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23.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30" yWindow="765" windowWidth="6030" windowHeight="6660" tabRatio="893"/>
  </bookViews>
  <sheets>
    <sheet name="Inicio" sheetId="46" r:id="rId1"/>
    <sheet name="PLAN INDICATIVO " sheetId="35" r:id="rId2"/>
    <sheet name="Talento humano " sheetId="42" r:id="rId3"/>
    <sheet name="SALUD OCUPACIONAL" sheetId="7" r:id="rId4"/>
    <sheet name="AMBIENTAL" sheetId="51" r:id="rId5"/>
    <sheet name="Jurídica" sheetId="10" r:id="rId6"/>
    <sheet name="Almacen y Suministros" sheetId="14" r:id="rId7"/>
    <sheet name="Sistemas " sheetId="37" r:id="rId8"/>
    <sheet name="Calidad" sheetId="13" r:id="rId9"/>
    <sheet name="Infraestructura" sheetId="15" r:id="rId10"/>
    <sheet name="Biomedica" sheetId="16" r:id="rId11"/>
    <sheet name="Gestion Documental " sheetId="41" r:id="rId12"/>
    <sheet name="Urgencias" sheetId="20" r:id="rId13"/>
    <sheet name="SIAU" sheetId="19" r:id="rId14"/>
    <sheet name="S. Ambulatorios" sheetId="31" r:id="rId15"/>
    <sheet name="Clinicas Md" sheetId="36" r:id="rId16"/>
    <sheet name="Clinicas QX " sheetId="38" r:id="rId17"/>
    <sheet name="UCI A " sheetId="43" r:id="rId18"/>
    <sheet name="UCI P " sheetId="44" r:id="rId19"/>
    <sheet name="UCI N " sheetId="45" r:id="rId20"/>
    <sheet name="Farmacia" sheetId="26" r:id="rId21"/>
    <sheet name="Enfermeria" sheetId="27" r:id="rId22"/>
    <sheet name="Gestion  Academica " sheetId="39" r:id="rId23"/>
    <sheet name="Cartera" sheetId="48" r:id="rId24"/>
    <sheet name="facturación" sheetId="49" r:id="rId25"/>
    <sheet name="Autorizaciones" sheetId="55" r:id="rId26"/>
    <sheet name="Auditoria Medica" sheetId="50" r:id="rId27"/>
    <sheet name="COMUNICACIONES" sheetId="52" r:id="rId28"/>
  </sheets>
  <definedNames>
    <definedName name="_xlnm._FilterDatabase" localSheetId="6" hidden="1">'Almacen y Suministros'!$A$2:$U$13</definedName>
    <definedName name="_xlnm._FilterDatabase" localSheetId="4" hidden="1">AMBIENTAL!$A$2:$U$13</definedName>
    <definedName name="_xlnm._FilterDatabase" localSheetId="26" hidden="1">'Auditoria Medica'!$A$2:$V$15</definedName>
    <definedName name="_xlnm._FilterDatabase" localSheetId="10" hidden="1">Biomedica!$A$2:$T$16</definedName>
    <definedName name="_xlnm._FilterDatabase" localSheetId="8" hidden="1">Calidad!$A$2:$U$16</definedName>
    <definedName name="_xlnm._FilterDatabase" localSheetId="23" hidden="1">Cartera!$A$2:$V$16</definedName>
    <definedName name="_xlnm._FilterDatabase" localSheetId="15" hidden="1">'Clinicas Md'!$A$2:$U$17</definedName>
    <definedName name="_xlnm._FilterDatabase" localSheetId="16" hidden="1">'Clinicas QX '!$A$2:$U$18</definedName>
    <definedName name="_xlnm._FilterDatabase" localSheetId="24" hidden="1">facturación!$A$2:$V$15</definedName>
    <definedName name="_xlnm._FilterDatabase" localSheetId="20" hidden="1">Farmacia!$A$2:$U$16</definedName>
    <definedName name="_xlnm._FilterDatabase" localSheetId="22" hidden="1">'Gestion  Academica '!$A$2:$U$17</definedName>
    <definedName name="_xlnm._FilterDatabase" localSheetId="11" hidden="1">'Gestion Documental '!$A$2:$T$12</definedName>
    <definedName name="_xlnm._FilterDatabase" localSheetId="9" hidden="1">Infraestructura!$A$2:$U$15</definedName>
    <definedName name="_xlnm._FilterDatabase" localSheetId="5" hidden="1">Jurídica!$A$2:$U$14</definedName>
    <definedName name="_xlnm._FilterDatabase" localSheetId="14" hidden="1">'S. Ambulatorios'!$A$2:$U$17</definedName>
    <definedName name="_xlnm._FilterDatabase" localSheetId="3" hidden="1">'SALUD OCUPACIONAL'!$A$2:$U$12</definedName>
    <definedName name="_xlnm._FilterDatabase" localSheetId="13" hidden="1">SIAU!$A$2:$T$15</definedName>
    <definedName name="_xlnm._FilterDatabase" localSheetId="7" hidden="1">'Sistemas '!$A$2:$U$17</definedName>
    <definedName name="_xlnm._FilterDatabase" localSheetId="2" hidden="1">'Talento humano '!$A$2:$U$22</definedName>
    <definedName name="_xlnm._FilterDatabase" localSheetId="12" hidden="1">Urgencias!$A$2:$U$19</definedName>
    <definedName name="_xlnm.Print_Area" localSheetId="3">'SALUD OCUPACIONAL'!$A$1:$AC$49</definedName>
    <definedName name="Gestión_Medica">Inicio!$N$6</definedName>
  </definedNames>
  <calcPr calcId="125725"/>
  <fileRecoveryPr autoRecover="0"/>
</workbook>
</file>

<file path=xl/calcChain.xml><?xml version="1.0" encoding="utf-8"?>
<calcChain xmlns="http://schemas.openxmlformats.org/spreadsheetml/2006/main">
  <c r="Q18" i="46"/>
  <c r="Z24" i="42"/>
  <c r="AA30" i="52"/>
  <c r="Z30"/>
  <c r="Y30"/>
  <c r="X30"/>
  <c r="AB30" s="1"/>
  <c r="AA29"/>
  <c r="Z29"/>
  <c r="Y29"/>
  <c r="X29"/>
  <c r="AB29" s="1"/>
  <c r="AA28"/>
  <c r="Z28"/>
  <c r="Y28"/>
  <c r="X28"/>
  <c r="AB28" s="1"/>
  <c r="AA27"/>
  <c r="Z27"/>
  <c r="Y27"/>
  <c r="Y31" s="1"/>
  <c r="X27"/>
  <c r="AA26"/>
  <c r="AA31" s="1"/>
  <c r="Z26"/>
  <c r="Z31" s="1"/>
  <c r="Y26"/>
  <c r="X26"/>
  <c r="AB26" s="1"/>
  <c r="AA25"/>
  <c r="Z25"/>
  <c r="Y25"/>
  <c r="X25"/>
  <c r="AB25" s="1"/>
  <c r="AA23" i="50"/>
  <c r="AA24" s="1"/>
  <c r="Z23"/>
  <c r="Z24" s="1"/>
  <c r="Y23"/>
  <c r="Y24" s="1"/>
  <c r="X23"/>
  <c r="AB23" s="1"/>
  <c r="AB24" s="1"/>
  <c r="AA23" i="55"/>
  <c r="Z23"/>
  <c r="Y23"/>
  <c r="X23"/>
  <c r="AB23" s="1"/>
  <c r="AA22"/>
  <c r="AA24" s="1"/>
  <c r="Z22"/>
  <c r="Y22"/>
  <c r="Y24" s="1"/>
  <c r="X22"/>
  <c r="Y24" i="49"/>
  <c r="AA23"/>
  <c r="AA24" s="1"/>
  <c r="Z23"/>
  <c r="Z24" s="1"/>
  <c r="Y23"/>
  <c r="X23"/>
  <c r="Y26" i="48"/>
  <c r="AA25"/>
  <c r="AA26" s="1"/>
  <c r="Z25"/>
  <c r="Z26" s="1"/>
  <c r="Y25"/>
  <c r="X25"/>
  <c r="AB25" s="1"/>
  <c r="AB26" s="1"/>
  <c r="AA37" i="39"/>
  <c r="Z37"/>
  <c r="Y37"/>
  <c r="X37"/>
  <c r="AB37" s="1"/>
  <c r="AA36"/>
  <c r="Z36"/>
  <c r="Y36"/>
  <c r="X36"/>
  <c r="AB36" s="1"/>
  <c r="AA35"/>
  <c r="Z35"/>
  <c r="Y35"/>
  <c r="X35"/>
  <c r="AB35" s="1"/>
  <c r="AA34"/>
  <c r="Z34"/>
  <c r="Y34"/>
  <c r="X34"/>
  <c r="AB34" s="1"/>
  <c r="AA33"/>
  <c r="Z33"/>
  <c r="Y33"/>
  <c r="X33"/>
  <c r="AB33" s="1"/>
  <c r="AA32"/>
  <c r="Z32"/>
  <c r="Y32"/>
  <c r="X32"/>
  <c r="AB32" s="1"/>
  <c r="AA31"/>
  <c r="Z31"/>
  <c r="Y31"/>
  <c r="X31"/>
  <c r="AB31" s="1"/>
  <c r="AA30"/>
  <c r="Z30"/>
  <c r="Y30"/>
  <c r="X30"/>
  <c r="AB30" s="1"/>
  <c r="AA29"/>
  <c r="Z29"/>
  <c r="Y29"/>
  <c r="X29"/>
  <c r="AB29" s="1"/>
  <c r="AA28"/>
  <c r="AA38" s="1"/>
  <c r="Z28"/>
  <c r="Y28"/>
  <c r="X28"/>
  <c r="AB28" s="1"/>
  <c r="AA27"/>
  <c r="Z27"/>
  <c r="Z38" s="1"/>
  <c r="Y27"/>
  <c r="Y38" s="1"/>
  <c r="X27"/>
  <c r="AB27" s="1"/>
  <c r="AB38" s="1"/>
  <c r="AA28" i="27"/>
  <c r="Z28"/>
  <c r="Y28"/>
  <c r="X28"/>
  <c r="AB28" s="1"/>
  <c r="AA27"/>
  <c r="Z27"/>
  <c r="Y27"/>
  <c r="X27"/>
  <c r="AB27" s="1"/>
  <c r="AA26"/>
  <c r="Z26"/>
  <c r="Y26"/>
  <c r="X26"/>
  <c r="AB26" s="1"/>
  <c r="AA25"/>
  <c r="AA29" s="1"/>
  <c r="Z25"/>
  <c r="Z29" s="1"/>
  <c r="Y25"/>
  <c r="Y29" s="1"/>
  <c r="X25"/>
  <c r="X29" s="1"/>
  <c r="AA34" i="26"/>
  <c r="Z34"/>
  <c r="Y34"/>
  <c r="X34"/>
  <c r="AA33"/>
  <c r="Z33"/>
  <c r="Y33"/>
  <c r="X33"/>
  <c r="AA32"/>
  <c r="Z32"/>
  <c r="Y32"/>
  <c r="X32"/>
  <c r="AA31"/>
  <c r="Z31"/>
  <c r="Y31"/>
  <c r="X31"/>
  <c r="AB31" s="1"/>
  <c r="AA30"/>
  <c r="Z30"/>
  <c r="Y30"/>
  <c r="X30"/>
  <c r="AB30" s="1"/>
  <c r="AA29"/>
  <c r="Z29"/>
  <c r="Y29"/>
  <c r="X29"/>
  <c r="AB29" s="1"/>
  <c r="AA28"/>
  <c r="Z28"/>
  <c r="Y28"/>
  <c r="X28"/>
  <c r="AB28" s="1"/>
  <c r="AA27"/>
  <c r="Z27"/>
  <c r="Y27"/>
  <c r="X27"/>
  <c r="AB27" s="1"/>
  <c r="AA26"/>
  <c r="Z26"/>
  <c r="Y26"/>
  <c r="X26"/>
  <c r="AB26" s="1"/>
  <c r="AA25"/>
  <c r="AA35" s="1"/>
  <c r="Z25"/>
  <c r="Y25"/>
  <c r="X25"/>
  <c r="AB25" s="1"/>
  <c r="AA24"/>
  <c r="Z24"/>
  <c r="Z35" s="1"/>
  <c r="Y24"/>
  <c r="Y35" s="1"/>
  <c r="X24"/>
  <c r="AB24" s="1"/>
  <c r="Z31" i="45"/>
  <c r="Y31"/>
  <c r="X31"/>
  <c r="W31"/>
  <c r="AA31" s="1"/>
  <c r="Z30"/>
  <c r="Y30"/>
  <c r="X30"/>
  <c r="W30"/>
  <c r="AA30" s="1"/>
  <c r="Z29"/>
  <c r="Y29"/>
  <c r="X29"/>
  <c r="W29"/>
  <c r="AA29" s="1"/>
  <c r="Z28"/>
  <c r="Y28"/>
  <c r="X28"/>
  <c r="X32" s="1"/>
  <c r="W28"/>
  <c r="AA28" s="1"/>
  <c r="Z27"/>
  <c r="Z32" s="1"/>
  <c r="Y27"/>
  <c r="Y32" s="1"/>
  <c r="X27"/>
  <c r="W27"/>
  <c r="AA27" s="1"/>
  <c r="Z30" i="44"/>
  <c r="Y30"/>
  <c r="X30"/>
  <c r="W30"/>
  <c r="AA30" s="1"/>
  <c r="Z29"/>
  <c r="Y29"/>
  <c r="X29"/>
  <c r="W29"/>
  <c r="AA29" s="1"/>
  <c r="Z28"/>
  <c r="Y28"/>
  <c r="X28"/>
  <c r="W28"/>
  <c r="AA28" s="1"/>
  <c r="Z27"/>
  <c r="Z31" s="1"/>
  <c r="Y27"/>
  <c r="Y31" s="1"/>
  <c r="X27"/>
  <c r="X31" s="1"/>
  <c r="W27"/>
  <c r="Y27" i="43"/>
  <c r="AA28"/>
  <c r="Z28"/>
  <c r="Y28"/>
  <c r="X28"/>
  <c r="W28"/>
  <c r="Z27"/>
  <c r="Z29" s="1"/>
  <c r="X27"/>
  <c r="W27"/>
  <c r="Z26"/>
  <c r="Y26"/>
  <c r="Y29" s="1"/>
  <c r="X26"/>
  <c r="W26"/>
  <c r="W29" s="1"/>
  <c r="AA29" i="38"/>
  <c r="Z29"/>
  <c r="Y29"/>
  <c r="X29"/>
  <c r="AA28"/>
  <c r="Z28"/>
  <c r="Y28"/>
  <c r="Y37" s="1"/>
  <c r="X28"/>
  <c r="AA36"/>
  <c r="Z36"/>
  <c r="Y36"/>
  <c r="X36"/>
  <c r="AA35"/>
  <c r="Z35"/>
  <c r="Y35"/>
  <c r="X35"/>
  <c r="AA34"/>
  <c r="Z34"/>
  <c r="Y34"/>
  <c r="X34"/>
  <c r="AA33"/>
  <c r="Z33"/>
  <c r="Y33"/>
  <c r="X33"/>
  <c r="AA32"/>
  <c r="Z32"/>
  <c r="Y32"/>
  <c r="X32"/>
  <c r="AA31"/>
  <c r="Z31"/>
  <c r="Y31"/>
  <c r="X31"/>
  <c r="AA30"/>
  <c r="Z30"/>
  <c r="Y30"/>
  <c r="X30"/>
  <c r="AA37"/>
  <c r="AA33" i="36"/>
  <c r="Z33"/>
  <c r="Y33"/>
  <c r="X33"/>
  <c r="AA32"/>
  <c r="Z32"/>
  <c r="Y32"/>
  <c r="X32"/>
  <c r="AA31"/>
  <c r="Z31"/>
  <c r="Y31"/>
  <c r="X31"/>
  <c r="AA30"/>
  <c r="Z30"/>
  <c r="Y30"/>
  <c r="X30"/>
  <c r="AA29"/>
  <c r="Z29"/>
  <c r="Y29"/>
  <c r="X29"/>
  <c r="AA28"/>
  <c r="Z28"/>
  <c r="Y28"/>
  <c r="X28"/>
  <c r="AA27"/>
  <c r="Z27"/>
  <c r="Y27"/>
  <c r="X27"/>
  <c r="AA26"/>
  <c r="AA34" s="1"/>
  <c r="Z26"/>
  <c r="Z34" s="1"/>
  <c r="Y26"/>
  <c r="X26"/>
  <c r="AB26" s="1"/>
  <c r="AA44" i="31"/>
  <c r="Z44"/>
  <c r="Y44"/>
  <c r="X44"/>
  <c r="AA43"/>
  <c r="Z43"/>
  <c r="Y43"/>
  <c r="X43"/>
  <c r="AA42"/>
  <c r="Z42"/>
  <c r="Y42"/>
  <c r="X42"/>
  <c r="AA41"/>
  <c r="Z41"/>
  <c r="Y41"/>
  <c r="X41"/>
  <c r="AA40"/>
  <c r="Z40"/>
  <c r="Y40"/>
  <c r="X40"/>
  <c r="AA39"/>
  <c r="Z39"/>
  <c r="Y39"/>
  <c r="X39"/>
  <c r="AA38"/>
  <c r="Z38"/>
  <c r="Y38"/>
  <c r="X38"/>
  <c r="AA37"/>
  <c r="Z37"/>
  <c r="Y37"/>
  <c r="X37"/>
  <c r="AA36"/>
  <c r="Z36"/>
  <c r="Y36"/>
  <c r="X36"/>
  <c r="AA35"/>
  <c r="Z35"/>
  <c r="Y35"/>
  <c r="X35"/>
  <c r="AA34"/>
  <c r="Z34"/>
  <c r="Y34"/>
  <c r="X34"/>
  <c r="AA33"/>
  <c r="Z33"/>
  <c r="Y33"/>
  <c r="X33"/>
  <c r="AA32"/>
  <c r="Z32"/>
  <c r="Y32"/>
  <c r="X32"/>
  <c r="AA31"/>
  <c r="Z31"/>
  <c r="Y31"/>
  <c r="X31"/>
  <c r="AA30"/>
  <c r="Z30"/>
  <c r="Y30"/>
  <c r="X30"/>
  <c r="AA29"/>
  <c r="AA45" s="1"/>
  <c r="Z29"/>
  <c r="Z45" s="1"/>
  <c r="Y29"/>
  <c r="X29"/>
  <c r="X45" s="1"/>
  <c r="AA35" i="19"/>
  <c r="Z35"/>
  <c r="Y35"/>
  <c r="X35"/>
  <c r="AB35" s="1"/>
  <c r="AA34"/>
  <c r="Z34"/>
  <c r="Y34"/>
  <c r="X34"/>
  <c r="AB34" s="1"/>
  <c r="AA33"/>
  <c r="Z33"/>
  <c r="Y33"/>
  <c r="X33"/>
  <c r="AB33" s="1"/>
  <c r="AA32"/>
  <c r="Z32"/>
  <c r="Y32"/>
  <c r="X32"/>
  <c r="AB32" s="1"/>
  <c r="AA31"/>
  <c r="Z31"/>
  <c r="Y31"/>
  <c r="X31"/>
  <c r="AB31" s="1"/>
  <c r="AA30"/>
  <c r="Z30"/>
  <c r="Y30"/>
  <c r="X30"/>
  <c r="AB30" s="1"/>
  <c r="AA29"/>
  <c r="Z29"/>
  <c r="Y29"/>
  <c r="X29"/>
  <c r="AB29" s="1"/>
  <c r="AA28"/>
  <c r="Z28"/>
  <c r="Y28"/>
  <c r="X28"/>
  <c r="AB28" s="1"/>
  <c r="AA27"/>
  <c r="Z27"/>
  <c r="Y27"/>
  <c r="X27"/>
  <c r="AB27" s="1"/>
  <c r="AA26"/>
  <c r="Z26"/>
  <c r="Y26"/>
  <c r="X26"/>
  <c r="AB26" s="1"/>
  <c r="AA25"/>
  <c r="AA36" s="1"/>
  <c r="Z25"/>
  <c r="Z36" s="1"/>
  <c r="Y25"/>
  <c r="Y36" s="1"/>
  <c r="X25"/>
  <c r="AB25" s="1"/>
  <c r="AA35" i="20"/>
  <c r="Z35"/>
  <c r="Y35"/>
  <c r="X35"/>
  <c r="AA37"/>
  <c r="Z37"/>
  <c r="Y37"/>
  <c r="X37"/>
  <c r="AA36"/>
  <c r="Z36"/>
  <c r="Y36"/>
  <c r="X36"/>
  <c r="AB30" i="31" l="1"/>
  <c r="AB31"/>
  <c r="AB32"/>
  <c r="AB33"/>
  <c r="AB34"/>
  <c r="AB35"/>
  <c r="AB36"/>
  <c r="AB37"/>
  <c r="AB38"/>
  <c r="AB39"/>
  <c r="AB40"/>
  <c r="AB41"/>
  <c r="AB42"/>
  <c r="AB44"/>
  <c r="AB27" i="52"/>
  <c r="AB31" s="1"/>
  <c r="X31"/>
  <c r="X24" i="50"/>
  <c r="AB22" i="55"/>
  <c r="AB24" s="1"/>
  <c r="Z24"/>
  <c r="X24"/>
  <c r="AB23" i="49"/>
  <c r="AB24" s="1"/>
  <c r="X24"/>
  <c r="X26" i="48"/>
  <c r="X38" i="39"/>
  <c r="AB29" i="27"/>
  <c r="AB25"/>
  <c r="AB32" i="26"/>
  <c r="AB35" s="1"/>
  <c r="AB33"/>
  <c r="AB34"/>
  <c r="X35"/>
  <c r="AA32" i="45"/>
  <c r="W32"/>
  <c r="W31" i="44"/>
  <c r="AA27"/>
  <c r="AA31" s="1"/>
  <c r="X29" i="43"/>
  <c r="AA27"/>
  <c r="AA26"/>
  <c r="AB29" i="38"/>
  <c r="AB31"/>
  <c r="AB33"/>
  <c r="Z37"/>
  <c r="AB28"/>
  <c r="AB30"/>
  <c r="AB32"/>
  <c r="AB34"/>
  <c r="AB35"/>
  <c r="AB36"/>
  <c r="X37"/>
  <c r="Y34" i="36"/>
  <c r="AB27"/>
  <c r="AB28"/>
  <c r="AB29"/>
  <c r="AB30"/>
  <c r="AB31"/>
  <c r="AB32"/>
  <c r="AB33"/>
  <c r="X34"/>
  <c r="Y45" i="31"/>
  <c r="AB43"/>
  <c r="AB29"/>
  <c r="AB36" i="19"/>
  <c r="X36"/>
  <c r="Y38" i="20"/>
  <c r="Z38"/>
  <c r="AA38"/>
  <c r="AB31"/>
  <c r="AB32"/>
  <c r="AB33"/>
  <c r="AB34"/>
  <c r="AB35"/>
  <c r="AB36"/>
  <c r="AB37"/>
  <c r="AA29" i="43" l="1"/>
  <c r="AB37" i="38"/>
  <c r="AB34" i="36"/>
  <c r="AB45" i="31"/>
  <c r="AA31" i="20"/>
  <c r="Z31"/>
  <c r="Y31"/>
  <c r="X31"/>
  <c r="AA34"/>
  <c r="Z34"/>
  <c r="Y34"/>
  <c r="X34"/>
  <c r="AA33"/>
  <c r="Z33"/>
  <c r="Y33"/>
  <c r="X33"/>
  <c r="AA32"/>
  <c r="Z32"/>
  <c r="Y32"/>
  <c r="X32"/>
  <c r="AA30"/>
  <c r="Z30"/>
  <c r="Y30"/>
  <c r="X30"/>
  <c r="X38" s="1"/>
  <c r="AA27" i="41"/>
  <c r="Z27"/>
  <c r="Y27"/>
  <c r="X27"/>
  <c r="AB27" s="1"/>
  <c r="AA26"/>
  <c r="Z26"/>
  <c r="Y26"/>
  <c r="X26"/>
  <c r="AB26" s="1"/>
  <c r="AA25"/>
  <c r="Z25"/>
  <c r="Y25"/>
  <c r="X25"/>
  <c r="AA24"/>
  <c r="Z24"/>
  <c r="Y24"/>
  <c r="X24"/>
  <c r="AB24" s="1"/>
  <c r="AA23"/>
  <c r="AA28" s="1"/>
  <c r="Z23"/>
  <c r="Z28" s="1"/>
  <c r="Y23"/>
  <c r="X23"/>
  <c r="AB23" s="1"/>
  <c r="AA22"/>
  <c r="Z22"/>
  <c r="Y22"/>
  <c r="X22"/>
  <c r="AB22" s="1"/>
  <c r="AA32" i="16"/>
  <c r="Z32"/>
  <c r="Y32"/>
  <c r="X32"/>
  <c r="AB32" s="1"/>
  <c r="AA31"/>
  <c r="Z31"/>
  <c r="Y31"/>
  <c r="X31"/>
  <c r="AB31" s="1"/>
  <c r="AA30"/>
  <c r="Z30"/>
  <c r="Y30"/>
  <c r="X30"/>
  <c r="AB30" s="1"/>
  <c r="AA29"/>
  <c r="Z29"/>
  <c r="Y29"/>
  <c r="X29"/>
  <c r="AB29" s="1"/>
  <c r="AA28"/>
  <c r="AA33" s="1"/>
  <c r="Z28"/>
  <c r="Y28"/>
  <c r="X28"/>
  <c r="AB28" s="1"/>
  <c r="AA27"/>
  <c r="Z27"/>
  <c r="Z33" s="1"/>
  <c r="Y27"/>
  <c r="Y33" s="1"/>
  <c r="X27"/>
  <c r="AB27" s="1"/>
  <c r="AA27" i="15"/>
  <c r="Z27"/>
  <c r="Y27"/>
  <c r="X27"/>
  <c r="AA26"/>
  <c r="Z26"/>
  <c r="Y26"/>
  <c r="X26"/>
  <c r="AB26" s="1"/>
  <c r="AA25"/>
  <c r="Z25"/>
  <c r="Y25"/>
  <c r="X25"/>
  <c r="AB25" s="1"/>
  <c r="AA24"/>
  <c r="AA28" s="1"/>
  <c r="Z24"/>
  <c r="Z28" s="1"/>
  <c r="Y24"/>
  <c r="X24"/>
  <c r="X28" s="1"/>
  <c r="AB41" i="13"/>
  <c r="Y41"/>
  <c r="Z41"/>
  <c r="AA41"/>
  <c r="X41"/>
  <c r="X39"/>
  <c r="Y39"/>
  <c r="AB39" s="1"/>
  <c r="Z39"/>
  <c r="AA39"/>
  <c r="X40"/>
  <c r="Y40"/>
  <c r="AB40" s="1"/>
  <c r="Z40"/>
  <c r="AA40"/>
  <c r="AA38"/>
  <c r="Z38"/>
  <c r="Y38"/>
  <c r="X38"/>
  <c r="AB38" s="1"/>
  <c r="AA37"/>
  <c r="Z37"/>
  <c r="Y37"/>
  <c r="X37"/>
  <c r="AB37" s="1"/>
  <c r="AA36"/>
  <c r="Z36"/>
  <c r="Y36"/>
  <c r="X36"/>
  <c r="AB36" s="1"/>
  <c r="AA35"/>
  <c r="Z35"/>
  <c r="Y35"/>
  <c r="X35"/>
  <c r="AB35" s="1"/>
  <c r="AA34"/>
  <c r="Z34"/>
  <c r="Y34"/>
  <c r="X34"/>
  <c r="AB34" s="1"/>
  <c r="AA33"/>
  <c r="Z33"/>
  <c r="Y33"/>
  <c r="X33"/>
  <c r="AB33" s="1"/>
  <c r="AA32"/>
  <c r="Z32"/>
  <c r="Y32"/>
  <c r="X32"/>
  <c r="AB32" s="1"/>
  <c r="AA31"/>
  <c r="Z31"/>
  <c r="Y31"/>
  <c r="X31"/>
  <c r="AB31" s="1"/>
  <c r="AA30"/>
  <c r="Z30"/>
  <c r="Y30"/>
  <c r="X30"/>
  <c r="AB30" s="1"/>
  <c r="AA29"/>
  <c r="Z29"/>
  <c r="Y29"/>
  <c r="X29"/>
  <c r="AB29" s="1"/>
  <c r="AA28"/>
  <c r="Z28"/>
  <c r="Y28"/>
  <c r="X28"/>
  <c r="AB28" s="1"/>
  <c r="AA27"/>
  <c r="Z27"/>
  <c r="Y27"/>
  <c r="X27"/>
  <c r="AB27" s="1"/>
  <c r="AA26"/>
  <c r="Z26"/>
  <c r="Y26"/>
  <c r="X26"/>
  <c r="AB26" s="1"/>
  <c r="AA25"/>
  <c r="Z25"/>
  <c r="Y25"/>
  <c r="X25"/>
  <c r="AB25" s="1"/>
  <c r="AA24"/>
  <c r="Z24"/>
  <c r="Y24"/>
  <c r="X24"/>
  <c r="AB24" s="1"/>
  <c r="AA33" i="37"/>
  <c r="Z33"/>
  <c r="Y33"/>
  <c r="X33"/>
  <c r="AB33" s="1"/>
  <c r="AA32"/>
  <c r="Z32"/>
  <c r="Y32"/>
  <c r="X32"/>
  <c r="AB32" s="1"/>
  <c r="AA31"/>
  <c r="Z31"/>
  <c r="Y31"/>
  <c r="X31"/>
  <c r="AB31" s="1"/>
  <c r="AA30"/>
  <c r="Z30"/>
  <c r="Y30"/>
  <c r="X30"/>
  <c r="AB30" s="1"/>
  <c r="AA29"/>
  <c r="AA34" s="1"/>
  <c r="Z29"/>
  <c r="Y29"/>
  <c r="X29"/>
  <c r="AB29" s="1"/>
  <c r="AA28"/>
  <c r="Z28"/>
  <c r="Y28"/>
  <c r="X28"/>
  <c r="AB28" s="1"/>
  <c r="AA27"/>
  <c r="Z27"/>
  <c r="Z34" s="1"/>
  <c r="Y27"/>
  <c r="Y34" s="1"/>
  <c r="X27"/>
  <c r="X34" s="1"/>
  <c r="AA28" i="14"/>
  <c r="Z28"/>
  <c r="AA29"/>
  <c r="Z29"/>
  <c r="Y29"/>
  <c r="X29"/>
  <c r="AB29" s="1"/>
  <c r="Y28"/>
  <c r="X28"/>
  <c r="AA27"/>
  <c r="Z27"/>
  <c r="Y27"/>
  <c r="X27"/>
  <c r="AB27" s="1"/>
  <c r="AA26"/>
  <c r="Z26"/>
  <c r="Y26"/>
  <c r="X26"/>
  <c r="AB26" s="1"/>
  <c r="AA25"/>
  <c r="AA30" s="1"/>
  <c r="Z25"/>
  <c r="Y25"/>
  <c r="X25"/>
  <c r="AB25" s="1"/>
  <c r="AA34" i="10"/>
  <c r="Z34"/>
  <c r="Y34"/>
  <c r="X34"/>
  <c r="AB34" s="1"/>
  <c r="AA33"/>
  <c r="Z33"/>
  <c r="Y33"/>
  <c r="X33"/>
  <c r="AB33" s="1"/>
  <c r="AA32"/>
  <c r="Z32"/>
  <c r="Y32"/>
  <c r="X32"/>
  <c r="AB32" s="1"/>
  <c r="AA31"/>
  <c r="Z31"/>
  <c r="Y31"/>
  <c r="X31"/>
  <c r="AB31" s="1"/>
  <c r="AA30"/>
  <c r="Z30"/>
  <c r="Y30"/>
  <c r="X30"/>
  <c r="AB30" s="1"/>
  <c r="AA29"/>
  <c r="Z29"/>
  <c r="Y29"/>
  <c r="X29"/>
  <c r="AA28"/>
  <c r="Z28"/>
  <c r="Y28"/>
  <c r="X28"/>
  <c r="AB28" s="1"/>
  <c r="AA27"/>
  <c r="AA35" s="1"/>
  <c r="Z27"/>
  <c r="Y27"/>
  <c r="X27"/>
  <c r="AB27" s="1"/>
  <c r="AA26"/>
  <c r="Z26"/>
  <c r="Y26"/>
  <c r="X26"/>
  <c r="AB26" s="1"/>
  <c r="AA25"/>
  <c r="Z25"/>
  <c r="Z35" s="1"/>
  <c r="Y25"/>
  <c r="Y35" s="1"/>
  <c r="X25"/>
  <c r="AB25" s="1"/>
  <c r="AA35" i="51"/>
  <c r="Z35"/>
  <c r="Y35"/>
  <c r="X35"/>
  <c r="AA34"/>
  <c r="Z34"/>
  <c r="Y34"/>
  <c r="X34"/>
  <c r="AA33"/>
  <c r="Z33"/>
  <c r="Y33"/>
  <c r="X33"/>
  <c r="AA32"/>
  <c r="Z32"/>
  <c r="Y32"/>
  <c r="X32"/>
  <c r="AA31"/>
  <c r="Z31"/>
  <c r="Y31"/>
  <c r="X31"/>
  <c r="AA30"/>
  <c r="Z30"/>
  <c r="Y30"/>
  <c r="X30"/>
  <c r="AA29"/>
  <c r="Z29"/>
  <c r="Y29"/>
  <c r="X29"/>
  <c r="AA28"/>
  <c r="Z28"/>
  <c r="Y28"/>
  <c r="X28"/>
  <c r="AA27"/>
  <c r="Z27"/>
  <c r="Y27"/>
  <c r="X27"/>
  <c r="AA26"/>
  <c r="Z26"/>
  <c r="Y26"/>
  <c r="Y36" s="1"/>
  <c r="X26"/>
  <c r="AA32" i="7"/>
  <c r="Z32"/>
  <c r="Y32"/>
  <c r="X32"/>
  <c r="AB32" s="1"/>
  <c r="AA31"/>
  <c r="Z31"/>
  <c r="Y31"/>
  <c r="X31"/>
  <c r="AA30"/>
  <c r="Z30"/>
  <c r="Y30"/>
  <c r="X30"/>
  <c r="AB30" s="1"/>
  <c r="AA29"/>
  <c r="Z29"/>
  <c r="Y29"/>
  <c r="X29"/>
  <c r="AB29" s="1"/>
  <c r="AA28"/>
  <c r="Z28"/>
  <c r="Y28"/>
  <c r="X28"/>
  <c r="AB28" s="1"/>
  <c r="AA27"/>
  <c r="Z27"/>
  <c r="Y27"/>
  <c r="X27"/>
  <c r="AB27" s="1"/>
  <c r="AA26"/>
  <c r="Z26"/>
  <c r="Y26"/>
  <c r="X26"/>
  <c r="AB26" s="1"/>
  <c r="AA25"/>
  <c r="Z25"/>
  <c r="Z33" s="1"/>
  <c r="Y25"/>
  <c r="Y33" s="1"/>
  <c r="X25"/>
  <c r="X33" s="1"/>
  <c r="AA41" i="42"/>
  <c r="Z41"/>
  <c r="Y41"/>
  <c r="X41"/>
  <c r="AB41" s="1"/>
  <c r="AA40"/>
  <c r="Z40"/>
  <c r="Y40"/>
  <c r="X40"/>
  <c r="AB40" s="1"/>
  <c r="AA39"/>
  <c r="Z39"/>
  <c r="Y39"/>
  <c r="X39"/>
  <c r="AB39" s="1"/>
  <c r="AA38"/>
  <c r="Z38"/>
  <c r="Y38"/>
  <c r="X38"/>
  <c r="AB38" s="1"/>
  <c r="AA37"/>
  <c r="Z37"/>
  <c r="Y37"/>
  <c r="X37"/>
  <c r="AB37" s="1"/>
  <c r="AA36"/>
  <c r="Z36"/>
  <c r="Y36"/>
  <c r="X36"/>
  <c r="AB36" s="1"/>
  <c r="AA35"/>
  <c r="Z35"/>
  <c r="Y35"/>
  <c r="X35"/>
  <c r="AB35" s="1"/>
  <c r="AA34"/>
  <c r="Z34"/>
  <c r="Y34"/>
  <c r="X34"/>
  <c r="AB34" s="1"/>
  <c r="AA33"/>
  <c r="Z33"/>
  <c r="Y33"/>
  <c r="X33"/>
  <c r="AB33" s="1"/>
  <c r="AA32"/>
  <c r="Z32"/>
  <c r="Z42" s="1"/>
  <c r="Y32"/>
  <c r="Y42" s="1"/>
  <c r="X32"/>
  <c r="X42" s="1"/>
  <c r="AA36" i="51" l="1"/>
  <c r="Z36"/>
  <c r="AB26"/>
  <c r="AB27"/>
  <c r="AB28"/>
  <c r="AB29"/>
  <c r="AB30"/>
  <c r="AB31"/>
  <c r="AB32"/>
  <c r="AB33"/>
  <c r="AB34"/>
  <c r="AB35"/>
  <c r="AA33" i="7"/>
  <c r="AB31"/>
  <c r="AB30" i="20"/>
  <c r="AB38" s="1"/>
  <c r="Y28" i="41"/>
  <c r="AB25"/>
  <c r="AB28" s="1"/>
  <c r="X28"/>
  <c r="AB33" i="16"/>
  <c r="X33"/>
  <c r="Y28" i="15"/>
  <c r="AB27"/>
  <c r="AB24"/>
  <c r="AB27" i="37"/>
  <c r="AB34" s="1"/>
  <c r="Y30" i="14"/>
  <c r="AB28"/>
  <c r="AB30" s="1"/>
  <c r="Z30"/>
  <c r="X30"/>
  <c r="AB29" i="10"/>
  <c r="AB35" s="1"/>
  <c r="X35"/>
  <c r="X36" i="51"/>
  <c r="AB25" i="7"/>
  <c r="AA42" i="42"/>
  <c r="AB32"/>
  <c r="AB42" s="1"/>
  <c r="AB36" i="51" l="1"/>
  <c r="AB33" i="7"/>
  <c r="AB28" i="15"/>
  <c r="V13" i="42" l="1"/>
  <c r="W13"/>
  <c r="X13"/>
  <c r="Y13"/>
  <c r="V10" i="52"/>
  <c r="W10"/>
  <c r="X10"/>
  <c r="Y10"/>
  <c r="V9" i="50"/>
  <c r="W9"/>
  <c r="X9"/>
  <c r="Y9"/>
  <c r="V8" i="55"/>
  <c r="W8"/>
  <c r="X8"/>
  <c r="Y8"/>
  <c r="V9" i="49"/>
  <c r="W9"/>
  <c r="X9"/>
  <c r="Y9"/>
  <c r="V9" i="48"/>
  <c r="W9"/>
  <c r="X9"/>
  <c r="Y9"/>
  <c r="V10" i="39"/>
  <c r="W10"/>
  <c r="X10"/>
  <c r="Y10"/>
  <c r="V12" i="27"/>
  <c r="W12"/>
  <c r="X12"/>
  <c r="Y12"/>
  <c r="V10" i="26"/>
  <c r="W10"/>
  <c r="X10"/>
  <c r="Y10"/>
  <c r="X13" i="45"/>
  <c r="W13"/>
  <c r="V13"/>
  <c r="U13"/>
  <c r="X12"/>
  <c r="W12"/>
  <c r="V12"/>
  <c r="U12"/>
  <c r="X11"/>
  <c r="W11"/>
  <c r="V11"/>
  <c r="U11"/>
  <c r="U12" i="44"/>
  <c r="V12"/>
  <c r="W12"/>
  <c r="X12"/>
  <c r="U12" i="43"/>
  <c r="V12"/>
  <c r="W12"/>
  <c r="X12"/>
  <c r="V12" i="38"/>
  <c r="W12"/>
  <c r="X12"/>
  <c r="Y12"/>
  <c r="V12" i="36"/>
  <c r="W12"/>
  <c r="X12"/>
  <c r="Y12"/>
  <c r="V11" i="31"/>
  <c r="W11"/>
  <c r="X11"/>
  <c r="Y11"/>
  <c r="V12"/>
  <c r="W12"/>
  <c r="X12"/>
  <c r="Y12"/>
  <c r="V12" i="20"/>
  <c r="W12"/>
  <c r="X12"/>
  <c r="Y12"/>
  <c r="V8" i="41"/>
  <c r="W8"/>
  <c r="X8"/>
  <c r="Y8"/>
  <c r="V9" i="16"/>
  <c r="W9"/>
  <c r="X9"/>
  <c r="Y9"/>
  <c r="V9" i="15"/>
  <c r="W9"/>
  <c r="X9"/>
  <c r="Y9"/>
  <c r="V11" i="13"/>
  <c r="W11"/>
  <c r="X11"/>
  <c r="Y11"/>
  <c r="V9" i="37"/>
  <c r="W9"/>
  <c r="X9"/>
  <c r="Y9"/>
  <c r="V9" i="14"/>
  <c r="W9"/>
  <c r="X9"/>
  <c r="Y9"/>
  <c r="V7" i="10"/>
  <c r="W7"/>
  <c r="X7"/>
  <c r="Y7"/>
  <c r="V12" i="51"/>
  <c r="W12"/>
  <c r="X12"/>
  <c r="Y12"/>
  <c r="V11" i="7"/>
  <c r="W11"/>
  <c r="X11"/>
  <c r="Y11"/>
  <c r="V18" i="42"/>
  <c r="W18"/>
  <c r="X18"/>
  <c r="Y18"/>
  <c r="Z11" i="7" l="1"/>
  <c r="Z9" i="50"/>
  <c r="Z8" i="55"/>
  <c r="Z13" i="42"/>
  <c r="Z18"/>
  <c r="Z12" i="31"/>
  <c r="Z9" i="49"/>
  <c r="Z10" i="52"/>
  <c r="Z7" i="10"/>
  <c r="Z9" i="37"/>
  <c r="Z9" i="15"/>
  <c r="Z12" i="20"/>
  <c r="Z11" i="31"/>
  <c r="Z12" i="38"/>
  <c r="Y12" i="44"/>
  <c r="Z10" i="26"/>
  <c r="Z12" i="27"/>
  <c r="Z10" i="39"/>
  <c r="Z9" i="48"/>
  <c r="Z12" i="51"/>
  <c r="Z9" i="14"/>
  <c r="Z11" i="13"/>
  <c r="Z9" i="16"/>
  <c r="Z8" i="41"/>
  <c r="Z12" i="36"/>
  <c r="Y12" i="43"/>
  <c r="Y11" i="45"/>
  <c r="Y12"/>
  <c r="Y13"/>
  <c r="V6" i="52"/>
  <c r="W6"/>
  <c r="X6"/>
  <c r="Y6"/>
  <c r="Y14" i="20"/>
  <c r="X14"/>
  <c r="W14"/>
  <c r="V14"/>
  <c r="Z6" i="52" l="1"/>
  <c r="Z14" i="20"/>
  <c r="X14" i="45"/>
  <c r="W14"/>
  <c r="V14"/>
  <c r="U14"/>
  <c r="Y14" l="1"/>
  <c r="X14" i="44"/>
  <c r="W14"/>
  <c r="V14"/>
  <c r="U14"/>
  <c r="X14" i="43"/>
  <c r="W14"/>
  <c r="V14"/>
  <c r="U14"/>
  <c r="Y14" i="38"/>
  <c r="X14"/>
  <c r="W14"/>
  <c r="V14"/>
  <c r="Y14" i="36"/>
  <c r="X14"/>
  <c r="W14"/>
  <c r="V14"/>
  <c r="Y14" i="31"/>
  <c r="X14"/>
  <c r="W14"/>
  <c r="V14"/>
  <c r="Y13" i="19"/>
  <c r="X13"/>
  <c r="W13"/>
  <c r="V13"/>
  <c r="Y14" i="44" l="1"/>
  <c r="Y14" i="43"/>
  <c r="Z14" i="36"/>
  <c r="Z14" i="38"/>
  <c r="Z13" i="19"/>
  <c r="Z14" i="31"/>
  <c r="V12" i="49"/>
  <c r="W12"/>
  <c r="X12"/>
  <c r="Y12"/>
  <c r="Z12" l="1"/>
  <c r="E19" i="46" l="1"/>
  <c r="V5" i="55" l="1"/>
  <c r="W5"/>
  <c r="X5"/>
  <c r="Y5"/>
  <c r="Y12"/>
  <c r="X12"/>
  <c r="W12"/>
  <c r="V12"/>
  <c r="V11"/>
  <c r="W11"/>
  <c r="X11"/>
  <c r="Y11"/>
  <c r="Y15"/>
  <c r="X15"/>
  <c r="W15"/>
  <c r="V15"/>
  <c r="Y14"/>
  <c r="X14"/>
  <c r="W14"/>
  <c r="V14"/>
  <c r="Y13"/>
  <c r="X13"/>
  <c r="W13"/>
  <c r="V13"/>
  <c r="Y10"/>
  <c r="X10"/>
  <c r="W10"/>
  <c r="V10"/>
  <c r="Y9"/>
  <c r="X9"/>
  <c r="W9"/>
  <c r="V9"/>
  <c r="Y7"/>
  <c r="X7"/>
  <c r="W7"/>
  <c r="V7"/>
  <c r="Y6"/>
  <c r="X6"/>
  <c r="W6"/>
  <c r="V6"/>
  <c r="Y4"/>
  <c r="X4"/>
  <c r="W4"/>
  <c r="V4"/>
  <c r="V4" i="42"/>
  <c r="W4"/>
  <c r="X4"/>
  <c r="Y4"/>
  <c r="V6" i="26"/>
  <c r="W6"/>
  <c r="X6"/>
  <c r="Y6"/>
  <c r="V6" i="50"/>
  <c r="W6"/>
  <c r="X6"/>
  <c r="Y6"/>
  <c r="V6" i="49"/>
  <c r="W6"/>
  <c r="X6"/>
  <c r="Y6"/>
  <c r="V6" i="48"/>
  <c r="W6"/>
  <c r="X6"/>
  <c r="Y6"/>
  <c r="V6" i="39"/>
  <c r="W6"/>
  <c r="X6"/>
  <c r="Y6"/>
  <c r="V5" i="41"/>
  <c r="W5"/>
  <c r="X5"/>
  <c r="Y5"/>
  <c r="V6" i="16"/>
  <c r="W6"/>
  <c r="X6"/>
  <c r="Y6"/>
  <c r="V6" i="15"/>
  <c r="W6"/>
  <c r="X6"/>
  <c r="Y6"/>
  <c r="V7" i="13"/>
  <c r="W7"/>
  <c r="X7"/>
  <c r="Y7"/>
  <c r="V6" i="37"/>
  <c r="W6"/>
  <c r="X6"/>
  <c r="Y6"/>
  <c r="V6" i="14"/>
  <c r="W6"/>
  <c r="X6"/>
  <c r="Y6"/>
  <c r="V5" i="10"/>
  <c r="W5"/>
  <c r="X5"/>
  <c r="Y5"/>
  <c r="V6" i="51"/>
  <c r="W6"/>
  <c r="X6"/>
  <c r="Y6"/>
  <c r="V15" i="42"/>
  <c r="W15"/>
  <c r="X15"/>
  <c r="Y15"/>
  <c r="Y7" i="19"/>
  <c r="Y6"/>
  <c r="V6"/>
  <c r="W6"/>
  <c r="X6"/>
  <c r="Z6" i="26" l="1"/>
  <c r="Z5" i="55"/>
  <c r="Z5" i="10"/>
  <c r="Z6" i="37"/>
  <c r="Z6" i="16"/>
  <c r="Z6" i="39"/>
  <c r="Z6" i="14"/>
  <c r="Z6" i="48"/>
  <c r="Z6" i="50"/>
  <c r="Z4" i="42"/>
  <c r="Z5" i="41"/>
  <c r="Z15" i="55"/>
  <c r="Z12"/>
  <c r="Z11"/>
  <c r="Z4"/>
  <c r="Z6"/>
  <c r="Z7"/>
  <c r="Z9"/>
  <c r="Z13"/>
  <c r="Z14"/>
  <c r="W16"/>
  <c r="X16"/>
  <c r="Y16"/>
  <c r="Z10"/>
  <c r="V16"/>
  <c r="G7" i="46" s="1"/>
  <c r="Z6" i="49"/>
  <c r="Z7" i="13"/>
  <c r="Z15" i="42"/>
  <c r="Z6" i="15"/>
  <c r="Z6" i="51"/>
  <c r="Z6" i="19"/>
  <c r="Z16" i="55" l="1"/>
  <c r="Y19" i="39" l="1"/>
  <c r="X19"/>
  <c r="W19"/>
  <c r="V19"/>
  <c r="V18" i="38"/>
  <c r="W18"/>
  <c r="X18"/>
  <c r="Y18"/>
  <c r="Z19" i="39" l="1"/>
  <c r="Z18" i="38"/>
  <c r="U16" i="43" l="1"/>
  <c r="V16"/>
  <c r="W16"/>
  <c r="X16"/>
  <c r="V17" i="20"/>
  <c r="W17"/>
  <c r="X17"/>
  <c r="Y17"/>
  <c r="Y16" i="43" l="1"/>
  <c r="Z17" i="20"/>
  <c r="Y9" i="19" l="1"/>
  <c r="X9"/>
  <c r="W9"/>
  <c r="V9"/>
  <c r="Z9" l="1"/>
  <c r="V16" i="31" l="1"/>
  <c r="Y21" i="42" l="1"/>
  <c r="X6" i="27" l="1"/>
  <c r="W14" i="37"/>
  <c r="V11" i="15"/>
  <c r="V14" i="42"/>
  <c r="W6" i="27"/>
  <c r="V6" i="7"/>
  <c r="W6"/>
  <c r="X6"/>
  <c r="Y6"/>
  <c r="V10" i="50"/>
  <c r="V8"/>
  <c r="V4"/>
  <c r="V13" i="48"/>
  <c r="V12"/>
  <c r="V11"/>
  <c r="V10"/>
  <c r="V8"/>
  <c r="V16" i="38"/>
  <c r="V13"/>
  <c r="V11"/>
  <c r="V8"/>
  <c r="V7"/>
  <c r="U4" i="43"/>
  <c r="U7"/>
  <c r="U8"/>
  <c r="U11"/>
  <c r="U13"/>
  <c r="U15"/>
  <c r="U17"/>
  <c r="Y14" i="52"/>
  <c r="X14"/>
  <c r="W14"/>
  <c r="V14"/>
  <c r="V16" i="50"/>
  <c r="V14"/>
  <c r="Y13"/>
  <c r="X13"/>
  <c r="W13"/>
  <c r="V13"/>
  <c r="Y13" i="49"/>
  <c r="X13"/>
  <c r="W13"/>
  <c r="V13"/>
  <c r="Y14" i="48"/>
  <c r="X14"/>
  <c r="W14"/>
  <c r="V14"/>
  <c r="Y15" i="39"/>
  <c r="X15"/>
  <c r="W15"/>
  <c r="V15"/>
  <c r="Y14" i="27"/>
  <c r="X14"/>
  <c r="W14"/>
  <c r="V14"/>
  <c r="Y12" i="26"/>
  <c r="X12"/>
  <c r="W12"/>
  <c r="V12"/>
  <c r="X15" i="45"/>
  <c r="W15"/>
  <c r="V15"/>
  <c r="U15"/>
  <c r="X15" i="44"/>
  <c r="W15"/>
  <c r="V15"/>
  <c r="U15"/>
  <c r="X15" i="43"/>
  <c r="W15"/>
  <c r="V15"/>
  <c r="V19" i="38"/>
  <c r="W19"/>
  <c r="X19"/>
  <c r="Y19"/>
  <c r="Y15"/>
  <c r="X15"/>
  <c r="W15"/>
  <c r="V15"/>
  <c r="V15" i="36"/>
  <c r="W15"/>
  <c r="X15"/>
  <c r="Y15"/>
  <c r="Y15" i="31"/>
  <c r="X15"/>
  <c r="W15"/>
  <c r="V15"/>
  <c r="Y15" i="20"/>
  <c r="X15"/>
  <c r="W15"/>
  <c r="V15"/>
  <c r="Y10" i="41"/>
  <c r="X10"/>
  <c r="W10"/>
  <c r="V10"/>
  <c r="Y11" i="16"/>
  <c r="X11"/>
  <c r="W11"/>
  <c r="V11"/>
  <c r="Y11" i="15"/>
  <c r="X11"/>
  <c r="W11"/>
  <c r="Y13" i="13"/>
  <c r="X13"/>
  <c r="W13"/>
  <c r="V13"/>
  <c r="Y11" i="37"/>
  <c r="X11"/>
  <c r="W11"/>
  <c r="V11"/>
  <c r="W11" i="14"/>
  <c r="Y11"/>
  <c r="X11"/>
  <c r="V11"/>
  <c r="Y12" i="10"/>
  <c r="X12"/>
  <c r="W12"/>
  <c r="V12"/>
  <c r="V14" i="51"/>
  <c r="Y13" i="7"/>
  <c r="X13"/>
  <c r="W13"/>
  <c r="V13"/>
  <c r="Y20" i="42"/>
  <c r="X20"/>
  <c r="W20"/>
  <c r="V20"/>
  <c r="V11" i="10"/>
  <c r="W11"/>
  <c r="X11"/>
  <c r="Y11"/>
  <c r="Y17" i="52"/>
  <c r="X17"/>
  <c r="W17"/>
  <c r="V17"/>
  <c r="Y16"/>
  <c r="X16"/>
  <c r="W16"/>
  <c r="V16"/>
  <c r="Y15"/>
  <c r="X15"/>
  <c r="W15"/>
  <c r="V15"/>
  <c r="Y13"/>
  <c r="X13"/>
  <c r="W13"/>
  <c r="V13"/>
  <c r="Y12"/>
  <c r="X12"/>
  <c r="W12"/>
  <c r="V12"/>
  <c r="Y11"/>
  <c r="X11"/>
  <c r="W11"/>
  <c r="V11"/>
  <c r="Y9"/>
  <c r="X9"/>
  <c r="W9"/>
  <c r="V9"/>
  <c r="Y8"/>
  <c r="X8"/>
  <c r="W8"/>
  <c r="V8"/>
  <c r="Y7"/>
  <c r="X7"/>
  <c r="W7"/>
  <c r="V7"/>
  <c r="Y5"/>
  <c r="X5"/>
  <c r="W5"/>
  <c r="V5"/>
  <c r="Y4"/>
  <c r="X4"/>
  <c r="W4"/>
  <c r="V4"/>
  <c r="V15" i="37"/>
  <c r="W15"/>
  <c r="X15"/>
  <c r="Y15"/>
  <c r="V16"/>
  <c r="W16"/>
  <c r="X16"/>
  <c r="Y16"/>
  <c r="V8" i="13"/>
  <c r="W8"/>
  <c r="X8"/>
  <c r="Y8"/>
  <c r="V17" i="51"/>
  <c r="W17"/>
  <c r="X17"/>
  <c r="Y17"/>
  <c r="W16" i="50"/>
  <c r="X16"/>
  <c r="Y16"/>
  <c r="V16" i="49"/>
  <c r="W16"/>
  <c r="X16"/>
  <c r="Y16"/>
  <c r="V11"/>
  <c r="W11"/>
  <c r="X11"/>
  <c r="Y11"/>
  <c r="V17" i="48"/>
  <c r="W17"/>
  <c r="X17"/>
  <c r="Y17"/>
  <c r="V18" i="39"/>
  <c r="W18"/>
  <c r="X18"/>
  <c r="Y18"/>
  <c r="V17" i="27"/>
  <c r="W17"/>
  <c r="X17"/>
  <c r="Y17"/>
  <c r="V17" i="26"/>
  <c r="W17"/>
  <c r="X17"/>
  <c r="Y17"/>
  <c r="U19" i="45"/>
  <c r="V19"/>
  <c r="W19"/>
  <c r="X19"/>
  <c r="U6"/>
  <c r="V6"/>
  <c r="W6"/>
  <c r="X6"/>
  <c r="U18" i="44"/>
  <c r="V18"/>
  <c r="W18"/>
  <c r="X18"/>
  <c r="V6" i="36"/>
  <c r="W6"/>
  <c r="X6"/>
  <c r="Y6"/>
  <c r="V6" i="38"/>
  <c r="W6"/>
  <c r="X6"/>
  <c r="Y6"/>
  <c r="U6" i="43"/>
  <c r="V6"/>
  <c r="W6"/>
  <c r="X6"/>
  <c r="U6" i="44"/>
  <c r="V6"/>
  <c r="W6"/>
  <c r="X6"/>
  <c r="V17" i="43"/>
  <c r="W17"/>
  <c r="X17"/>
  <c r="V18" i="36"/>
  <c r="W18"/>
  <c r="X18"/>
  <c r="Y18"/>
  <c r="V6" i="31"/>
  <c r="W6"/>
  <c r="X6"/>
  <c r="Y6"/>
  <c r="V6" i="20"/>
  <c r="W6"/>
  <c r="X6"/>
  <c r="Y6"/>
  <c r="V16" i="19"/>
  <c r="W16"/>
  <c r="X16"/>
  <c r="Y16"/>
  <c r="V20" i="20"/>
  <c r="W20"/>
  <c r="X20"/>
  <c r="Y20"/>
  <c r="V13" i="41"/>
  <c r="W13"/>
  <c r="X13"/>
  <c r="Y13"/>
  <c r="V17" i="16"/>
  <c r="W17"/>
  <c r="X17"/>
  <c r="Y17"/>
  <c r="V16" i="15"/>
  <c r="W16"/>
  <c r="X16"/>
  <c r="Y16"/>
  <c r="V18" i="37"/>
  <c r="W18"/>
  <c r="X18"/>
  <c r="Y18"/>
  <c r="V15" i="14"/>
  <c r="W15"/>
  <c r="X15"/>
  <c r="Y15"/>
  <c r="V15" i="10"/>
  <c r="W15"/>
  <c r="X15"/>
  <c r="Y15"/>
  <c r="V16" i="7"/>
  <c r="W16"/>
  <c r="X16"/>
  <c r="Y16"/>
  <c r="V10"/>
  <c r="W10"/>
  <c r="X10"/>
  <c r="Y10"/>
  <c r="Y16" i="51"/>
  <c r="X16"/>
  <c r="W16"/>
  <c r="V16"/>
  <c r="Y15"/>
  <c r="X15"/>
  <c r="W15"/>
  <c r="V15"/>
  <c r="Y14"/>
  <c r="X14"/>
  <c r="W14"/>
  <c r="Y13"/>
  <c r="X13"/>
  <c r="W13"/>
  <c r="V13"/>
  <c r="Y11"/>
  <c r="X11"/>
  <c r="W11"/>
  <c r="V11"/>
  <c r="Y10"/>
  <c r="X10"/>
  <c r="W10"/>
  <c r="V10"/>
  <c r="Y9"/>
  <c r="X9"/>
  <c r="W9"/>
  <c r="V9"/>
  <c r="Y8"/>
  <c r="X8"/>
  <c r="W8"/>
  <c r="V8"/>
  <c r="Y7"/>
  <c r="X7"/>
  <c r="W7"/>
  <c r="V7"/>
  <c r="Y5"/>
  <c r="X5"/>
  <c r="W5"/>
  <c r="V5"/>
  <c r="Y4"/>
  <c r="X4"/>
  <c r="W4"/>
  <c r="V4"/>
  <c r="V23" i="42"/>
  <c r="W23"/>
  <c r="X23"/>
  <c r="Y23"/>
  <c r="Y15" i="50"/>
  <c r="X15"/>
  <c r="W15"/>
  <c r="V15"/>
  <c r="Y14"/>
  <c r="X14"/>
  <c r="W14"/>
  <c r="Y12"/>
  <c r="X12"/>
  <c r="W12"/>
  <c r="V12"/>
  <c r="Y11"/>
  <c r="X11"/>
  <c r="W11"/>
  <c r="V11"/>
  <c r="Y10"/>
  <c r="X10"/>
  <c r="W10"/>
  <c r="Y8"/>
  <c r="X8"/>
  <c r="W8"/>
  <c r="Y7"/>
  <c r="X7"/>
  <c r="W7"/>
  <c r="V7"/>
  <c r="Y5"/>
  <c r="X5"/>
  <c r="W5"/>
  <c r="V5"/>
  <c r="Y4"/>
  <c r="X4"/>
  <c r="W4"/>
  <c r="Y15" i="49"/>
  <c r="X15"/>
  <c r="W15"/>
  <c r="V15"/>
  <c r="Y14"/>
  <c r="X14"/>
  <c r="W14"/>
  <c r="V14"/>
  <c r="Y10"/>
  <c r="X10"/>
  <c r="W10"/>
  <c r="V10"/>
  <c r="Y8"/>
  <c r="X8"/>
  <c r="W8"/>
  <c r="V8"/>
  <c r="Y7"/>
  <c r="X7"/>
  <c r="W7"/>
  <c r="V7"/>
  <c r="Y5"/>
  <c r="X5"/>
  <c r="W5"/>
  <c r="V5"/>
  <c r="Y4"/>
  <c r="X4"/>
  <c r="W4"/>
  <c r="V4"/>
  <c r="Y16" i="48"/>
  <c r="X16"/>
  <c r="W16"/>
  <c r="V16"/>
  <c r="Y15"/>
  <c r="X15"/>
  <c r="W15"/>
  <c r="V15"/>
  <c r="Y13"/>
  <c r="X13"/>
  <c r="W13"/>
  <c r="Y12"/>
  <c r="X12"/>
  <c r="W12"/>
  <c r="Y11"/>
  <c r="X11"/>
  <c r="W11"/>
  <c r="Y10"/>
  <c r="X10"/>
  <c r="W10"/>
  <c r="Y8"/>
  <c r="X8"/>
  <c r="W8"/>
  <c r="Y7"/>
  <c r="X7"/>
  <c r="W7"/>
  <c r="V7"/>
  <c r="Y5"/>
  <c r="X5"/>
  <c r="W5"/>
  <c r="V5"/>
  <c r="Y4"/>
  <c r="X4"/>
  <c r="W4"/>
  <c r="V4"/>
  <c r="Y16" i="39"/>
  <c r="X16"/>
  <c r="W16"/>
  <c r="V16"/>
  <c r="Y15" i="27"/>
  <c r="X15"/>
  <c r="W15"/>
  <c r="V15"/>
  <c r="Y14" i="26"/>
  <c r="X14"/>
  <c r="W14"/>
  <c r="V14"/>
  <c r="Y16" i="38"/>
  <c r="X16"/>
  <c r="W16"/>
  <c r="Y16" i="36"/>
  <c r="X16"/>
  <c r="W16"/>
  <c r="V16"/>
  <c r="Y16" i="31"/>
  <c r="X16"/>
  <c r="W16"/>
  <c r="Y14" i="19"/>
  <c r="X14"/>
  <c r="W14"/>
  <c r="V14"/>
  <c r="Y16" i="20"/>
  <c r="X16"/>
  <c r="W16"/>
  <c r="V16"/>
  <c r="Y15" i="16"/>
  <c r="X15"/>
  <c r="W15"/>
  <c r="V15"/>
  <c r="Y14" i="15"/>
  <c r="X14"/>
  <c r="W14"/>
  <c r="V14"/>
  <c r="Y14" i="13"/>
  <c r="X14"/>
  <c r="W14"/>
  <c r="V14"/>
  <c r="Y14" i="37"/>
  <c r="X14"/>
  <c r="V14"/>
  <c r="V12"/>
  <c r="W12"/>
  <c r="X12"/>
  <c r="Y12"/>
  <c r="Y12" i="14"/>
  <c r="X12"/>
  <c r="W12"/>
  <c r="V12"/>
  <c r="Y13" i="10"/>
  <c r="X13"/>
  <c r="W13"/>
  <c r="V13"/>
  <c r="X14" i="7"/>
  <c r="Y14"/>
  <c r="W14"/>
  <c r="V14"/>
  <c r="X21" i="42"/>
  <c r="W21"/>
  <c r="V21"/>
  <c r="Y7"/>
  <c r="X7"/>
  <c r="W7"/>
  <c r="V7"/>
  <c r="V8"/>
  <c r="W8"/>
  <c r="X8"/>
  <c r="Y8"/>
  <c r="V14" i="16"/>
  <c r="Y14"/>
  <c r="X14"/>
  <c r="W14"/>
  <c r="V18" i="31"/>
  <c r="W18"/>
  <c r="X18"/>
  <c r="Y18"/>
  <c r="X18" i="45"/>
  <c r="W18"/>
  <c r="V18"/>
  <c r="U18"/>
  <c r="W16" i="42"/>
  <c r="Y11" i="19"/>
  <c r="X11"/>
  <c r="W11"/>
  <c r="V11"/>
  <c r="Y11" i="39"/>
  <c r="X11"/>
  <c r="W11"/>
  <c r="V11"/>
  <c r="Y9"/>
  <c r="X9"/>
  <c r="W9"/>
  <c r="V9"/>
  <c r="Y13" i="27"/>
  <c r="X13"/>
  <c r="W13"/>
  <c r="V13"/>
  <c r="Y11"/>
  <c r="X11"/>
  <c r="W11"/>
  <c r="V11"/>
  <c r="Y11" i="26"/>
  <c r="X11"/>
  <c r="W11"/>
  <c r="V11"/>
  <c r="Y9"/>
  <c r="X9"/>
  <c r="W9"/>
  <c r="V9"/>
  <c r="X13" i="44"/>
  <c r="W13"/>
  <c r="V13"/>
  <c r="U13"/>
  <c r="X11"/>
  <c r="W11"/>
  <c r="V11"/>
  <c r="U11"/>
  <c r="X13" i="43"/>
  <c r="W13"/>
  <c r="V13"/>
  <c r="X11"/>
  <c r="W11"/>
  <c r="V11"/>
  <c r="Y13" i="38"/>
  <c r="X13"/>
  <c r="W13"/>
  <c r="Y11"/>
  <c r="X11"/>
  <c r="W11"/>
  <c r="Y13" i="36"/>
  <c r="X13"/>
  <c r="W13"/>
  <c r="V13"/>
  <c r="Y11"/>
  <c r="X11"/>
  <c r="W11"/>
  <c r="V11"/>
  <c r="Y13" i="31"/>
  <c r="X13"/>
  <c r="W13"/>
  <c r="V13"/>
  <c r="Y13" i="20"/>
  <c r="X13"/>
  <c r="W13"/>
  <c r="V13"/>
  <c r="Y11"/>
  <c r="X11"/>
  <c r="W11"/>
  <c r="V11"/>
  <c r="Y9" i="41"/>
  <c r="X9"/>
  <c r="W9"/>
  <c r="V9"/>
  <c r="Y7"/>
  <c r="X7"/>
  <c r="W7"/>
  <c r="V7"/>
  <c r="Y10" i="16"/>
  <c r="X10"/>
  <c r="W10"/>
  <c r="V10"/>
  <c r="Y8"/>
  <c r="X8"/>
  <c r="W8"/>
  <c r="V8"/>
  <c r="Y10" i="15"/>
  <c r="X10"/>
  <c r="W10"/>
  <c r="V10"/>
  <c r="Y8"/>
  <c r="X8"/>
  <c r="W8"/>
  <c r="V8"/>
  <c r="Y12" i="13"/>
  <c r="X12"/>
  <c r="W12"/>
  <c r="V12"/>
  <c r="Y10"/>
  <c r="X10"/>
  <c r="W10"/>
  <c r="V10"/>
  <c r="Y10" i="37"/>
  <c r="X10"/>
  <c r="W10"/>
  <c r="V10"/>
  <c r="Y8"/>
  <c r="X8"/>
  <c r="W8"/>
  <c r="V8"/>
  <c r="Y10" i="14"/>
  <c r="X10"/>
  <c r="W10"/>
  <c r="V10"/>
  <c r="Y8"/>
  <c r="X8"/>
  <c r="W8"/>
  <c r="V8"/>
  <c r="Y8" i="10"/>
  <c r="X8"/>
  <c r="W8"/>
  <c r="V8"/>
  <c r="Y6"/>
  <c r="X6"/>
  <c r="W6"/>
  <c r="V6"/>
  <c r="Y12" i="7"/>
  <c r="X12"/>
  <c r="W12"/>
  <c r="V12"/>
  <c r="X5"/>
  <c r="V11" i="41"/>
  <c r="Y11"/>
  <c r="W11"/>
  <c r="Y17" i="39"/>
  <c r="X17"/>
  <c r="W17"/>
  <c r="V17"/>
  <c r="Y14"/>
  <c r="X14"/>
  <c r="W14"/>
  <c r="V14"/>
  <c r="Y13"/>
  <c r="X13"/>
  <c r="W13"/>
  <c r="V13"/>
  <c r="Y12"/>
  <c r="X12"/>
  <c r="W12"/>
  <c r="V12"/>
  <c r="Y8"/>
  <c r="X8"/>
  <c r="W8"/>
  <c r="V8"/>
  <c r="Y7"/>
  <c r="X7"/>
  <c r="W7"/>
  <c r="V7"/>
  <c r="Y5"/>
  <c r="X5"/>
  <c r="W5"/>
  <c r="V5"/>
  <c r="Y4"/>
  <c r="X4"/>
  <c r="W4"/>
  <c r="V4"/>
  <c r="Y16" i="27"/>
  <c r="X16"/>
  <c r="W16"/>
  <c r="V16"/>
  <c r="Y10"/>
  <c r="X10"/>
  <c r="W10"/>
  <c r="V10"/>
  <c r="Y9"/>
  <c r="X9"/>
  <c r="W9"/>
  <c r="V9"/>
  <c r="Y8"/>
  <c r="X8"/>
  <c r="W8"/>
  <c r="V8"/>
  <c r="Y7"/>
  <c r="X7"/>
  <c r="W7"/>
  <c r="V7"/>
  <c r="Y5"/>
  <c r="X5"/>
  <c r="W5"/>
  <c r="V5"/>
  <c r="Y4"/>
  <c r="X4"/>
  <c r="W4"/>
  <c r="V4"/>
  <c r="Y16" i="26"/>
  <c r="X16"/>
  <c r="W16"/>
  <c r="V16"/>
  <c r="Y15"/>
  <c r="X15"/>
  <c r="W15"/>
  <c r="V15"/>
  <c r="Y13"/>
  <c r="X13"/>
  <c r="W13"/>
  <c r="V13"/>
  <c r="Y8"/>
  <c r="X8"/>
  <c r="W8"/>
  <c r="V8"/>
  <c r="Y7"/>
  <c r="X7"/>
  <c r="W7"/>
  <c r="V7"/>
  <c r="Y5"/>
  <c r="X5"/>
  <c r="W5"/>
  <c r="V5"/>
  <c r="Y4"/>
  <c r="X4"/>
  <c r="W4"/>
  <c r="V4"/>
  <c r="X17" i="45"/>
  <c r="W17"/>
  <c r="V17"/>
  <c r="U17"/>
  <c r="X16"/>
  <c r="W16"/>
  <c r="V16"/>
  <c r="U16"/>
  <c r="X10"/>
  <c r="W10"/>
  <c r="V10"/>
  <c r="U10"/>
  <c r="X9"/>
  <c r="W9"/>
  <c r="V9"/>
  <c r="U9"/>
  <c r="X8"/>
  <c r="W8"/>
  <c r="V8"/>
  <c r="U8"/>
  <c r="X7"/>
  <c r="W7"/>
  <c r="V7"/>
  <c r="U7"/>
  <c r="X5"/>
  <c r="W5"/>
  <c r="V5"/>
  <c r="U5"/>
  <c r="X4"/>
  <c r="W4"/>
  <c r="V4"/>
  <c r="U4"/>
  <c r="X17" i="44"/>
  <c r="W17"/>
  <c r="V17"/>
  <c r="U17"/>
  <c r="X16"/>
  <c r="W16"/>
  <c r="V16"/>
  <c r="U16"/>
  <c r="X10"/>
  <c r="W10"/>
  <c r="V10"/>
  <c r="U10"/>
  <c r="X9"/>
  <c r="W9"/>
  <c r="V9"/>
  <c r="U9"/>
  <c r="X8"/>
  <c r="W8"/>
  <c r="V8"/>
  <c r="U8"/>
  <c r="X7"/>
  <c r="W7"/>
  <c r="V7"/>
  <c r="U7"/>
  <c r="X5"/>
  <c r="W5"/>
  <c r="V5"/>
  <c r="U5"/>
  <c r="X4"/>
  <c r="W4"/>
  <c r="V4"/>
  <c r="U4"/>
  <c r="X10" i="43"/>
  <c r="W10"/>
  <c r="V10"/>
  <c r="U10"/>
  <c r="X9"/>
  <c r="W9"/>
  <c r="V9"/>
  <c r="U9"/>
  <c r="X8"/>
  <c r="W8"/>
  <c r="V8"/>
  <c r="X7"/>
  <c r="W7"/>
  <c r="V7"/>
  <c r="X5"/>
  <c r="W5"/>
  <c r="V5"/>
  <c r="U5"/>
  <c r="X4"/>
  <c r="W4"/>
  <c r="V4"/>
  <c r="Y17" i="38"/>
  <c r="X17"/>
  <c r="W17"/>
  <c r="V17"/>
  <c r="Y10"/>
  <c r="X10"/>
  <c r="W10"/>
  <c r="V10"/>
  <c r="Y9"/>
  <c r="X9"/>
  <c r="W9"/>
  <c r="V9"/>
  <c r="Y8"/>
  <c r="X8"/>
  <c r="W8"/>
  <c r="Y7"/>
  <c r="X7"/>
  <c r="W7"/>
  <c r="Y5"/>
  <c r="X5"/>
  <c r="W5"/>
  <c r="V5"/>
  <c r="Y4"/>
  <c r="X4"/>
  <c r="W4"/>
  <c r="V4"/>
  <c r="Y17" i="36"/>
  <c r="X17"/>
  <c r="W17"/>
  <c r="V17"/>
  <c r="Y10"/>
  <c r="X10"/>
  <c r="W10"/>
  <c r="V10"/>
  <c r="Y9"/>
  <c r="X9"/>
  <c r="W9"/>
  <c r="V9"/>
  <c r="Y8"/>
  <c r="X8"/>
  <c r="W8"/>
  <c r="V8"/>
  <c r="Y7"/>
  <c r="X7"/>
  <c r="W7"/>
  <c r="V7"/>
  <c r="Y5"/>
  <c r="X5"/>
  <c r="W5"/>
  <c r="V5"/>
  <c r="Y4"/>
  <c r="X4"/>
  <c r="W4"/>
  <c r="V4"/>
  <c r="Y17" i="31"/>
  <c r="X17"/>
  <c r="W17"/>
  <c r="V17"/>
  <c r="Y10"/>
  <c r="X10"/>
  <c r="W10"/>
  <c r="V10"/>
  <c r="Y9"/>
  <c r="X9"/>
  <c r="W9"/>
  <c r="V9"/>
  <c r="Y8"/>
  <c r="X8"/>
  <c r="W8"/>
  <c r="V8"/>
  <c r="Y7"/>
  <c r="X7"/>
  <c r="W7"/>
  <c r="V7"/>
  <c r="Y5"/>
  <c r="X5"/>
  <c r="W5"/>
  <c r="V5"/>
  <c r="Y4"/>
  <c r="X4"/>
  <c r="W4"/>
  <c r="V4"/>
  <c r="Y19" i="20"/>
  <c r="X19"/>
  <c r="W19"/>
  <c r="V19"/>
  <c r="Y18"/>
  <c r="X18"/>
  <c r="W18"/>
  <c r="V18"/>
  <c r="Y10"/>
  <c r="X10"/>
  <c r="W10"/>
  <c r="V10"/>
  <c r="Y9"/>
  <c r="X9"/>
  <c r="W9"/>
  <c r="V9"/>
  <c r="Y8"/>
  <c r="X8"/>
  <c r="W8"/>
  <c r="V8"/>
  <c r="Y7"/>
  <c r="X7"/>
  <c r="W7"/>
  <c r="V7"/>
  <c r="Y5"/>
  <c r="X5"/>
  <c r="W5"/>
  <c r="V5"/>
  <c r="Y4"/>
  <c r="X4"/>
  <c r="W4"/>
  <c r="V4"/>
  <c r="Y15" i="19"/>
  <c r="X15"/>
  <c r="W15"/>
  <c r="V15"/>
  <c r="Y12"/>
  <c r="X12"/>
  <c r="W12"/>
  <c r="V12"/>
  <c r="Y10"/>
  <c r="X10"/>
  <c r="W10"/>
  <c r="V10"/>
  <c r="Y8"/>
  <c r="X8"/>
  <c r="W8"/>
  <c r="V8"/>
  <c r="X7"/>
  <c r="W7"/>
  <c r="V7"/>
  <c r="Y5"/>
  <c r="X5"/>
  <c r="W5"/>
  <c r="V5"/>
  <c r="Y4"/>
  <c r="X4"/>
  <c r="W4"/>
  <c r="V4"/>
  <c r="Y12" i="41"/>
  <c r="X12"/>
  <c r="W12"/>
  <c r="V12"/>
  <c r="X11"/>
  <c r="Y6"/>
  <c r="X6"/>
  <c r="W6"/>
  <c r="V6"/>
  <c r="Y4"/>
  <c r="X4"/>
  <c r="W4"/>
  <c r="V4"/>
  <c r="Y16" i="16"/>
  <c r="X16"/>
  <c r="W16"/>
  <c r="V16"/>
  <c r="Y13"/>
  <c r="X13"/>
  <c r="W13"/>
  <c r="V13"/>
  <c r="Y12"/>
  <c r="X12"/>
  <c r="W12"/>
  <c r="V12"/>
  <c r="Y7"/>
  <c r="X7"/>
  <c r="W7"/>
  <c r="V7"/>
  <c r="Y5"/>
  <c r="X5"/>
  <c r="W5"/>
  <c r="V5"/>
  <c r="Y4"/>
  <c r="X4"/>
  <c r="W4"/>
  <c r="V4"/>
  <c r="Y15" i="15"/>
  <c r="X15"/>
  <c r="W15"/>
  <c r="V15"/>
  <c r="Y13"/>
  <c r="X13"/>
  <c r="W13"/>
  <c r="V13"/>
  <c r="Y12"/>
  <c r="X12"/>
  <c r="W12"/>
  <c r="V12"/>
  <c r="Y7"/>
  <c r="X7"/>
  <c r="W7"/>
  <c r="V7"/>
  <c r="Y5"/>
  <c r="X5"/>
  <c r="W5"/>
  <c r="V5"/>
  <c r="Y4"/>
  <c r="X4"/>
  <c r="W4"/>
  <c r="V4"/>
  <c r="Y16" i="13"/>
  <c r="X16"/>
  <c r="W16"/>
  <c r="V16"/>
  <c r="Y15"/>
  <c r="X15"/>
  <c r="W15"/>
  <c r="V15"/>
  <c r="Y9"/>
  <c r="X9"/>
  <c r="W9"/>
  <c r="V9"/>
  <c r="Y6"/>
  <c r="X6"/>
  <c r="W6"/>
  <c r="V6"/>
  <c r="Y5"/>
  <c r="X5"/>
  <c r="W5"/>
  <c r="V5"/>
  <c r="Y4"/>
  <c r="X4"/>
  <c r="W4"/>
  <c r="V4"/>
  <c r="Y17" i="37"/>
  <c r="X17"/>
  <c r="W17"/>
  <c r="V17"/>
  <c r="Y13"/>
  <c r="X13"/>
  <c r="W13"/>
  <c r="V13"/>
  <c r="Y7"/>
  <c r="X7"/>
  <c r="W7"/>
  <c r="V7"/>
  <c r="Y5"/>
  <c r="X5"/>
  <c r="W5"/>
  <c r="V5"/>
  <c r="Y4"/>
  <c r="X4"/>
  <c r="W4"/>
  <c r="V4"/>
  <c r="Y13" i="14"/>
  <c r="X13"/>
  <c r="W13"/>
  <c r="V13"/>
  <c r="Y7"/>
  <c r="X7"/>
  <c r="W7"/>
  <c r="V7"/>
  <c r="Y5"/>
  <c r="X5"/>
  <c r="W5"/>
  <c r="V5"/>
  <c r="Y4"/>
  <c r="X4"/>
  <c r="W4"/>
  <c r="V4"/>
  <c r="Y14" i="10"/>
  <c r="X14"/>
  <c r="W14"/>
  <c r="V14"/>
  <c r="Y10"/>
  <c r="X10"/>
  <c r="W10"/>
  <c r="V10"/>
  <c r="Y9"/>
  <c r="X9"/>
  <c r="W9"/>
  <c r="V9"/>
  <c r="Y4"/>
  <c r="X4"/>
  <c r="W4"/>
  <c r="V4"/>
  <c r="Y15" i="7"/>
  <c r="X15"/>
  <c r="W15"/>
  <c r="V15"/>
  <c r="Y9"/>
  <c r="X9"/>
  <c r="W9"/>
  <c r="V9"/>
  <c r="Y8"/>
  <c r="X8"/>
  <c r="W8"/>
  <c r="V8"/>
  <c r="Y7"/>
  <c r="X7"/>
  <c r="W7"/>
  <c r="V7"/>
  <c r="Y5"/>
  <c r="W5"/>
  <c r="V5"/>
  <c r="Y4"/>
  <c r="X4"/>
  <c r="W4"/>
  <c r="V4"/>
  <c r="Y22" i="42"/>
  <c r="X22"/>
  <c r="W22"/>
  <c r="V22"/>
  <c r="Y19"/>
  <c r="X19"/>
  <c r="W19"/>
  <c r="V19"/>
  <c r="Y17"/>
  <c r="X17"/>
  <c r="W17"/>
  <c r="V17"/>
  <c r="Y16"/>
  <c r="X16"/>
  <c r="V16"/>
  <c r="Y14"/>
  <c r="X14"/>
  <c r="W14"/>
  <c r="Y12"/>
  <c r="X12"/>
  <c r="W12"/>
  <c r="V12"/>
  <c r="Y11"/>
  <c r="X11"/>
  <c r="W11"/>
  <c r="V11"/>
  <c r="Y10"/>
  <c r="X10"/>
  <c r="W10"/>
  <c r="V10"/>
  <c r="Y9"/>
  <c r="X9"/>
  <c r="W9"/>
  <c r="V9"/>
  <c r="Y6"/>
  <c r="X6"/>
  <c r="W6"/>
  <c r="V6"/>
  <c r="Y5"/>
  <c r="X5"/>
  <c r="W5"/>
  <c r="V5"/>
  <c r="Z18" i="39" l="1"/>
  <c r="Y20"/>
  <c r="P6" i="46" s="1"/>
  <c r="X20" i="39"/>
  <c r="W20"/>
  <c r="V20"/>
  <c r="Z10" i="10"/>
  <c r="Z4" i="37"/>
  <c r="Z13"/>
  <c r="W17" i="49"/>
  <c r="Z11"/>
  <c r="Z4" i="10"/>
  <c r="Z9"/>
  <c r="Z5" i="37"/>
  <c r="Z7"/>
  <c r="Z6" i="27"/>
  <c r="Z7" i="7"/>
  <c r="Z8"/>
  <c r="Z9"/>
  <c r="Z4" i="13"/>
  <c r="Z6"/>
  <c r="Z9"/>
  <c r="Z16"/>
  <c r="Z18" i="36"/>
  <c r="Z10" i="15"/>
  <c r="Z12" i="7"/>
  <c r="W18" i="51"/>
  <c r="Z17"/>
  <c r="V18" i="27"/>
  <c r="Z15" i="13"/>
  <c r="Z17" i="37"/>
  <c r="Z14" i="10"/>
  <c r="Z5" i="50"/>
  <c r="X24" i="42"/>
  <c r="Y24"/>
  <c r="W24"/>
  <c r="X18" i="52"/>
  <c r="Z4"/>
  <c r="Z5"/>
  <c r="Z7"/>
  <c r="Z8"/>
  <c r="Z11"/>
  <c r="Z13"/>
  <c r="Z16"/>
  <c r="Z17"/>
  <c r="Z14"/>
  <c r="Z9"/>
  <c r="Z12"/>
  <c r="Z15"/>
  <c r="V17" i="50"/>
  <c r="Z11"/>
  <c r="Z12"/>
  <c r="Z8"/>
  <c r="Z15"/>
  <c r="Z13"/>
  <c r="Z4"/>
  <c r="Z10"/>
  <c r="Z7"/>
  <c r="Z14"/>
  <c r="Z16"/>
  <c r="Z16" i="49"/>
  <c r="Z13"/>
  <c r="Z4"/>
  <c r="Z5"/>
  <c r="Z10"/>
  <c r="Z15"/>
  <c r="Z8"/>
  <c r="Z14"/>
  <c r="Z7" i="48"/>
  <c r="Z4"/>
  <c r="Z16"/>
  <c r="Z11"/>
  <c r="Z10"/>
  <c r="Z5"/>
  <c r="Z8"/>
  <c r="Z14"/>
  <c r="Z13"/>
  <c r="Z17"/>
  <c r="Z12"/>
  <c r="Z15"/>
  <c r="Z4" i="39"/>
  <c r="Z5"/>
  <c r="Z7"/>
  <c r="Z8"/>
  <c r="Z12"/>
  <c r="Z14"/>
  <c r="Z17"/>
  <c r="Z13"/>
  <c r="Z11"/>
  <c r="Z15"/>
  <c r="Z9"/>
  <c r="Z16"/>
  <c r="Z13" i="27"/>
  <c r="Z4"/>
  <c r="Z5"/>
  <c r="Z7"/>
  <c r="Z8"/>
  <c r="Z9"/>
  <c r="Z10"/>
  <c r="Z16"/>
  <c r="Z17"/>
  <c r="Z14"/>
  <c r="Z11"/>
  <c r="Z15"/>
  <c r="Z12" i="26"/>
  <c r="Y15" i="45"/>
  <c r="Y4"/>
  <c r="Y5"/>
  <c r="Y7"/>
  <c r="Y8"/>
  <c r="Y9"/>
  <c r="Y10"/>
  <c r="Y17"/>
  <c r="Y6"/>
  <c r="Y18"/>
  <c r="Y19"/>
  <c r="Y16"/>
  <c r="Y13" i="44"/>
  <c r="Y4"/>
  <c r="Y5"/>
  <c r="Y7"/>
  <c r="Y8"/>
  <c r="Y9"/>
  <c r="Y10"/>
  <c r="Y17"/>
  <c r="Y6"/>
  <c r="Y18"/>
  <c r="Y15"/>
  <c r="Y11"/>
  <c r="Y16"/>
  <c r="Y9" i="43"/>
  <c r="Y10"/>
  <c r="Y11"/>
  <c r="Y17"/>
  <c r="Y15"/>
  <c r="Y7"/>
  <c r="Y5"/>
  <c r="Y8"/>
  <c r="Y4"/>
  <c r="V18"/>
  <c r="Y6"/>
  <c r="Y13"/>
  <c r="Z9" i="38"/>
  <c r="Z10"/>
  <c r="Z17"/>
  <c r="Z15"/>
  <c r="Z4"/>
  <c r="Z19"/>
  <c r="Z4" i="19"/>
  <c r="Z5"/>
  <c r="Z7"/>
  <c r="Z8"/>
  <c r="Z10"/>
  <c r="Z12"/>
  <c r="Z15"/>
  <c r="Z16"/>
  <c r="Z11"/>
  <c r="Z14"/>
  <c r="Z20" i="20"/>
  <c r="Z19"/>
  <c r="Z4"/>
  <c r="Z5"/>
  <c r="Z7"/>
  <c r="Z8"/>
  <c r="Z9"/>
  <c r="Z10"/>
  <c r="Z6"/>
  <c r="Z11"/>
  <c r="Z9" i="41"/>
  <c r="Z12"/>
  <c r="Z10"/>
  <c r="Z4"/>
  <c r="Z6"/>
  <c r="Z13"/>
  <c r="Z7"/>
  <c r="Z11"/>
  <c r="Z10" i="16"/>
  <c r="Z4"/>
  <c r="Z5"/>
  <c r="Z7"/>
  <c r="Z12"/>
  <c r="Z16"/>
  <c r="Z14"/>
  <c r="Z17"/>
  <c r="Z11"/>
  <c r="Z13"/>
  <c r="Z8"/>
  <c r="Z15"/>
  <c r="Z16" i="15"/>
  <c r="Z5"/>
  <c r="Z7"/>
  <c r="Z12"/>
  <c r="Z13"/>
  <c r="Z15"/>
  <c r="Z11"/>
  <c r="Z4"/>
  <c r="Z8"/>
  <c r="Z14"/>
  <c r="Z5" i="13"/>
  <c r="Z12"/>
  <c r="Z13"/>
  <c r="Z8"/>
  <c r="Z10"/>
  <c r="Z14"/>
  <c r="Z10" i="37"/>
  <c r="Z18"/>
  <c r="Z11"/>
  <c r="Z16"/>
  <c r="Z15"/>
  <c r="Z8"/>
  <c r="Z14"/>
  <c r="Z4" i="14"/>
  <c r="Z7"/>
  <c r="Z13"/>
  <c r="Z15"/>
  <c r="Z10"/>
  <c r="Z11"/>
  <c r="Z5"/>
  <c r="Z12"/>
  <c r="Z8"/>
  <c r="Z8" i="10"/>
  <c r="Z13"/>
  <c r="Z15"/>
  <c r="Z11"/>
  <c r="Z12"/>
  <c r="Z6"/>
  <c r="Z15" i="51"/>
  <c r="Z4"/>
  <c r="Z5"/>
  <c r="Z7"/>
  <c r="Z8"/>
  <c r="Z9"/>
  <c r="Z10"/>
  <c r="Z14"/>
  <c r="Z11"/>
  <c r="Z13"/>
  <c r="Z16"/>
  <c r="X17" i="7"/>
  <c r="Z6"/>
  <c r="Z5"/>
  <c r="Z15"/>
  <c r="Z10"/>
  <c r="Z14"/>
  <c r="Z16"/>
  <c r="Z4"/>
  <c r="Z13"/>
  <c r="Z7" i="49"/>
  <c r="Z14" i="42"/>
  <c r="Z23"/>
  <c r="Z21"/>
  <c r="Z7"/>
  <c r="Z16"/>
  <c r="Z20"/>
  <c r="V24"/>
  <c r="Z19"/>
  <c r="Z22"/>
  <c r="Z5"/>
  <c r="Z6"/>
  <c r="Z9"/>
  <c r="Z10"/>
  <c r="Z11"/>
  <c r="Z12"/>
  <c r="Z8"/>
  <c r="Z4" i="36"/>
  <c r="Z5"/>
  <c r="Z7"/>
  <c r="Z8"/>
  <c r="Z9"/>
  <c r="Z10"/>
  <c r="Z17"/>
  <c r="Z13"/>
  <c r="Z6"/>
  <c r="Z11"/>
  <c r="Z16"/>
  <c r="Z15"/>
  <c r="Z6" i="31"/>
  <c r="Z4"/>
  <c r="Z8"/>
  <c r="Z9"/>
  <c r="Z10"/>
  <c r="Z18"/>
  <c r="Z15"/>
  <c r="Z5"/>
  <c r="Z7"/>
  <c r="Z17"/>
  <c r="Z13"/>
  <c r="Z16"/>
  <c r="Z4" i="26"/>
  <c r="Z5"/>
  <c r="Z7"/>
  <c r="Z9"/>
  <c r="Z8"/>
  <c r="Z13"/>
  <c r="Z17"/>
  <c r="Z15"/>
  <c r="Z16"/>
  <c r="Z11"/>
  <c r="Z14"/>
  <c r="Z11" i="38"/>
  <c r="Z6"/>
  <c r="Z13"/>
  <c r="Z8"/>
  <c r="Z5"/>
  <c r="Z16"/>
  <c r="Z7"/>
  <c r="Z18" i="20"/>
  <c r="Z15"/>
  <c r="Z13"/>
  <c r="Z16"/>
  <c r="Y19" i="37"/>
  <c r="P7" i="46" s="1"/>
  <c r="Y16" i="14"/>
  <c r="G11" i="46" s="1"/>
  <c r="X16" i="10"/>
  <c r="Z17" i="42"/>
  <c r="Y18" i="48"/>
  <c r="G14" i="46" s="1"/>
  <c r="Y18" i="26"/>
  <c r="K11" i="46" s="1"/>
  <c r="X20" i="45"/>
  <c r="K15" i="46" s="1"/>
  <c r="Y17" i="19"/>
  <c r="K6" i="46" s="1"/>
  <c r="Y21" i="20"/>
  <c r="K7" i="46" s="1"/>
  <c r="Y14" i="41"/>
  <c r="P9" i="46" s="1"/>
  <c r="Z12" i="37"/>
  <c r="W18" i="52"/>
  <c r="V18"/>
  <c r="Y18"/>
  <c r="P10" i="46" s="1"/>
  <c r="X17" i="50"/>
  <c r="W17"/>
  <c r="Y17"/>
  <c r="G16" i="46" s="1"/>
  <c r="Y17" i="49"/>
  <c r="G15" i="46" s="1"/>
  <c r="X17" i="49"/>
  <c r="V17"/>
  <c r="X18" i="48"/>
  <c r="W18"/>
  <c r="V18"/>
  <c r="X18" i="27"/>
  <c r="W18"/>
  <c r="Y18"/>
  <c r="K12" i="46" s="1"/>
  <c r="V18" i="26"/>
  <c r="W18"/>
  <c r="X18"/>
  <c r="W20" i="45"/>
  <c r="U20"/>
  <c r="V20"/>
  <c r="U19" i="44"/>
  <c r="W19"/>
  <c r="X19"/>
  <c r="K14" i="46" s="1"/>
  <c r="V19" i="44"/>
  <c r="X18" i="43"/>
  <c r="K13" i="46" s="1"/>
  <c r="W18" i="43"/>
  <c r="U18"/>
  <c r="Y20" i="38"/>
  <c r="K10" i="46" s="1"/>
  <c r="X20" i="38"/>
  <c r="W20"/>
  <c r="V20"/>
  <c r="W19" i="36"/>
  <c r="V19"/>
  <c r="Y19"/>
  <c r="K9" i="46" s="1"/>
  <c r="X19" i="36"/>
  <c r="W19" i="31"/>
  <c r="V19"/>
  <c r="Y19"/>
  <c r="K8" i="46" s="1"/>
  <c r="X19" i="31"/>
  <c r="W17" i="19"/>
  <c r="X17"/>
  <c r="V17"/>
  <c r="X21" i="20"/>
  <c r="V21"/>
  <c r="W21"/>
  <c r="X14" i="41"/>
  <c r="W14"/>
  <c r="V14"/>
  <c r="W18" i="16"/>
  <c r="V18"/>
  <c r="Y18"/>
  <c r="G12" i="46" s="1"/>
  <c r="X18" i="16"/>
  <c r="Y17" i="15"/>
  <c r="G13" i="46" s="1"/>
  <c r="X17" i="15"/>
  <c r="W17"/>
  <c r="V17"/>
  <c r="X17" i="13"/>
  <c r="W17"/>
  <c r="Y17"/>
  <c r="P8" i="46" s="1"/>
  <c r="V17" i="13"/>
  <c r="X19" i="37"/>
  <c r="V19"/>
  <c r="W19"/>
  <c r="X16" i="14"/>
  <c r="V16"/>
  <c r="W16"/>
  <c r="W16" i="10"/>
  <c r="V16"/>
  <c r="Y16"/>
  <c r="G9" i="46" s="1"/>
  <c r="Y18" i="51"/>
  <c r="G8" i="46" s="1"/>
  <c r="V18" i="51"/>
  <c r="Y17" i="7"/>
  <c r="G10" i="46" s="1"/>
  <c r="W17" i="7"/>
  <c r="V17"/>
  <c r="X18" i="51"/>
  <c r="Z19" i="37" l="1"/>
  <c r="Z20" i="39"/>
  <c r="Z17" i="50"/>
  <c r="Z18" i="27"/>
  <c r="Z18" i="48"/>
  <c r="Y20" i="45"/>
  <c r="Y19" i="44"/>
  <c r="Z17" i="13"/>
  <c r="Z18" i="51"/>
  <c r="Z17" i="15"/>
  <c r="Z17" i="49"/>
  <c r="Z16" i="14"/>
  <c r="Z18" i="52"/>
  <c r="Y18" i="43"/>
  <c r="Z17" i="19"/>
  <c r="Z21" i="20"/>
  <c r="Z18" i="16"/>
  <c r="Z16" i="10"/>
  <c r="Z20" i="38"/>
  <c r="Z18" i="26"/>
  <c r="G6" i="46"/>
  <c r="H4" s="1"/>
  <c r="Z14" i="41"/>
  <c r="Z19" i="36"/>
  <c r="Z19" i="31"/>
  <c r="Z17" i="7"/>
  <c r="S4" i="46"/>
  <c r="M4" l="1"/>
</calcChain>
</file>

<file path=xl/comments1.xml><?xml version="1.0" encoding="utf-8"?>
<comments xmlns="http://schemas.openxmlformats.org/spreadsheetml/2006/main">
  <authors>
    <author>CALIDAD03</author>
  </authors>
  <commentList>
    <comment ref="J22" authorId="0">
      <text>
        <r>
          <rPr>
            <b/>
            <sz val="9"/>
            <color indexed="81"/>
            <rFont val="Tahoma"/>
            <family val="2"/>
          </rPr>
          <t>ESTE INDICADOR SE SUGIERE INCLUIR YA QUE INCLUYE LOS REQUISITOS QUE SE DEBEN CUMPLIR EN LO RELACIONADO CON LOS INDICADORES DE PUERTA DE ENTRADA DE ACREDITACION</t>
        </r>
      </text>
    </comment>
  </commentList>
</comments>
</file>

<file path=xl/comments10.xml><?xml version="1.0" encoding="utf-8"?>
<comments xmlns="http://schemas.openxmlformats.org/spreadsheetml/2006/main">
  <authors>
    <author>PORTCALIDAD01 PC01. HSRT</author>
  </authors>
  <commentList>
    <comment ref="N29" authorId="0">
      <text>
        <r>
          <rPr>
            <b/>
            <sz val="8"/>
            <color indexed="81"/>
            <rFont val="Tahoma"/>
            <family val="2"/>
          </rPr>
          <t>SE BAJO LA META SEGÚN LOS PROYECTOS DE REMODELACION DE LA INFRAESTRUCTURA</t>
        </r>
        <r>
          <rPr>
            <sz val="8"/>
            <color indexed="81"/>
            <rFont val="Tahoma"/>
            <family val="2"/>
          </rPr>
          <t xml:space="preserve">
</t>
        </r>
      </text>
    </comment>
  </commentList>
</comments>
</file>

<file path=xl/comments11.xml><?xml version="1.0" encoding="utf-8"?>
<comments xmlns="http://schemas.openxmlformats.org/spreadsheetml/2006/main">
  <authors>
    <author>PORTCALIDAD02 PCA02. PORTCALIDAD02</author>
  </authors>
  <commentList>
    <comment ref="J8" authorId="0">
      <text>
        <r>
          <rPr>
            <b/>
            <sz val="9"/>
            <color indexed="81"/>
            <rFont val="Tahoma"/>
            <family val="2"/>
          </rPr>
          <t xml:space="preserve">seguimiento al modelo de prestacion de servicios por los interventores. Definir estandares para evaluar. Definir lista de chequeo,  y revisar los indicadores definidos en el modelo. Resolucion 236 de 2014.
se sugiere en el primer trimestre identificar los indicadores y estandares asociados con el modelo , validarlos con las partes interesadas y evaluarlos.
</t>
        </r>
      </text>
    </comment>
  </commentList>
</comments>
</file>

<file path=xl/comments12.xml><?xml version="1.0" encoding="utf-8"?>
<comments xmlns="http://schemas.openxmlformats.org/spreadsheetml/2006/main">
  <authors>
    <author>CALIDAD03</author>
    <author>EDMEDICA03</author>
    <author>PORTCALIDAD02 PCA02. PORTCALIDAD02</author>
  </authors>
  <commentList>
    <comment ref="J13" authorId="0">
      <text>
        <r>
          <rPr>
            <b/>
            <sz val="9"/>
            <color indexed="81"/>
            <rFont val="Tahoma"/>
            <family val="2"/>
          </rPr>
          <t>EN PROCESO DE REVISION POR EL LIDER DEL PROCESO PARA DEFINIR SI REQUIERE AJUSTES EN LAS METAS DE 2015.</t>
        </r>
      </text>
    </comment>
    <comment ref="M30" authorId="1">
      <text>
        <r>
          <rPr>
            <b/>
            <sz val="8"/>
            <color indexed="81"/>
            <rFont val="Tahoma"/>
            <family val="2"/>
          </rPr>
          <t>este indicador se sugiere incluir en la encuesta de siau para que se mida por este proceso.</t>
        </r>
      </text>
    </comment>
    <comment ref="K31" authorId="2">
      <text>
        <r>
          <rPr>
            <b/>
            <sz val="9"/>
            <color indexed="81"/>
            <rFont val="Tahoma"/>
            <family val="2"/>
          </rPr>
          <t xml:space="preserve">ajustar indicadores según los  tiempos modelo de atencion…
</t>
        </r>
      </text>
    </comment>
  </commentList>
</comments>
</file>

<file path=xl/comments2.xml><?xml version="1.0" encoding="utf-8"?>
<comments xmlns="http://schemas.openxmlformats.org/spreadsheetml/2006/main">
  <authors>
    <author>CALIDAD03</author>
  </authors>
  <commentList>
    <comment ref="J15" authorId="0">
      <text>
        <r>
          <rPr>
            <b/>
            <sz val="9"/>
            <color indexed="81"/>
            <rFont val="Tahoma"/>
            <family val="2"/>
          </rPr>
          <t>ESTE INDICADOR SE SUGIERE INCLUIR YA QUE INCLUYE LOS REQUISITOS QUE SE DEBEN CUMPLIR EN LO RELACIONADO CON LOS INDICADORES DE PUERTA DE ENTRADA DE ACREDITACION</t>
        </r>
      </text>
    </comment>
    <comment ref="J31" authorId="0">
      <text>
        <r>
          <rPr>
            <b/>
            <sz val="12"/>
            <color indexed="81"/>
            <rFont val="Tahoma"/>
            <family val="2"/>
          </rPr>
          <t xml:space="preserve">INDICADOR NUEVO SUGERIDO POR EL PROCESO.
</t>
        </r>
      </text>
    </comment>
  </commentList>
</comments>
</file>

<file path=xl/comments3.xml><?xml version="1.0" encoding="utf-8"?>
<comments xmlns="http://schemas.openxmlformats.org/spreadsheetml/2006/main">
  <authors>
    <author>PORTCALIDAD02 PCA02. PORTCALIDAD02</author>
  </authors>
  <commentList>
    <comment ref="J5" authorId="0">
      <text>
        <r>
          <rPr>
            <b/>
            <sz val="9"/>
            <color indexed="81"/>
            <rFont val="Tahoma"/>
            <family val="2"/>
          </rPr>
          <t>segmentar responsabilidades según plan de mejora..segun resultados de autoevaluacion. Apartir del segundo trimestre.</t>
        </r>
      </text>
    </comment>
  </commentList>
</comments>
</file>

<file path=xl/comments4.xml><?xml version="1.0" encoding="utf-8"?>
<comments xmlns="http://schemas.openxmlformats.org/spreadsheetml/2006/main">
  <authors>
    <author>PORTDSERV01 PDS01. HSRT</author>
  </authors>
  <commentList>
    <comment ref="K11" authorId="0">
      <text>
        <r>
          <rPr>
            <b/>
            <sz val="9"/>
            <color indexed="81"/>
            <rFont val="Tahoma"/>
            <family val="2"/>
          </rPr>
          <t xml:space="preserve">indicador aplicable a cada unidad productora de documentos según auditoria de gestion documental
</t>
        </r>
      </text>
    </comment>
  </commentList>
</comments>
</file>

<file path=xl/comments5.xml><?xml version="1.0" encoding="utf-8"?>
<comments xmlns="http://schemas.openxmlformats.org/spreadsheetml/2006/main">
  <authors>
    <author>PORTCALIDAD02 PCA02. PORTCALIDAD02</author>
    <author>CALIDAD02</author>
  </authors>
  <commentList>
    <comment ref="J8" authorId="0">
      <text>
        <r>
          <rPr>
            <b/>
            <sz val="9"/>
            <color indexed="81"/>
            <rFont val="Tahoma"/>
            <family val="2"/>
          </rPr>
          <t xml:space="preserve">seguimiento al modelo de prestacion de servicios por los interventores. Definir estandares para evaluar. Definir lista de chequeo,  y revisar los indicadores definidos en el modelo. Resolucion 236 de 2014.
se sugiere en el primer trimestre identificar los indicadores y estandares asociados con el modelo , validarlos con las partes interesadas y evaluarlos.
</t>
        </r>
      </text>
    </comment>
    <comment ref="J31" authorId="1">
      <text>
        <r>
          <rPr>
            <b/>
            <sz val="9"/>
            <color indexed="81"/>
            <rFont val="Tahoma"/>
            <family val="2"/>
          </rPr>
          <t>CALIDAD02:</t>
        </r>
        <r>
          <rPr>
            <sz val="9"/>
            <color indexed="81"/>
            <rFont val="Tahoma"/>
            <family val="2"/>
          </rPr>
          <t xml:space="preserve">
CIRCULAR UNICA</t>
        </r>
      </text>
    </comment>
  </commentList>
</comments>
</file>

<file path=xl/comments6.xml><?xml version="1.0" encoding="utf-8"?>
<comments xmlns="http://schemas.openxmlformats.org/spreadsheetml/2006/main">
  <authors>
    <author>PORTCALIDAD02 PCA02. PORTCALIDAD02</author>
  </authors>
  <commentList>
    <comment ref="J8" authorId="0">
      <text>
        <r>
          <rPr>
            <b/>
            <sz val="9"/>
            <color indexed="81"/>
            <rFont val="Tahoma"/>
            <family val="2"/>
          </rPr>
          <t xml:space="preserve">seguimiento al modelo de prestacion de servicios por los interventores. Definir estandares para evaluar. Definir lista de chequeo,  y revisar los indicadores definidos en el modelo. Resolucion 236 de 2014.
se sugiere en el primer trimestre identificar los indicadores y estandares asociados con el modelo , validarlos con las partes interesadas y evaluarlos.
</t>
        </r>
      </text>
    </comment>
  </commentList>
</comments>
</file>

<file path=xl/comments7.xml><?xml version="1.0" encoding="utf-8"?>
<comments xmlns="http://schemas.openxmlformats.org/spreadsheetml/2006/main">
  <authors>
    <author>PORTCALIDAD02 PCA02. PORTCALIDAD02</author>
    <author xml:space="preserve"> </author>
  </authors>
  <commentList>
    <comment ref="J8" authorId="0">
      <text>
        <r>
          <rPr>
            <b/>
            <sz val="9"/>
            <color indexed="81"/>
            <rFont val="Tahoma"/>
            <family val="2"/>
          </rPr>
          <t xml:space="preserve">seguimiento al modelo de prestacion de servicios por los interventores. Definir estandares para evaluar. Definir lista de chequeo,  y revisar los indicadores definidos en el modelo. Resolucion 236 de 2014.
se sugiere en el primer trimestre identificar los indicadores y estandares asociados con el modelo , validarlos con las partes interesadas y evaluarlos.
</t>
        </r>
      </text>
    </comment>
    <comment ref="O28" authorId="1">
      <text>
        <r>
          <rPr>
            <b/>
            <sz val="8"/>
            <color indexed="81"/>
            <rFont val="Tahoma"/>
            <family val="2"/>
          </rPr>
          <t xml:space="preserve"> :</t>
        </r>
        <r>
          <rPr>
            <sz val="8"/>
            <color indexed="81"/>
            <rFont val="Tahoma"/>
            <family val="2"/>
          </rPr>
          <t xml:space="preserve">
ajustado a acuerdo 0368</t>
        </r>
      </text>
    </comment>
    <comment ref="P28" authorId="1">
      <text>
        <r>
          <rPr>
            <b/>
            <sz val="8"/>
            <color indexed="81"/>
            <rFont val="Tahoma"/>
            <family val="2"/>
          </rPr>
          <t xml:space="preserve"> :</t>
        </r>
        <r>
          <rPr>
            <sz val="8"/>
            <color indexed="81"/>
            <rFont val="Tahoma"/>
            <family val="2"/>
          </rPr>
          <t xml:space="preserve">
ajustado a acuerdo 0368</t>
        </r>
      </text>
    </comment>
    <comment ref="R28" authorId="1">
      <text>
        <r>
          <rPr>
            <b/>
            <sz val="8"/>
            <color indexed="81"/>
            <rFont val="Tahoma"/>
            <family val="2"/>
          </rPr>
          <t xml:space="preserve"> :</t>
        </r>
        <r>
          <rPr>
            <sz val="8"/>
            <color indexed="81"/>
            <rFont val="Tahoma"/>
            <family val="2"/>
          </rPr>
          <t xml:space="preserve">
ajustado a acuerdo 0368</t>
        </r>
      </text>
    </comment>
    <comment ref="T28" authorId="1">
      <text>
        <r>
          <rPr>
            <b/>
            <sz val="8"/>
            <color indexed="81"/>
            <rFont val="Tahoma"/>
            <family val="2"/>
          </rPr>
          <t xml:space="preserve"> :</t>
        </r>
        <r>
          <rPr>
            <sz val="8"/>
            <color indexed="81"/>
            <rFont val="Tahoma"/>
            <family val="2"/>
          </rPr>
          <t xml:space="preserve">
ajustado a acuerdo 0368</t>
        </r>
      </text>
    </comment>
    <comment ref="V28" authorId="1">
      <text>
        <r>
          <rPr>
            <b/>
            <sz val="8"/>
            <color indexed="81"/>
            <rFont val="Tahoma"/>
            <family val="2"/>
          </rPr>
          <t xml:space="preserve"> :</t>
        </r>
        <r>
          <rPr>
            <sz val="8"/>
            <color indexed="81"/>
            <rFont val="Tahoma"/>
            <family val="2"/>
          </rPr>
          <t xml:space="preserve">
ajustado a acuerdo 0368</t>
        </r>
      </text>
    </comment>
  </commentList>
</comments>
</file>

<file path=xl/comments8.xml><?xml version="1.0" encoding="utf-8"?>
<comments xmlns="http://schemas.openxmlformats.org/spreadsheetml/2006/main">
  <authors>
    <author>CALIDAD03</author>
  </authors>
  <commentList>
    <comment ref="J18" authorId="0">
      <text>
        <r>
          <rPr>
            <b/>
            <sz val="9"/>
            <color indexed="81"/>
            <rFont val="Tahoma"/>
            <family val="2"/>
          </rPr>
          <t xml:space="preserve">APLICA PARA LO RELACIONADO CON LA CENTRAL DE ESTERILIZACION </t>
        </r>
      </text>
    </comment>
  </commentList>
</comments>
</file>

<file path=xl/comments9.xml><?xml version="1.0" encoding="utf-8"?>
<comments xmlns="http://schemas.openxmlformats.org/spreadsheetml/2006/main">
  <authors>
    <author>PORTCALIDAD02 PCA02. PORTCALIDAD02</author>
  </authors>
  <commentList>
    <comment ref="J28" authorId="0">
      <text>
        <r>
          <rPr>
            <b/>
            <sz val="9"/>
            <color indexed="81"/>
            <rFont val="Tahoma"/>
            <family val="2"/>
          </rPr>
          <t xml:space="preserve">armonizar con el proceso de gestion academica…. </t>
        </r>
        <r>
          <rPr>
            <sz val="9"/>
            <color indexed="81"/>
            <rFont val="Tahoma"/>
            <family val="2"/>
          </rPr>
          <t xml:space="preserve">
</t>
        </r>
      </text>
    </comment>
  </commentList>
</comments>
</file>

<file path=xl/sharedStrings.xml><?xml version="1.0" encoding="utf-8"?>
<sst xmlns="http://schemas.openxmlformats.org/spreadsheetml/2006/main" count="5644" uniqueCount="1132">
  <si>
    <t xml:space="preserve">PROGRAMAS Y PROYECTOS </t>
  </si>
  <si>
    <t xml:space="preserve">LINEA BASE  </t>
  </si>
  <si>
    <t xml:space="preserve">REPONSABLE </t>
  </si>
  <si>
    <t>META POR TRIMESTRE</t>
  </si>
  <si>
    <t xml:space="preserve">
Fortalecer la gestión del talento humano promoviendo su  desarrollo integral,  alto sentido de responsabilidad  y compromiso social. </t>
  </si>
  <si>
    <t xml:space="preserve">Consolidar la política de gestión y desarrollo del talento humano que responda integralmente a la satisfacción del cliente interno y externo.
</t>
  </si>
  <si>
    <t>Implementar proceso de planeación cuantitativo del talento humano</t>
  </si>
  <si>
    <t>Implementar proceso de planeación cualitativo del talento humano</t>
  </si>
  <si>
    <t xml:space="preserve">100% del talento humano contratado cumpliendo el perfil y competencias </t>
  </si>
  <si>
    <t>Talento Humano</t>
  </si>
  <si>
    <t xml:space="preserve">Realizar  inducción al talento humano.
</t>
  </si>
  <si>
    <t>Plan de inducción implementado en el 100% de los nuevos trabajadores.</t>
  </si>
  <si>
    <t xml:space="preserve">Definir e Implementar plan de educación continuada </t>
  </si>
  <si>
    <t>Plan de educación continuada implementado en el 100%.</t>
  </si>
  <si>
    <t>S/D</t>
  </si>
  <si>
    <t xml:space="preserve">Implementar plan de bienestar e incentivos </t>
  </si>
  <si>
    <t>Plan de bienestar e incentivos implementado en el 100%.</t>
  </si>
  <si>
    <t xml:space="preserve">100% en el cumplimiento de los requisitos de la norma </t>
  </si>
  <si>
    <t>Implementar plan de medición e intervención de clima laboral.</t>
  </si>
  <si>
    <t>&gt;4</t>
  </si>
  <si>
    <t>Implementar plan de evaluación de actividades  para las diferentes modalidades de contratación.</t>
  </si>
  <si>
    <t xml:space="preserve">Plan de evaluación de desempeño y actividades implementado en el 100% </t>
  </si>
  <si>
    <t xml:space="preserve">Implementar plan reinduccion </t>
  </si>
  <si>
    <t>Plan de reinduccion implementado en el 100% .</t>
  </si>
  <si>
    <t xml:space="preserve">Implementar plan  de preparación para el retiro y/o entrega de cargo.
</t>
  </si>
  <si>
    <t>Plan de preparación para el retiro implementado en el 100% .</t>
  </si>
  <si>
    <t xml:space="preserve">
Alcanzar la Acreditación en salud y el reconocimiento como hospital universitario
</t>
  </si>
  <si>
    <t xml:space="preserve">Implementar el sistema único de acreditación </t>
  </si>
  <si>
    <t>Mantener el cumplimiento de los requisitos de habilitación.</t>
  </si>
  <si>
    <t>POLITICA DE SERVICIOS DE SALUD DE ALTA CALIDAD</t>
  </si>
  <si>
    <t>Desarrollar los estandares de la resolución 123 de 2012</t>
  </si>
  <si>
    <t>Mayor o igual a 1.20%  en el resultado de la autoevaluacion con respecto de la autoevaluacion anterior.</t>
  </si>
  <si>
    <t xml:space="preserve">1.20% Respecto de la autoevaluacion anterior </t>
  </si>
  <si>
    <t xml:space="preserve">Implementar política de humanización de la atención </t>
  </si>
  <si>
    <t>Implementación mayor o igual al 90%</t>
  </si>
  <si>
    <t>Implementar política de seguridad del paciente.</t>
  </si>
  <si>
    <t>Implementación del modelo de prestación de servicios de salud.</t>
  </si>
  <si>
    <t>Cumplimiento del modelo de atención mayor o igual al 90%</t>
  </si>
  <si>
    <t>SIAU</t>
  </si>
  <si>
    <t>Implementar los planes de mejora con énfasis en acreditación.</t>
  </si>
  <si>
    <t>Mayor o igual al 90% (Cada año)</t>
  </si>
  <si>
    <t xml:space="preserve">Calidad </t>
  </si>
  <si>
    <t>Implementar los planes de mejoramiento del PAMEC.</t>
  </si>
  <si>
    <t xml:space="preserve">Implementar el sistema de Gestión Ambiental </t>
  </si>
  <si>
    <t xml:space="preserve">Implementación del Sistema de Gestión Ambiental basada en la norma ISO 14001. </t>
  </si>
  <si>
    <t>Actualizar e implementar  PGIR-H</t>
  </si>
  <si>
    <t xml:space="preserve">Implementar el modelo estándar de control interno </t>
  </si>
  <si>
    <t>Implementar las acciones derivadas del seguimiento al MECI.</t>
  </si>
  <si>
    <t>Mantener un puntaje igual o superior en la implementación del MECI al 90%</t>
  </si>
  <si>
    <t>Implementar los requisitos de hospital universitario</t>
  </si>
  <si>
    <t>Implementar los requisitos normativos para alcanzar el reconocimiento como Hospital Universitario.</t>
  </si>
  <si>
    <t>60% en el cumplimiento de los requisitos normativos de Hospital Universitario.</t>
  </si>
  <si>
    <t>Diseñar e implementar plan de investigación</t>
  </si>
  <si>
    <t>Implementación de plan de investigación en el 100% al final del cuatrienio</t>
  </si>
  <si>
    <t>N/A</t>
  </si>
  <si>
    <t>Politica de Solidez Financiera</t>
  </si>
  <si>
    <t>Asegurar la sostenibilidad financiera que promueva el crecimiento empresarial.</t>
  </si>
  <si>
    <t>Lograr equilibrio financiero positivo entre el recaudo y el gasto (Equilibrio financiero mayor a uno entre el recaudo y el gasto)</t>
  </si>
  <si>
    <t>implementación  del plan mercadeo en el 100%</t>
  </si>
  <si>
    <t>Gestionar la reducción de glosas</t>
  </si>
  <si>
    <t xml:space="preserve">Aumentar la facturación </t>
  </si>
  <si>
    <t>recaudo por venta de servicios de salud de la vigencia + recaudo de vigencias anteriores / Total de la venta de servicios de salud reconocido para pago de la vigencia + saldos por cobrar de la vigencia inmediatamente anterior</t>
  </si>
  <si>
    <t>Equilibrio financiero entre recaudo y gasto mayor a 1</t>
  </si>
  <si>
    <t xml:space="preserve">Equilibrio financiero entre recaudo y gasto mayor a 1 </t>
  </si>
  <si>
    <t xml:space="preserve">Planeación y Contención del  gasto </t>
  </si>
  <si>
    <t xml:space="preserve">costo de producción de UVR inferior al 90% del valor final del costo de la misma (El  crecimiento del costo y el gasto sea máximo el 90% del  crecimiento del valor de la UVR)                         </t>
  </si>
  <si>
    <t>[(Gasto comprometido en el año objeto de la evaluación, sin incluir cuentas por pagar/ Número de UVR producidas en la vigencia)/(Gasto comprometido en la vigencia anterior - en valores constantes del año del objeto de evaluación-, sin incluir cuentas por pagar / Número UVR producidas en la vigencia anterior )]</t>
  </si>
  <si>
    <t>Prevención y mitigación del daño antijurídico. 
Implementación de políticas defensa judicial.</t>
  </si>
  <si>
    <t>Todos los servicios administrativos</t>
  </si>
  <si>
    <t>Inversión con recursos propios y cofinanciados</t>
  </si>
  <si>
    <t>Gestion como Herramienta de Competitividad</t>
  </si>
  <si>
    <t>Contar con la tecnología adecuada, amigable con el medio ambiente que contribuya en la integralidad de la atención y la gestión administrativa</t>
  </si>
  <si>
    <t>Mejorar  los recursos físicos y tecnológicos existentes.</t>
  </si>
  <si>
    <t xml:space="preserve">Definir e implementar plan de renovación y soporte de tecnología </t>
  </si>
  <si>
    <t xml:space="preserve">Dar cumplimiento al plan de renovación en 80% </t>
  </si>
  <si>
    <t xml:space="preserve">Adquisición de equipos según priorización </t>
  </si>
  <si>
    <t>Definir e implementar plan de dotación hospitalaria.</t>
  </si>
  <si>
    <t>100% del plan implementado</t>
  </si>
  <si>
    <t>Definir e implementar plan rector de distribución  físico arquitectónica</t>
  </si>
  <si>
    <t>Actividades ejecutadas del plan rector / Total de actividades programadas * 100</t>
  </si>
  <si>
    <t>Cumplir con el 100% de los requisitos para alcanzar la Certificación BPM INVIMA</t>
  </si>
  <si>
    <t>PROYECTO DE SISTEMAS DE INFORMACIÓN</t>
  </si>
  <si>
    <t>Implementar sistema integrado de información.</t>
  </si>
  <si>
    <t>sistema de información implementado en el 90%</t>
  </si>
  <si>
    <t>Actualizar proyecto  que incluya (red de datos, red eléctrica regulada, Servidores, Bases de Datos, Sistema Operativo, Gestión Clínica, Gestión administrativa, Toma de decisiones) y con apoyo de asesor externo.</t>
  </si>
  <si>
    <t>Sistemas</t>
  </si>
  <si>
    <t>Tablero de control implementado en el 50%</t>
  </si>
  <si>
    <t>Politica de Responsabilidad Social</t>
  </si>
  <si>
    <t xml:space="preserve">Fomentar la responsabilidad social a través de programas institucionales dirigidos al paciente y su familia </t>
  </si>
  <si>
    <t>Implementar programas institucionales dirigidos al paciente y su familia que promuevan la responsabilidad social.</t>
  </si>
  <si>
    <t>Desarrollar los 10 pasos para obtener certificación de institución amiga de la mujer y la infancia</t>
  </si>
  <si>
    <t>BPE FARMACIA</t>
  </si>
  <si>
    <t>Cumplir el 100 % de los requisitos para Certificación INVIMA en BPE</t>
  </si>
  <si>
    <t>Atención integral al paciente con HIV</t>
  </si>
  <si>
    <t>Igual o mayor al 90% de cumplimiento del modelo de atención integral al paciente con VIH</t>
  </si>
  <si>
    <t>&gt;90%</t>
  </si>
  <si>
    <t xml:space="preserve">Programa de atención integral de paciente con Trombolisis cerebral </t>
  </si>
  <si>
    <t xml:space="preserve">Atención integral al paciente victima de ECV </t>
  </si>
  <si>
    <t xml:space="preserve">100% de cumplimiento de los lineamientos para implementar el proyecto Trombolisis </t>
  </si>
  <si>
    <t xml:space="preserve">Capacitación a red pública y privada de primer y segundo nivel de área de influencia del hospital.
</t>
  </si>
  <si>
    <t>Programa Madre canguro</t>
  </si>
  <si>
    <t>Cuidado del niño recien nacido con peso inferior a 2500 gr o menor de 37 semanas de gestación</t>
  </si>
  <si>
    <t>Realizar diagnóstico de cumplimiento de lineamientos del programa madre canguro</t>
  </si>
  <si>
    <t>Creación, reglamentación,  programación, ejecusion y seguimiento</t>
  </si>
  <si>
    <t>TELESALUD</t>
  </si>
  <si>
    <t>Diseño e implementacion del programa de Telesalud</t>
  </si>
  <si>
    <t>Implementación del programa igual o mayor al 80%</t>
  </si>
  <si>
    <t>AMIGOS DEL CORAZON</t>
  </si>
  <si>
    <t xml:space="preserve">NOMBRE Y FORMULA DEL INDICADOR </t>
  </si>
  <si>
    <t>PRODUCTO O FORMULA DEL INDICADOR DE LA ESTRATEGIA POR PROCESO</t>
  </si>
  <si>
    <t>POLITICA DE GESTION COMO HERRAMIENTA PARA LA COMPETITIVIDAD</t>
  </si>
  <si>
    <t xml:space="preserve">POLITICA DE RESPONSABILIDAD SOCIAL </t>
  </si>
  <si>
    <t>Todos los servicios</t>
  </si>
  <si>
    <t xml:space="preserve">Todos los servicios </t>
  </si>
  <si>
    <t>Servicios Ambulatorios</t>
  </si>
  <si>
    <t xml:space="preserve">Auditoria Médica de Cuentas </t>
  </si>
  <si>
    <t>Calidad</t>
  </si>
  <si>
    <t>Cartera</t>
  </si>
  <si>
    <t>Urgencias</t>
  </si>
  <si>
    <t xml:space="preserve">Facturación </t>
  </si>
  <si>
    <t>Farmacia</t>
  </si>
  <si>
    <t>Gestión Ambiental</t>
  </si>
  <si>
    <t>Jurídica</t>
  </si>
  <si>
    <t>Mantenimiento</t>
  </si>
  <si>
    <t>META 1 ER TRIMESTRE</t>
  </si>
  <si>
    <t xml:space="preserve">META 2D0 TRIMESTRE </t>
  </si>
  <si>
    <t>RESULTADO 1 ER TRIMESTRE</t>
  </si>
  <si>
    <t>RESULTADO 2 DO TRIMESTRE</t>
  </si>
  <si>
    <t xml:space="preserve">META 3ER TRIMESTRE </t>
  </si>
  <si>
    <t>RESULTADO 3ER TRIMESTRE</t>
  </si>
  <si>
    <t xml:space="preserve">META 4TO TRIMESTRE </t>
  </si>
  <si>
    <t>RESULTADO 4TO TRIMESTRE</t>
  </si>
  <si>
    <t xml:space="preserve">Implementar plan Re inducción </t>
  </si>
  <si>
    <t>Plan de Re inducción implementado en el 100% .</t>
  </si>
  <si>
    <t>% de cumplimiento de requisitos de habilitación.
Número de requisitos de la norma que se cumplen / total de criterios evaluados * 100</t>
  </si>
  <si>
    <t>Desarrollar los estándares de la resolución 123 de 2012</t>
  </si>
  <si>
    <t>Mayor o igual a 1.20%  en el resultado de la autoevaluación con respecto de la autoevaluación anterior.</t>
  </si>
  <si>
    <t xml:space="preserve">1.20% Respecto de la autoevaluación anterior </t>
  </si>
  <si>
    <t>Promedio de autoevaluación con la resolución 123.
Promedio de la calificación de la vigencia evaluada</t>
  </si>
  <si>
    <t>Autoevaluación con estándares de resolución 123</t>
  </si>
  <si>
    <t>Identificación de los principales causales de glosa</t>
  </si>
  <si>
    <t xml:space="preserve">Socialización de causales </t>
  </si>
  <si>
    <t xml:space="preserve">
Disminución en la participación del costo de los procesos administrativos y de 
apoyo logístico en 0.5%</t>
  </si>
  <si>
    <t>Diferencia en la participación del costo por concepto de gastos administrativos de la vigencia menos costo por concepto de gastos administrativos de la vigencia anterior * 100</t>
  </si>
  <si>
    <t>Biomédica</t>
  </si>
  <si>
    <t xml:space="preserve">Dar cumplimiento la implementación del plan rector  en 30%  </t>
  </si>
  <si>
    <t>Actividades ejecutadas del plan de actualización de sistema de información / Total de actividades programadas * 100</t>
  </si>
  <si>
    <t>Implementación del programa de gestión documental</t>
  </si>
  <si>
    <t xml:space="preserve">Mantener la certificación en BPE y Ampliar certificación de BPE a procesos de preparaciones magistrales y sistema de distribución de medicamentos en dosis unitaria. </t>
  </si>
  <si>
    <t xml:space="preserve">actividades del programa de trombolisis realizadas / actividades programadas </t>
  </si>
  <si>
    <t xml:space="preserve">Calificación de clima laboral.
Promedio de la calificación global de la encuesta de percepción de clima laboral </t>
  </si>
  <si>
    <t xml:space="preserve">% de implementación del plan de inducción.
Número de trabajadores a los que se les realizo inducción / Número total de trabajadores nuevos </t>
  </si>
  <si>
    <t>Número de actividades ejecutadas / Número de actividades programadas * 100</t>
  </si>
  <si>
    <t>Número de actividades ejecutadas del plan de mejoramiento para la implementación del sistema/ Número de actividades programadas en el plan de mejoramiento * 100</t>
  </si>
  <si>
    <t xml:space="preserve">% de implementación del plan para el retiro.
Número de actividades realizadas del programa de preparación para el retiro/ Número de actividades programadas en el programa de preparación para el retiro
</t>
  </si>
  <si>
    <t>Número de actividades ejecutadas en el periodo de los planes de mejora con énfasis en acreditación / Total de actividades programadas * 100</t>
  </si>
  <si>
    <t>Número de actividades del programa de humanización realizadas / Número de actividades del programa de humanización programadas * 100</t>
  </si>
  <si>
    <t>Número de actividades del programa de seguridad del paciente / Número de actividades del programa de seguridad del paciente * 100</t>
  </si>
  <si>
    <t xml:space="preserve">% de implementación del modelo de atención.
Número de actividades que se cumplen según lo descrito en el modelo de prestación de servicio/ Número de actividades definidas en el modelo de prestación de servicio
</t>
  </si>
  <si>
    <t>% de implementación del  los planes de mejora con énfasis en acreditación.
Número de actividades ejecutadas en el periodo de los planes de mejora con énfasis en acreditación / Total de actividades programadas * 100</t>
  </si>
  <si>
    <t>% de implementación del sistema de gestión ambiental según la norma ISO 14001.
Número de requisitos de la norma que se cumplen / Número total de requisitos</t>
  </si>
  <si>
    <t>% de implementación de hospital universitario.
Número de requisitos de la norma 3409  de 2012 que se cumplen / Número total de requisitos evaluados X 100</t>
  </si>
  <si>
    <t>Número de requisitos que se cumplen / Total de requisitos *100</t>
  </si>
  <si>
    <t>Número de requisitos que cumplen  con el proceso de gestión documental / Total de requisitos aplicables x 100</t>
  </si>
  <si>
    <t>Talento Humano Todos los servicios</t>
  </si>
  <si>
    <t>Disminución en la participación del costo de los procesos administrativos y de 
apoyo logístico en 0.5%</t>
  </si>
  <si>
    <t xml:space="preserve">Alcanzar la Acreditación en salud y el reconocimiento como hospital universitario
</t>
  </si>
  <si>
    <t xml:space="preserve">Fortalecer la gestión del talento humano promoviendo su  desarrollo integral,  alto sentido de responsabilidad  y compromiso social. </t>
  </si>
  <si>
    <t xml:space="preserve">Gestion documental Todos los servicios </t>
  </si>
  <si>
    <t xml:space="preserve">Tiempo respuesta quejas
</t>
  </si>
  <si>
    <t>Proyecto de Sistemas de Información</t>
  </si>
  <si>
    <r>
      <t xml:space="preserve">PROGRAMA DE GESTION INTEGRAL DEL TALENTO HUMANO  </t>
    </r>
    <r>
      <rPr>
        <b/>
        <sz val="10"/>
        <rFont val="Tahoma"/>
        <family val="2"/>
      </rPr>
      <t>(PEGITH)</t>
    </r>
  </si>
  <si>
    <r>
      <rPr>
        <sz val="10"/>
        <rFont val="Tahoma"/>
        <family val="2"/>
      </rPr>
      <t>Modelo estándar de control interno</t>
    </r>
    <r>
      <rPr>
        <b/>
        <sz val="10"/>
        <rFont val="Tahoma"/>
        <family val="2"/>
      </rPr>
      <t xml:space="preserve"> 
(MECI)</t>
    </r>
  </si>
  <si>
    <r>
      <t>Proyecto para el desarrollo de la docencia e investigación. (Do</t>
    </r>
    <r>
      <rPr>
        <b/>
        <sz val="10"/>
        <rFont val="Tahoma"/>
        <family val="2"/>
      </rPr>
      <t>ESE</t>
    </r>
    <r>
      <rPr>
        <sz val="10"/>
        <rFont val="Tahoma"/>
        <family val="2"/>
      </rPr>
      <t>ncia)</t>
    </r>
  </si>
  <si>
    <r>
      <t>PLAN RECTOR DE INFRAESTRUCTURA (</t>
    </r>
    <r>
      <rPr>
        <b/>
        <sz val="10"/>
        <rFont val="Tahoma"/>
        <family val="2"/>
      </rPr>
      <t>PRIT)</t>
    </r>
  </si>
  <si>
    <r>
      <t xml:space="preserve">PROYECTO DE RENOVACION DE TECNOLOGÍA BIOMÉDICA </t>
    </r>
    <r>
      <rPr>
        <b/>
        <sz val="10"/>
        <rFont val="Tahoma"/>
        <family val="2"/>
      </rPr>
      <t>(PREBIO)</t>
    </r>
  </si>
  <si>
    <t>Proyecto De Sistemas De Información</t>
  </si>
  <si>
    <t>Programa De Gestion Integral Del Talento Humano  (PEGITH)</t>
  </si>
  <si>
    <r>
      <t xml:space="preserve">Programa De Gestion Integral Del Talento Humano  </t>
    </r>
    <r>
      <rPr>
        <b/>
        <sz val="10"/>
        <rFont val="Tahoma"/>
        <family val="2"/>
      </rPr>
      <t>(PEGITH)</t>
    </r>
  </si>
  <si>
    <r>
      <t xml:space="preserve">Programa de Gestion Integral del Talento Humano </t>
    </r>
    <r>
      <rPr>
        <b/>
        <sz val="10"/>
        <rFont val="Tahoma"/>
        <family val="2"/>
      </rPr>
      <t>(PEGITH)</t>
    </r>
  </si>
  <si>
    <r>
      <t xml:space="preserve">Programa de gestión ambiental </t>
    </r>
    <r>
      <rPr>
        <b/>
        <sz val="10"/>
        <rFont val="Tahoma"/>
        <family val="2"/>
      </rPr>
      <t>(PGA)</t>
    </r>
  </si>
  <si>
    <t>TOTAL</t>
  </si>
  <si>
    <t>Infraestructura</t>
  </si>
  <si>
    <t>% DE INCREMENTO   EN LA FACTURACION
Diferencia entre la facturación de la vigencia y el valor de la vigencia anterior / Valor de la facturación  de la vigencia anterior</t>
  </si>
  <si>
    <t>POLITICA INSTITUCIONAL</t>
  </si>
  <si>
    <t>OBJETIVOS</t>
  </si>
  <si>
    <t>Estrategias</t>
  </si>
  <si>
    <t xml:space="preserve">ESTRATEGIAS </t>
  </si>
  <si>
    <t xml:space="preserve">EJES ESTRATEGICOS </t>
  </si>
  <si>
    <t>ACCIONES</t>
  </si>
  <si>
    <t>META PERIODO</t>
  </si>
  <si>
    <t>Linea base 2012</t>
  </si>
  <si>
    <t>Consolidación gerencial  y organizacional basada en el talento humano</t>
  </si>
  <si>
    <r>
      <t xml:space="preserve">PROGRAMA DE GESTION INTEGRAL DEL TALENTO HUMANO  </t>
    </r>
    <r>
      <rPr>
        <b/>
        <sz val="8"/>
        <rFont val="Tahoma"/>
        <family val="2"/>
      </rPr>
      <t>(PEGITH)</t>
    </r>
  </si>
  <si>
    <t>INGRESO</t>
  </si>
  <si>
    <t xml:space="preserve">PERMANENCIA </t>
  </si>
  <si>
    <t xml:space="preserve">Implementación del Sistema de Gestión en Seguridad y  Salud Ocupacional basada en la norma OHSAS 18001. </t>
  </si>
  <si>
    <t xml:space="preserve">Alcanzar una caificación superior a 4 en la calificación de clima laboral. </t>
  </si>
  <si>
    <t>Implementacion del plan en 100%</t>
  </si>
  <si>
    <t xml:space="preserve">RETIRO </t>
  </si>
  <si>
    <t>Implementar plan  de preparación para el retiro.</t>
  </si>
  <si>
    <t>SERVICIOS DE SALUD DE ALTA CALIDAD</t>
  </si>
  <si>
    <r>
      <t xml:space="preserve">Programa de gestión institucional de calidad en salud </t>
    </r>
    <r>
      <rPr>
        <b/>
        <sz val="8"/>
        <rFont val="Tahoma"/>
        <family val="2"/>
      </rPr>
      <t>(PGICS)</t>
    </r>
  </si>
  <si>
    <t xml:space="preserve">Sistema único de Habilitación
</t>
  </si>
  <si>
    <t>100% según los resultados de auditoria  externa</t>
  </si>
  <si>
    <t xml:space="preserve">Sistema único de Acreditación
</t>
  </si>
  <si>
    <t xml:space="preserve">Implementar política de humanización del paciente </t>
  </si>
  <si>
    <t>Implementación del programa mayor o igual al 90%</t>
  </si>
  <si>
    <t>Pamec</t>
  </si>
  <si>
    <t>Implementar los planes de mejora de los estandares priorizados con énfasis en acreditación.</t>
  </si>
  <si>
    <r>
      <t xml:space="preserve">Programa de gestión ambiental </t>
    </r>
    <r>
      <rPr>
        <b/>
        <sz val="8"/>
        <rFont val="Tahoma"/>
        <family val="2"/>
      </rPr>
      <t>(PGA)</t>
    </r>
  </si>
  <si>
    <t xml:space="preserve">Ambiental </t>
  </si>
  <si>
    <r>
      <rPr>
        <sz val="8"/>
        <rFont val="Tahoma"/>
        <family val="2"/>
      </rPr>
      <t>Modelo estándar de control interno</t>
    </r>
    <r>
      <rPr>
        <b/>
        <sz val="8"/>
        <rFont val="Tahoma"/>
        <family val="2"/>
      </rPr>
      <t xml:space="preserve"> 
(MECI)</t>
    </r>
  </si>
  <si>
    <t>Control estratégico</t>
  </si>
  <si>
    <t>Control de gestión</t>
  </si>
  <si>
    <t>Control de evaluación</t>
  </si>
  <si>
    <r>
      <t>Proyecto para el desarrollo de la docencia e investigación. (Do</t>
    </r>
    <r>
      <rPr>
        <b/>
        <sz val="8"/>
        <rFont val="Tahoma"/>
        <family val="2"/>
      </rPr>
      <t>ESE</t>
    </r>
    <r>
      <rPr>
        <sz val="8"/>
        <rFont val="Tahoma"/>
        <family val="2"/>
      </rPr>
      <t>ncia)</t>
    </r>
  </si>
  <si>
    <t>Docencia-servicio.</t>
  </si>
  <si>
    <t>Alcanzar un avaznce igula o mayor al 60% en el cumplimiento de los requisitos normativos de Hospital Universitario.</t>
  </si>
  <si>
    <t xml:space="preserve">Investigación </t>
  </si>
  <si>
    <r>
      <t xml:space="preserve">Programa de gestión institucional de los recursos financieros </t>
    </r>
    <r>
      <rPr>
        <b/>
        <sz val="8"/>
        <rFont val="Tahoma"/>
        <family val="2"/>
      </rPr>
      <t>(PEGIF)</t>
    </r>
  </si>
  <si>
    <t>Comercialización - mercadeo</t>
  </si>
  <si>
    <t xml:space="preserve"> Implementar plan de mercadeo</t>
  </si>
  <si>
    <t>Facturación y glosas</t>
  </si>
  <si>
    <t>glosa final conciliada sobre el total de la facturación inferior a 1%</t>
  </si>
  <si>
    <t>Incremento de la facturación reconocida al Año mayor o igual al 10%</t>
  </si>
  <si>
    <t>$ 74.611.223.921</t>
  </si>
  <si>
    <t xml:space="preserve">Recaudo </t>
  </si>
  <si>
    <t xml:space="preserve">Recuperación de cartera </t>
  </si>
  <si>
    <t>Según lo establecido en convenio de desempeño 0386</t>
  </si>
  <si>
    <t xml:space="preserve">Mayor a 1 </t>
  </si>
  <si>
    <t xml:space="preserve">Gasto  </t>
  </si>
  <si>
    <t>inversión</t>
  </si>
  <si>
    <t>Participación presupuestal para inversión igual o mayor al 5% en el año</t>
  </si>
  <si>
    <t xml:space="preserve">Cofinanciación igual o mayor al 10 % del valor total ejecutado en inversión en el cuatrienio.               </t>
  </si>
  <si>
    <r>
      <t xml:space="preserve">PROYECTO DE RENOVACION DE TECNOLOGÍA BIOMÉDICA </t>
    </r>
    <r>
      <rPr>
        <b/>
        <sz val="8"/>
        <rFont val="Tahoma"/>
        <family val="2"/>
      </rPr>
      <t>(PREBIO)</t>
    </r>
  </si>
  <si>
    <t xml:space="preserve">Tecnología biomédica </t>
  </si>
  <si>
    <t>Dar cumplimiento al plan de renovación en 80%, sobre lo priorizado</t>
  </si>
  <si>
    <t>Inversión igual o mayor del 60% del presupuesto asignado por vigencia.</t>
  </si>
  <si>
    <t>&gt;60</t>
  </si>
  <si>
    <r>
      <t>PLAN RECTOR DE INFRAESTRUCTURA (</t>
    </r>
    <r>
      <rPr>
        <b/>
        <sz val="8"/>
        <rFont val="Tahoma"/>
        <family val="2"/>
      </rPr>
      <t>PRIT)</t>
    </r>
  </si>
  <si>
    <t xml:space="preserve">Dotación </t>
  </si>
  <si>
    <t>100% del plan implementado al fnal del cuatrienio</t>
  </si>
  <si>
    <t>Dar cumplimiento al plan en 30%  para el cuatrienio</t>
  </si>
  <si>
    <t xml:space="preserve">Gases Medicinales </t>
  </si>
  <si>
    <t>Alcanzar la certificacion de BPM para el proceso de produccion de aire medicinal en sitio por compresor y proceso dedistribucion de gases</t>
  </si>
  <si>
    <t>Cumplir con el 100% de los requisitos para alcanzar la Certificacion BPM INVIMA</t>
  </si>
  <si>
    <t xml:space="preserve">Sistemas de información </t>
  </si>
  <si>
    <t>&gt; 90%</t>
  </si>
  <si>
    <t xml:space="preserve">Implementar tablero de control de indicadores </t>
  </si>
  <si>
    <t>Tablero de control implementado en un 90%</t>
  </si>
  <si>
    <t xml:space="preserve">IAMI </t>
  </si>
  <si>
    <t>Binomio madre - hijo</t>
  </si>
  <si>
    <t>90% del plan de mejoramiento implementado</t>
  </si>
  <si>
    <t>Medicamentos y dosis unitaria.</t>
  </si>
  <si>
    <t>Mantener la certificacion en BPE</t>
  </si>
  <si>
    <t>Cumplir el 100 % de los requisitos para Certificacion INVIMA en BPE</t>
  </si>
  <si>
    <t>Ampliar certificacion de BPE a procesos de preparaciones magistrales y sistema de ditribucion de medicamentos en dosis unitaria.</t>
  </si>
  <si>
    <r>
      <t xml:space="preserve">Programa de atención integral a paciente viviendo con el virus de VIH </t>
    </r>
    <r>
      <rPr>
        <b/>
        <sz val="8"/>
        <rFont val="Tahoma"/>
        <family val="2"/>
      </rPr>
      <t>(B24)</t>
    </r>
  </si>
  <si>
    <t>Paciente conviviendo con VIH</t>
  </si>
  <si>
    <t>Trombolisis</t>
  </si>
  <si>
    <t xml:space="preserve">Paciente con ECV  o en riesgo de padecerlo </t>
  </si>
  <si>
    <t xml:space="preserve">100% de cumplimiento de los lineamientos para implementar el proyecto de Trombolisis </t>
  </si>
  <si>
    <t>Madre canguro</t>
  </si>
  <si>
    <t xml:space="preserve">Recién  nacido prematuro y/o de bajo peso al nacer  </t>
  </si>
  <si>
    <t>90% de cumplimiento de los lineamientos técnicos para implementar el programa madre canguro</t>
  </si>
  <si>
    <t>&gt;90</t>
  </si>
  <si>
    <t>Comites institucionales</t>
  </si>
  <si>
    <t>Total de comites evaluados con calificacion ponderada superior a 4/ total  de comites institucionales</t>
  </si>
  <si>
    <t>&gt;80</t>
  </si>
  <si>
    <t>Atención interaciva con la red hospitalaria de Boyacá</t>
  </si>
  <si>
    <t>Personas en riesgo o con enfermedad cardiovascular</t>
  </si>
  <si>
    <t xml:space="preserve"> Todos los servicios</t>
  </si>
  <si>
    <t>Establecer medidas de control para la facturación del 100% de los egresos</t>
  </si>
  <si>
    <t>Implementación de la política de seguridad del paciente.</t>
  </si>
  <si>
    <t>Número de actividades que cumplen  con el proceso de sitema de información  / Total de actividades planeadas  x 100</t>
  </si>
  <si>
    <t>Plan indicativo del plan de desarrollo 2013 - 2016</t>
  </si>
  <si>
    <t>EVIDENCIAS</t>
  </si>
  <si>
    <t xml:space="preserve">TOTAL </t>
  </si>
  <si>
    <t>% de implementación del  plan de educación continuada.
Número de actividades ejecutadas del plan de capacitación institucio0%l/ Número de actividades programadas * 100</t>
  </si>
  <si>
    <t>Alcanzar u0% calificación superior a 4 en la calificación de clima laboral.</t>
  </si>
  <si>
    <t>Programa de gestión institucio0%l de calidad en salud (PGICS)</t>
  </si>
  <si>
    <t>Asegurar la sostenibilidad fi0%nciera que promueva el crecimiento empresarial.</t>
  </si>
  <si>
    <t>Lograr equilibrio fi0%nciero positivo entre el recaudo y el gasto (Equilibrio fi0%nciero mayor a uno entre el recaudo y el gasto)</t>
  </si>
  <si>
    <t>Programa de gestión institucio0%l de los recursos fi0%ncieros (PEGIF)</t>
  </si>
  <si>
    <t>costo de producción de UVR inferior al 90% del valor fi0%l del costo de la misma (El  crecimiento del costo y el gasto sea máximo el 90% del  crecimiento del valor de la UVR)</t>
  </si>
  <si>
    <t xml:space="preserve">Fomentar la responsabilidad social a través de programas institucio0%les dirigidos al paciente y su familia </t>
  </si>
  <si>
    <t>Implementar programas institucio0%les dirigidos al paciente y su familia que promuevan la responsabilidad social.</t>
  </si>
  <si>
    <t xml:space="preserve">costo de producción de UVR inferior al 90% del valor fi0%l del costo de la misma (El  crecimiento del costo y el gasto sea máximo el 90% del  crecimiento del valor de la UVR)                         </t>
  </si>
  <si>
    <t>Inversión igual o mayor al 60% del presupuesto asig0%do.</t>
  </si>
  <si>
    <t>Alcanzar la certificación de BPM para el proceso de producción de aire medici0%l en sitio por compresor y proceso redistribución de gases</t>
  </si>
  <si>
    <t>AVANCE                1 TRIMESTRE</t>
  </si>
  <si>
    <t>AVANCE 2  TRIMESTRE</t>
  </si>
  <si>
    <t>AVANCE 3 TRIMESTRE</t>
  </si>
  <si>
    <t>AVANCE   4 TRIMESTRE</t>
  </si>
  <si>
    <t>AVANCE   1 TRIMESTRE</t>
  </si>
  <si>
    <t>AVANCE  1 TRIMESTRE</t>
  </si>
  <si>
    <t>RESULTADO  4 TRIMESTRE</t>
  </si>
  <si>
    <t>RESULTADO 4 TRIMESTRE</t>
  </si>
  <si>
    <t>RESULTADO 4  TRIMESTRE</t>
  </si>
  <si>
    <t>SUBGERENCIA ADMINISTRATIVA Y FINANCIERA</t>
  </si>
  <si>
    <t>SUBGERENCIA DE SERVICIOS DE SALUD</t>
  </si>
  <si>
    <t>OFICINA ASESORA DE DESARROLLO DE SERVICIOS</t>
  </si>
  <si>
    <t>Juridica</t>
  </si>
  <si>
    <t>Almacen y suministros</t>
  </si>
  <si>
    <t>Ingenieria Biomedica</t>
  </si>
  <si>
    <t>Infraestructura y/o mantenimiento</t>
  </si>
  <si>
    <t>Gestion Documental</t>
  </si>
  <si>
    <t>Clinicas Quirurgicas</t>
  </si>
  <si>
    <t>Enfermeria</t>
  </si>
  <si>
    <t>UCI Adultos</t>
  </si>
  <si>
    <t>UCI Pediatrica</t>
  </si>
  <si>
    <t>UCI Neonatos</t>
  </si>
  <si>
    <t>INICIO</t>
  </si>
  <si>
    <t xml:space="preserve"> &gt;=90%</t>
  </si>
  <si>
    <t>Implementar plan de investigación</t>
  </si>
  <si>
    <t>NA</t>
  </si>
  <si>
    <t>&gt;5%</t>
  </si>
  <si>
    <t>Recaudo por venta de servicios  igual o mayor al 89%</t>
  </si>
  <si>
    <t>&gt;=89%</t>
  </si>
  <si>
    <t>Biomédica-financiera</t>
  </si>
  <si>
    <t>Reentrenamiento semestral a los integrantes del programa de Trombolisis de la institución y al equipo medico y paramédico en general.</t>
  </si>
  <si>
    <t xml:space="preserve">% de implementación del MECI.
</t>
  </si>
  <si>
    <t>COORDINACION CLINICAS QUIRURGICAS</t>
  </si>
  <si>
    <t xml:space="preserve">POLITICA INSTITUCIONAL </t>
  </si>
  <si>
    <t>Puestos de trabajo definidos en el 100% de los procesos.
Estudio de carga laboral definidos 100% de los procesos.</t>
  </si>
  <si>
    <t>Manejo integral del paciente oncologico</t>
  </si>
  <si>
    <t>Pacientes condiagnostico de cancer</t>
  </si>
  <si>
    <t>Proyecto para la atención integral medico quirurgica al paciente con diagnostico de cancer.</t>
  </si>
  <si>
    <t>Formualcion del proyecto del manejo integral del paciente con cancer.</t>
  </si>
  <si>
    <t>Diseño del proyecto e implementación del programa de  Atención  del paciente con  riesgo o con enfermedad cardiovascular</t>
  </si>
  <si>
    <t xml:space="preserve">Diseño del proyecto de  atención integral del paciente en riesgo o con enfermedad carviovascular </t>
  </si>
  <si>
    <t xml:space="preserve">Implementación  del plan  de  atención integral del paciente en riesgo o con enfermedad carviovascular </t>
  </si>
  <si>
    <t>MENOR  O IGUAL A 1</t>
  </si>
  <si>
    <t>&lt;=1%</t>
  </si>
  <si>
    <t>CONTROL Y MONITOREO INSTITUCIONAL DE TRABAJO EN EQUIPO 
COMITÉ</t>
  </si>
  <si>
    <t>Incluir en el plan bienal las necesidades identificadas.</t>
  </si>
  <si>
    <t>Número de necesidades de tecnología incluidas en el plan bienal / Total de necesidades de tecnología identificadas y con requisito de inclusión en el plan bienal *100</t>
  </si>
  <si>
    <t>Salud Ocupacional</t>
  </si>
  <si>
    <t>Implementación de manual institucional de cartera para lograr recaudo igual o superior al 89% de la venta de servicios de salud reconocida para pago</t>
  </si>
  <si>
    <t>META 2014</t>
  </si>
  <si>
    <t>META PERIODO 2013- 2016</t>
  </si>
  <si>
    <t>METAPERIODO 2013- 2016</t>
  </si>
  <si>
    <t xml:space="preserve">ACTIVIDADES </t>
  </si>
  <si>
    <t>INDICADOR  META</t>
  </si>
  <si>
    <t xml:space="preserve">% de implementación del plan de renovación de tecnología.
</t>
  </si>
  <si>
    <t>META 2013- 2016</t>
  </si>
  <si>
    <t>META  PERIODO 2013- 2016</t>
  </si>
  <si>
    <t>ACTIVIDADES</t>
  </si>
  <si>
    <t>ESTRATEGIAS</t>
  </si>
  <si>
    <t xml:space="preserve">OBJETIVO </t>
  </si>
  <si>
    <t>OBJETIVO</t>
  </si>
  <si>
    <t xml:space="preserve">POLITICA </t>
  </si>
  <si>
    <t>POLITICA</t>
  </si>
  <si>
    <t>% de cumplimiento en la implementación del programa de gestión documental; por unidad productora de documentos</t>
  </si>
  <si>
    <t>% cumplimiento en la implementacion del sistema de informacion</t>
  </si>
  <si>
    <t>Tablero de control implementado en el 90%</t>
  </si>
  <si>
    <t xml:space="preserve">PRODUCTO O FORMULA DEL INDICADOR </t>
  </si>
  <si>
    <t xml:space="preserve">% de avance en el diseño del sistema de seguridad y salud ocupación según la norma OHSAS 18001.
</t>
  </si>
  <si>
    <t>plan de mejora aprobado</t>
  </si>
  <si>
    <t xml:space="preserve"> </t>
  </si>
  <si>
    <t>Número de actividades ejecutadas  / Número de actividades programadas * 100</t>
  </si>
  <si>
    <t xml:space="preserve">  Priorizar los requisitos de reconocimiento como hospital universitario que muestren bajo cumplimiento y generar plan de accion</t>
  </si>
  <si>
    <t>Gestion Academica</t>
  </si>
  <si>
    <t>glosa final sobre el total de la facturación inferior a 1%</t>
  </si>
  <si>
    <t>% cumplimiento del plan de investigacion</t>
  </si>
  <si>
    <t>Plan de investigación ajustado</t>
  </si>
  <si>
    <t>Evaluar el cumplimiento de criterios y realizar tramite de visita de certificacion ante el INVIMA</t>
  </si>
  <si>
    <t>PRODUCTO O FORMULA DEL INDICADOR</t>
  </si>
  <si>
    <t>Número de adquisiciones del periodo / total de necesidades del plan X 100</t>
  </si>
  <si>
    <t>Implementar cronograma de ejecucion del plan rector</t>
  </si>
  <si>
    <t>Estudio de cargas realizados en el 100% de los procesos.
Puestos ede trabajo definidos en el 100%</t>
  </si>
  <si>
    <t xml:space="preserve">% de implementación del plan de inducción.
</t>
  </si>
  <si>
    <t>Seguimiento al cumplimiento del manual de induccion especifica</t>
  </si>
  <si>
    <t>Talento Humano 
Todos los servicios</t>
  </si>
  <si>
    <t xml:space="preserve">Talento Humano 
</t>
  </si>
  <si>
    <t xml:space="preserve">% de implementación del plan de bienestar e incentivos.
</t>
  </si>
  <si>
    <t xml:space="preserve"> Implementar el plan de educación continuada basado en competencias acorde con el PEGITH </t>
  </si>
  <si>
    <t>Nº de capacitaciones realizadas/capacitaciones programadas X100- ACTA DE CAPACITACION</t>
  </si>
  <si>
    <t>(Nº de capacitaciones realizadas/capacitaciones programadas)X100- Acta de realizacion  del entrenamiento.</t>
  </si>
  <si>
    <t xml:space="preserve">% de evaluación de desempeño y actividades.
</t>
  </si>
  <si>
    <t xml:space="preserve">
% de implementación del plan de Re inducción.
</t>
  </si>
  <si>
    <t>Implementar programas para la preparación de pre pensionados para el retiro del servicio.</t>
  </si>
  <si>
    <t>Mejorar el recaudo de cartera institucional</t>
  </si>
  <si>
    <t>Depuracion del contingente judicial</t>
  </si>
  <si>
    <t>Total de glosa identificada / total de glosa radicada x100</t>
  </si>
  <si>
    <t>1,0</t>
  </si>
  <si>
    <t>Número de servicios con socialización de causa de glosa / Total de servicios con motivo de glosa x 100</t>
  </si>
  <si>
    <t>Número de acuerdos de pago realizados/acuerdos de pago  programados X 100</t>
  </si>
  <si>
    <t xml:space="preserve">% de glosa final
Valor final de la glosa conciliada y aceptada en la vigencia/ valor total de la facturación por venta de servicios de salud de la vigencia.  
</t>
  </si>
  <si>
    <t>lider  Programa madre  Canguro</t>
  </si>
  <si>
    <t>Incremento de la facturación al Año mayor o igual al 5%</t>
  </si>
  <si>
    <t>POLITICA DE SOLIDEZ FINANCIERA</t>
  </si>
  <si>
    <t>Total egresos facturables facturados /total de egresos facturadosX  100</t>
  </si>
  <si>
    <t>Promedio de cumplimiento de lineamientos del programa / total de lineamientos del programa X 100</t>
  </si>
  <si>
    <t>Programa de gestión institucional de los recursos financieros (PEGIF)</t>
  </si>
  <si>
    <t>Lograr equilibrio financiero positivo entre el recaudo y el gasto (Equilibrio fiananciero mayor a uno entre el recaudo y el gasto)</t>
  </si>
  <si>
    <t xml:space="preserve">Diseño del Sistema de Gestión en Seguridad y  Salud Ocupacional basada en la norma OHSAS 18001. </t>
  </si>
  <si>
    <t>DEFENSA TECNICA DE LOS INTERESES DE LA ENTIDAD</t>
  </si>
  <si>
    <t>&gt;=90%</t>
  </si>
  <si>
    <t>Facturación</t>
  </si>
  <si>
    <t>Auditoria Medica</t>
  </si>
  <si>
    <t>Número de personas  cumpliendo requisitos según hoja de vida / Total de personal vinculado x 100</t>
  </si>
  <si>
    <t xml:space="preserve">Talento Humano
 </t>
  </si>
  <si>
    <t>PLAN RECTOR DE INFRAESTRUCTURA (PRIT)</t>
  </si>
  <si>
    <t>PLAN DE REPOSICIÓN APROBADO</t>
  </si>
  <si>
    <t>Número de conceptos técnicos radicados dentro de términos/Número de conceptos técnicos solicitados x 100</t>
  </si>
  <si>
    <t xml:space="preserve">Verificar el cumplimiento de requisitos de hoja de vida para vinculacion </t>
  </si>
  <si>
    <t>No de personas que se les realizo induccion especifica en el puesto de trabajo del servicio y/o proceso / Total de personas nuevas  en el  servicio/ proceso en el periodo x 100</t>
  </si>
  <si>
    <t>100% de cumplimiento de  resolucion 1441</t>
  </si>
  <si>
    <t>Programa de gestión institucional de calidad en salud (PGICS)</t>
  </si>
  <si>
    <t>CONTROL Y MONITOREO INSTITUCIONAL DE TRABAJO EN EQUIPO</t>
  </si>
  <si>
    <t>&gt;=80</t>
  </si>
  <si>
    <t>Creación, reglamentación,  programación, ejecusion y seguimiento de comites</t>
  </si>
  <si>
    <t>Total de comites evaluados  con calificacion &gt;80%</t>
  </si>
  <si>
    <t>Seguimiento y evaluacion  al cumplimiento de los planes de accion de los comites</t>
  </si>
  <si>
    <t>Número de actividades ejecutadas del plan de accion   / Número de actividades programadas x 100</t>
  </si>
  <si>
    <t>Desarrollar e implementar las acciones  para subsanar los hallazgos de las auditorias.</t>
  </si>
  <si>
    <t xml:space="preserve">Definir plan De mejora OHSAS 18001.
</t>
  </si>
  <si>
    <t xml:space="preserve"> Implementación del sistema. según la norma OHSAS 18001.
</t>
  </si>
  <si>
    <t xml:space="preserve">Salud Ocupacional </t>
  </si>
  <si>
    <t>Gestion ambiental</t>
  </si>
  <si>
    <t>Número de actividades ejecutadas del PGIRHS / Número de actividades Programadas en el PGIRHS x100</t>
  </si>
  <si>
    <t>Lograr equilibrio financiero positivo entre el recaudo y el gasto (Equilibrio fi0%nciero mayor a uno entre el recaudo y el gasto)</t>
  </si>
  <si>
    <t>POLITICA DE CONSOLIDACION GERENCIAL Y ORGANIZACIONAL BASADA EN EL TALENTO HUMANO</t>
  </si>
  <si>
    <t>&gt;=0.5%</t>
  </si>
  <si>
    <t>Número de equipos priorizados  adquiridos  / total de equipos priorizados  x 100</t>
  </si>
  <si>
    <t>Número de equipos priorizados  adquiridos  / total de equipos priorizados X 100</t>
  </si>
  <si>
    <r>
      <t xml:space="preserve">
</t>
    </r>
    <r>
      <rPr>
        <b/>
        <sz val="10"/>
        <rFont val="Tahoma"/>
        <family val="2"/>
      </rPr>
      <t xml:space="preserve">
EVIDENCIAS</t>
    </r>
  </si>
  <si>
    <t>POLITICA DE CONSOLIDACION GERENCIAL Y ORGANIZACIONAL  BASADA EN EL TALENTO HUMANO</t>
  </si>
  <si>
    <t>Gestión Academica</t>
  </si>
  <si>
    <t>COORDINADOR DEL PROCESO</t>
  </si>
  <si>
    <t xml:space="preserve">OBSERVACIONES </t>
  </si>
  <si>
    <t xml:space="preserve">PRODUCTO O FORMULA DEL INDICADOR DE LA ESTRATEGIA </t>
  </si>
  <si>
    <t>AVANCES  SEGÚN  CUMPLIMIENTO DE META</t>
  </si>
  <si>
    <t>Definir e implementar plan de dotación hospitalaria</t>
  </si>
  <si>
    <t>DEFINIR PLAN DE REPOCISION DE EQUIPO DE COMUNICACIONES E INFORMATICA</t>
  </si>
  <si>
    <t>Comunicaciones</t>
  </si>
  <si>
    <t>Comunicaciones como medio para Comercialización - mercadeo</t>
  </si>
  <si>
    <t xml:space="preserve"> Implementar programa de comunicaciones</t>
  </si>
  <si>
    <t>% cumplimiento del programa de comunicaciones</t>
  </si>
  <si>
    <t>Despliegue de actividades Plan de comunicaciones:
- comunicación externa
-cominicación interna
-publicidad</t>
  </si>
  <si>
    <t>Número de actividades ejecutadas en el periodo del plan de comunicaciones / Total de actividades programadas * 100</t>
  </si>
  <si>
    <t>implementación  del programa de comunicaciones en el 100%</t>
  </si>
  <si>
    <t>Definicion y aprobación de Plan de comunicaciones:
- comunicación externa
-cominicación interna
-publicidad</t>
  </si>
  <si>
    <t>Plan de Comunicaciones definido y aprobado.</t>
  </si>
  <si>
    <t xml:space="preserve">Estudio de cargas realizados en el 100% de los procesos.
</t>
  </si>
  <si>
    <t xml:space="preserve"> TODOS LOS SERVICIOS</t>
  </si>
  <si>
    <t>Todos los servicios- calidad</t>
  </si>
  <si>
    <t>Calidad-Todos los servicios</t>
  </si>
  <si>
    <t>Cuidado del niño recién nacido con peso inferior a 2500 gr o menor de 37 sema0%s de gestación</t>
  </si>
  <si>
    <t>Calificaciòn por calidad</t>
  </si>
  <si>
    <t>&gt;=0,5%</t>
  </si>
  <si>
    <t>En el primer trimestre segùn cronograma se evidencia inducciòn en laboratorio clinico e Historias clinicas. (ingreso un bacteriologo al que se le realizo induccion por parte del coordinador, las evidencias estan en talento humano), (febrero). Se sugiere reprogramar las evaluaciones de inducciòn en el mismo periodo para obtener una caliificaciòn objetiva. Se evidencia que debe existir un coordinador del proceso se servicios ambulatorios para unificaciòn de actividades y de criterios.</t>
  </si>
  <si>
    <t>Calificaciòn dada y verificada con  SIAU.</t>
  </si>
  <si>
    <t>Indicador transversal aportado y evidenciado en  Financiera.</t>
  </si>
  <si>
    <t>&lt;=90%</t>
  </si>
  <si>
    <t>Se sugiere que se realice el diseño de las encuestas relacioandas con el programa de humanizaciòn. Esta meta fue cambiada a O o no aplica para el primer periodo de evaluacion por cuanto este indicador se encontraba con mediciòn del 100% y se concerto con la oficina de desarrollo de servicios y con SIAU se  dejarse como no aplica. mientras se elabora y aprueba el diseño de la politica de humanizaciòn.</t>
  </si>
  <si>
    <t>Para el primer trimestre no aplica, SIAU se encuentra en el Diseño e implementación de la política de seguridad del paciente.</t>
  </si>
  <si>
    <t>N° de actividades ejecutadas / N° de actividades programadas x 100</t>
  </si>
  <si>
    <t>Clinicas Medicas</t>
  </si>
  <si>
    <t>Desarrollar e implementar las acciones para subsanar los hallazgos de las auditorias de habilitacion</t>
  </si>
  <si>
    <t>100% de cumplimiento de  resolucion 2003</t>
  </si>
  <si>
    <t>100% de cumplimiento de  resolucion 2003-14</t>
  </si>
  <si>
    <t>100% de cumplimiento de  resolucion 2003/14</t>
  </si>
  <si>
    <t>AVANCE META</t>
  </si>
  <si>
    <t>AVANCE
 META</t>
  </si>
  <si>
    <t>AVANCE 
META</t>
  </si>
  <si>
    <t>PLAN OPERATIVO ANUAL 2015</t>
  </si>
  <si>
    <t>META 2015</t>
  </si>
  <si>
    <t>Tablero de control implementado  90%</t>
  </si>
  <si>
    <t>Número de indicadores con ficha tecnica elaborada o actualizada / Total de indicadores aplicables x 100</t>
  </si>
  <si>
    <t>Proporcion de indicadores con definición  operacional</t>
  </si>
  <si>
    <t>Numero Hallazgos subsanados  / Total de hallazgos identificados en el  plan de mejora  X 100</t>
  </si>
  <si>
    <t>Número de indicadores de puerta de entrada evaluados / Total de indicadores aplicables x 100</t>
  </si>
  <si>
    <t>Adquisición de equipos según priorización ( equipo industrial y mobiliario)</t>
  </si>
  <si>
    <t>Plan de mejora aprobado</t>
  </si>
  <si>
    <t>Realizar la evaluación del modelo de prestacion del servicio</t>
  </si>
  <si>
    <t>Definir   mecanismos para evaluar  el modelo de prestación de servicios de salud.</t>
  </si>
  <si>
    <t xml:space="preserve"> 
INTERVENTORES ASISTENCIALES </t>
  </si>
  <si>
    <t>Indicadores y/o mecanismos de evaluacion  aprobados y validados</t>
  </si>
  <si>
    <t>Número de actividades del programa de seguridad del paciente / Número de actividades del programa de seguridad del paciente * 101</t>
  </si>
  <si>
    <t>Medicion de clima laboral</t>
  </si>
  <si>
    <t>Informe de medicion de clima laboral</t>
  </si>
  <si>
    <t>Realizar ajustes al Proyecto de actualización de sistema de información aprobado</t>
  </si>
  <si>
    <t>Nº requisitos que cumplen BPM/ total de requisitos aplicables X 100- certificacion INVIMA</t>
  </si>
  <si>
    <t>Farmacia-lider central</t>
  </si>
  <si>
    <t>Evolución del Gasto por Unidad de Valor Relativo producida</t>
  </si>
  <si>
    <t xml:space="preserve">Gasto de funcionamiento y operación comercial y prestación de servicios comprometido en el año  objeto de la evaluación / Número de UVR producidas en la vigencia)/(Gasto de funcionamiento y operación comercial y prestación de servicios comprometido en la vigencia anterior - en valores constantes del año del objeto de evaluación-,  / Número UVR producidas en la vigencia anterior </t>
  </si>
  <si>
    <t>Número de indicadores de puerta de entrada identificados / Total de indicadores aplicables x 100</t>
  </si>
  <si>
    <t>Adquisición de equipos según priorización ( CENTRAL DE ESTERILIZACION)</t>
  </si>
  <si>
    <t>Atencion interactiva con la red hospitalaria de boyaca</t>
  </si>
  <si>
    <t>Diseño e implementación edl programa de telesalud.</t>
  </si>
  <si>
    <t>Implementacion del proyecto igual o mayor al 80%.</t>
  </si>
  <si>
    <t>IMPLEMENTACION DE TELESALUD</t>
  </si>
  <si>
    <t>No de procesos judiciales , extrajudiciales y administrativos con actuacion / Total de procesos  judiciales , extrajudiciales y administrativos requeridos para actuacion en el periodo x 100</t>
  </si>
  <si>
    <t>Implementar actividades del proyecto de actualización del sistema de información para el 2015</t>
  </si>
  <si>
    <t>Número de actividades del programa de seguridad del paciente realizadas / Número de actividades programadas de seguridad del paciente * 100</t>
  </si>
  <si>
    <t xml:space="preserve"> implementación de la política de seguridad del paciente.</t>
  </si>
  <si>
    <t xml:space="preserve">Garantizar la sostenibilidad del cumplimiento de Requisitos de la certificacion. </t>
  </si>
  <si>
    <t>implementación de la política de seguridad del paciente.</t>
  </si>
  <si>
    <t>Revisar , ajustar  y aprobar  el plan de investigación del Hospital</t>
  </si>
  <si>
    <t>% de cumplimiento de los mecanismos de evaluacion definidos para el modelo: No de criterios que se cumple / Total de criterios aplicables x 100</t>
  </si>
  <si>
    <t>SIAU- todos los servicios</t>
  </si>
  <si>
    <t>PORCENTAJE DE QUEJAS ASOCIADOS EN MATERIA DE TRATO ENCONTRADAS BUZONES DE CLIENTE  EXTERNO</t>
  </si>
  <si>
    <t xml:space="preserve">
INTERVENTORES ASISTENCIALES </t>
  </si>
  <si>
    <t>Número  quejas encontradas en los buzones de cliente externo   / Número total de soportes encontrados en el buzon de cliente externoX 100</t>
  </si>
  <si>
    <t>% de cumplimiento de los mecanismos de evaluacion definidos para el modelo: No de criterios que se cumplen / Total de criterios aplicables x 100</t>
  </si>
  <si>
    <t>Número  quejas encontradas en los buzones de cliente EXterno   / Número total de soportes encontrados en el buzon de cliente externoX 100</t>
  </si>
  <si>
    <t>Calidad- servicios asistenciales.</t>
  </si>
  <si>
    <t>Realizar autoevaluación institucional con los estándares de la resolución 123 del 2012</t>
  </si>
  <si>
    <t>Indicadores y/o mecanismos de evaluacion  aprobados</t>
  </si>
  <si>
    <t xml:space="preserve">Indicadores y/o mecanismos de evaluacion  aprobados </t>
  </si>
  <si>
    <t>Número de actividades del programa de seguridad del paciente realizadas  / Número de actividades programadas de seguridad del paciente * 100</t>
  </si>
  <si>
    <t>Número de actividades del programa de seguridad del paciente ejecutadas/ Número de actividades programadas de seguridad del paciente * 100</t>
  </si>
  <si>
    <t>Número de actividades del programa de seguridad del paciente realizadas/ Número de actividades  programadas  de seguridad del paciente * 100</t>
  </si>
  <si>
    <t>Número de actividades del programa de seguridad del paciente ejecutadas / Número de actividades programadas  de seguridad del paciente * 100</t>
  </si>
  <si>
    <t>Identificar, priorizar y adquirir las necesidades de reposicion del plan de dotación del area.</t>
  </si>
  <si>
    <t xml:space="preserve">
valor total de equipos adquiridos en el periodo/ valor estimado de los equipos priorizados en el plan de dotacion anual. *100</t>
  </si>
  <si>
    <t>&gt;=5%</t>
  </si>
  <si>
    <t>Autorizaciónes</t>
  </si>
  <si>
    <t>Número de Entidades con circularización/ Numero   de entidades con cartera a 31 de Diciembre de la vigencia anterior X 100</t>
  </si>
  <si>
    <t>Autorizaciones</t>
  </si>
  <si>
    <t>Presupuesto ejecutado en la adquisicion de equipo Biomedico nuevo  (Inversion)/ Total de presupuesto asignado por la gerencia.</t>
  </si>
  <si>
    <t>Ejecutar las actividades de adquisicion de equipo nuevo.</t>
  </si>
  <si>
    <t>Número  quejas encontradas en los buzones de cliente externo asociadas al trato   / Número total de soportes encontrados en el buzon de cliente externoX 100</t>
  </si>
  <si>
    <t xml:space="preserve">TOTAL  POAS: </t>
  </si>
  <si>
    <t xml:space="preserve">SAF: </t>
  </si>
  <si>
    <t xml:space="preserve">SSS: </t>
  </si>
  <si>
    <t xml:space="preserve">OASD: </t>
  </si>
  <si>
    <t>Almacen general</t>
  </si>
  <si>
    <t>Número de procesos de conciliación realizados/Total conciliaciones programadas X 100</t>
  </si>
  <si>
    <t xml:space="preserve">
Valor total de equipos adquiridos en el periodo/ valor estimado de los equipos priorizados en el plan de dotacion anual. *100</t>
  </si>
  <si>
    <t>Continuar con la actualizacion  de cargas  laborales</t>
  </si>
  <si>
    <t>Informe de actualizacion  de cargas laborales.</t>
  </si>
  <si>
    <t>Implementar manual de induccion general apoyados en la plataforma virtual</t>
  </si>
  <si>
    <t>Implementar el plan de reinduccion apoyados en la plataforma virtual</t>
  </si>
  <si>
    <t xml:space="preserve">Actualizar  e Implementar plan de bienestar e incentivos </t>
  </si>
  <si>
    <t>Número de personas que realizaron y aprobaron  el curso  virtual de reinducción / Número  total de personas aplicables * 100</t>
  </si>
  <si>
    <t>Todos los servicios- Calidad</t>
  </si>
  <si>
    <t>Todos los servicios-Calidad</t>
  </si>
  <si>
    <t xml:space="preserve">Definir plan De mejora ISO 14001:2004,
</t>
  </si>
  <si>
    <t xml:space="preserve">Probabilidad del fallo en contra final/valor economico pretrendido ajustado </t>
  </si>
  <si>
    <t xml:space="preserve"> Todos los servicios- Talento humano</t>
  </si>
  <si>
    <t>Realizar auditoria administrativa pre radicación en las cuentas al 10% generado por cada facturador en el periodo</t>
  </si>
  <si>
    <t>Total de facturación revisada / Total de facturación realizada X 100</t>
  </si>
  <si>
    <t>Financiera- todos los servicios</t>
  </si>
  <si>
    <t xml:space="preserve"> Implementación de la política de seguridad del paciente.</t>
  </si>
  <si>
    <t xml:space="preserve">  Informe de auditoria interna</t>
  </si>
  <si>
    <t>Seguimiento y evaluación de planes de mejora.</t>
  </si>
  <si>
    <t>No de acciones de mejora implementadas  / Total de acciones de mejora definidas  x 100</t>
  </si>
  <si>
    <t xml:space="preserve">Informe de autoevaluación </t>
  </si>
  <si>
    <t>Mantener la certificación de BPE según cumplimiento de requisitos. (  Resolución 444 de 2008.)</t>
  </si>
  <si>
    <t xml:space="preserve">SIAU-Todos los servicios </t>
  </si>
  <si>
    <t>Juridica- todos los servicios</t>
  </si>
  <si>
    <t>Respuesta derechos de peticion y tutelas</t>
  </si>
  <si>
    <t xml:space="preserve">Número de quejas contestadas dentro de términos / Número Total de quejas x 100
</t>
  </si>
  <si>
    <t xml:space="preserve">Número de derechos de peticion y tutelas contestadas dentro de términos / Número Total de derechos de peticion y tutelas x 100
</t>
  </si>
  <si>
    <t>control interno -Todos los servicios</t>
  </si>
  <si>
    <t>Número de personas que realizaron y aprobaron  el curso  virtual de induccion general / Número  total de personas aplicables(nuevas) * 100</t>
  </si>
  <si>
    <t>Informe de seguimiento al plan de evaluacion.</t>
  </si>
  <si>
    <t>Realizar seguimiento al  plan de evaluación de actividades para las diferentes modalidades de contratación.</t>
  </si>
  <si>
    <t>Todos los servicios Talento Humano</t>
  </si>
  <si>
    <t xml:space="preserve">Número  quejas encontradas en los buzones de cliente externo   / Número total de soportes encontrados en el buzon de cliente externo X 100 </t>
  </si>
  <si>
    <t>PROGRAMA DE GESTION INTEGRAL DEL TALENTO HUMANO  (PEGITH)</t>
  </si>
  <si>
    <t>Número de actividades del programa de humanización realizadas / Número de actividades del programa de humanización programadas * 101</t>
  </si>
  <si>
    <t xml:space="preserve">PORCENTAJE DE QUEJAS ASOCIADOS EN MATERIA DE TRATO ENCONTRADAS BUZONES  DE CLIENTE  EXTERNO </t>
  </si>
  <si>
    <t>Número de actividades ejecutadas  / Número de actividades Programadas  x100</t>
  </si>
  <si>
    <t>Documentar e implementar  Estrategia de responsabilidad de activos fijos.</t>
  </si>
  <si>
    <t>Gestion de oportuidad  de respuesta  a de derechos de peticion.</t>
  </si>
  <si>
    <t>Respuesta oportuna y de fondo  a los derechos de peticion ( según terminos asignados por juridica mediante orfeo) / Total de derechos de peticion asignados x 100</t>
  </si>
  <si>
    <t>Reduccion  glosa por causas inherentes a las autorizaciones</t>
  </si>
  <si>
    <t>Cumplimiento  de reportes asociados a la atencion inicial de urgencias</t>
  </si>
  <si>
    <t>Cumplimiento  de reportes asociados a hospitalización.</t>
  </si>
  <si>
    <t>No de pacientes reportados del periodo que requieren reporte / Total de pacientes que ingresaron al servicio de urgencias y que requieren reporte. X 100</t>
  </si>
  <si>
    <t>No de pacientes reportados del periodo que requieren reporte / Total de pacientes que ingresaron al servicio de hospitalización y que requieren reporte.</t>
  </si>
  <si>
    <t>Implementar plan de mejora</t>
  </si>
  <si>
    <t xml:space="preserve">TABLERO DE INDICADORES DEL PROCESO </t>
  </si>
  <si>
    <t>META     2013- 2016</t>
  </si>
  <si>
    <t>INDICADOR</t>
  </si>
  <si>
    <t>FORMULA</t>
  </si>
  <si>
    <t>LINEA BASE</t>
  </si>
  <si>
    <t>AVANCE ACUMULADO</t>
  </si>
  <si>
    <t xml:space="preserve">Proyecto sistemas de Información </t>
  </si>
  <si>
    <t>Implementar tablero de control de indicadores</t>
  </si>
  <si>
    <t>Número de indicadores del proceso que cumplen la meta propuesta / Total de indicadores del proceso.x 100</t>
  </si>
  <si>
    <t>Depurar datos de aportes en pension,ARL,salud,cesantias,pendientes hasta l año 2012 sin situacion de fondos aplicable a la ley 1608 de 2013.</t>
  </si>
  <si>
    <t>No. Fondos depurados/Total de fondos  a depurar.X 100</t>
  </si>
  <si>
    <t>Conciliar los aportes en pension , ARL, cesantias, pendients hasta el año 2012 sin situacion de fondos  aplicable a la ley 1608 de 2013</t>
  </si>
  <si>
    <t>No. Fondos conciliados/Total  de fondos a conciliar X 100</t>
  </si>
  <si>
    <t>Reportar el pasivo pensional de la Entidad cuando lo requiera el Ministerio de Hacienda</t>
  </si>
  <si>
    <t>No. De informes reportados del pasivo</t>
  </si>
  <si>
    <t>1 REPORTE</t>
  </si>
  <si>
    <t>INDICE ROTACION DE PERSONAL</t>
  </si>
  <si>
    <t>Acumulado Número de colaboradores (planta - contrato), que ingresan a la institución  menos número de colaboradores que salen de la institucion por periodo/ Total  de colaboradores vinculados en la institucion</t>
  </si>
  <si>
    <t>&lt;3</t>
  </si>
  <si>
    <t>PORCENTAJE DE FELICITACIONES  ENCONTRADAS BUZONES DE CLIENTE INTERNO</t>
  </si>
  <si>
    <t>Número  felicitaciones encontradas en los buzones de cliente interno / Número total de soportes encontrados en el buzon de cliente interno X 100</t>
  </si>
  <si>
    <t>PORCENTAJE DE QUEJAS ENCONTRADAS BUZONES DE CLIENTE INTERNO</t>
  </si>
  <si>
    <t>Número  quejas encontradas en los buzones de cliente interno  / Número total de soportes encontrados en el buzon de cliente interno X 100</t>
  </si>
  <si>
    <t>PORCENTAJE DE SUGERENCIAS ENCONTRADAS BUZONES DE CLIENTE INTERNO</t>
  </si>
  <si>
    <t>Número  sugerencias encontradas en los buzones de cliente interno  / Número total de soportes encontrados en el buzon de cliente interno X 100</t>
  </si>
  <si>
    <t>Recobro de las cuotas partes pensiónales con pleno reconocimiento de la obligación  a favor de la ESE</t>
  </si>
  <si>
    <t>% cuotas partes recobradas : Numero de  recobros  / Total de recobros x100</t>
  </si>
  <si>
    <t>Identificar perfiles y competencias del talento humano institucional</t>
  </si>
  <si>
    <t>Número de perfiles institucionales actualizados / Total de perfiles institucionales existentes  x 100</t>
  </si>
  <si>
    <t>Implementar plan de prevision del talento humano para contingencias de personal</t>
  </si>
  <si>
    <t>No de personas que cumplieron requisitos para suplir las necesidades/ No personas  identificadas con contingencia  x 100</t>
  </si>
  <si>
    <t>Número de indicadores del proceso que cumplen la meta propuesta / Total de indicadores del proceso.</t>
  </si>
  <si>
    <t xml:space="preserve">TASA DE INCIDENCIA DE A.T. : </t>
  </si>
  <si>
    <t xml:space="preserve"> Numero de Accidentes de trabajo ocurridos en un periodo/Total de Trabajadores de la intitucionx 100</t>
  </si>
  <si>
    <t>Coordinador  de  SST</t>
  </si>
  <si>
    <t>&lt;=5%</t>
  </si>
  <si>
    <t>&lt;5%</t>
  </si>
  <si>
    <t>INDICE DE FRECUENCIA</t>
  </si>
  <si>
    <t>Numero de accidentes de trabajo/ Numero de horas hombre trabajadas x K</t>
  </si>
  <si>
    <t>MENOR A 5%</t>
  </si>
  <si>
    <t>INDICE DE LESIONES INCAPACITANTES</t>
  </si>
  <si>
    <t>Indice de frecuencia X Indice de severidad/1000</t>
  </si>
  <si>
    <t>0,2</t>
  </si>
  <si>
    <t>INDICE DE SEVERIDAD</t>
  </si>
  <si>
    <t>Numero total de dias perdidos por accidentes de trabajo/Numero de horas hombre trabajadas en un periodo x K</t>
  </si>
  <si>
    <t>&lt;8%</t>
  </si>
  <si>
    <t>% de seguimiento al cumplimiento del plan de mejora de las investigaciones de accidentes</t>
  </si>
  <si>
    <t>Número de actividades ejecutadas del plan de mejoramiento  / Número de actividades programadas x 100</t>
  </si>
  <si>
    <t>% cumplimiento  INSPECCIONES  S Y SO</t>
  </si>
  <si>
    <t>Numero de requisitos que  se cumplen por servicio / Total de requisitos evaluados*100</t>
  </si>
  <si>
    <t>Coordinador de SST</t>
  </si>
  <si>
    <t>Indice Ausentismo por toda causa- TERCERIZADO</t>
  </si>
  <si>
    <t>Numero demoras perdidas por toda causa  al mes / Numero total de horas trabajadas x 100</t>
  </si>
  <si>
    <t>ND</t>
  </si>
  <si>
    <t>PTE POR DEFINIR</t>
  </si>
  <si>
    <t>Indice Ausentismo por toda causa- PLANTA</t>
  </si>
  <si>
    <t>&lt;3%</t>
  </si>
  <si>
    <t xml:space="preserve">Consumol de agua                             </t>
  </si>
  <si>
    <t>Consumo metros cubicos de agua según factura servicio publico /30 / (0,8*porcentaje ocupacional mes*205/100)+(0,15* cirugias realizadas mes)+(0,05 *urgencias atendidas)</t>
  </si>
  <si>
    <t>0,37 m3/paciente dia</t>
  </si>
  <si>
    <t>mantener con respecto al año anterior</t>
  </si>
  <si>
    <t xml:space="preserve">Consumo de energía                      </t>
  </si>
  <si>
    <t>Consumo kw hora según factura servicio publico /30 / (0,8*porcentaje ocupacional mes*205/100)+(0,15* cirugias realizadas mes)+(0,05 *urgencias atendidas)</t>
  </si>
  <si>
    <t>8,67  kw / paciente dia</t>
  </si>
  <si>
    <t>Consumo de gas natural</t>
  </si>
  <si>
    <t>Consumo metros cubicos según factura servicio publico /30 / (0,8*porcentaje ocupacional mes*205/100)+(0,15* cirugias realizadas mes)+(0,05 *urgencias atendidas)</t>
  </si>
  <si>
    <t xml:space="preserve">Consumo papel </t>
  </si>
  <si>
    <t>Consumo papel (Cantidad de toneladas de papel consumidas</t>
  </si>
  <si>
    <t>3214 RESMAS</t>
  </si>
  <si>
    <t>reducción 2% con respecto al año anterior   (64RESMAS)</t>
  </si>
  <si>
    <t>Generación de residuos sólidos peligroso (kg / paciente día)</t>
  </si>
  <si>
    <t>(cantidad de residuos generados mes/cantidad de días mes) / (0,8 * %OCUPACIONAL* # CAMAS HABILITADAS/100)+(0,15* #CIRUGIAS)+(0,05*#URGENCIAS))</t>
  </si>
  <si>
    <t>0,75 kg/paciente dia.</t>
  </si>
  <si>
    <t>&lt;=0,75 kg / pacientes día</t>
  </si>
  <si>
    <t>0.75%</t>
  </si>
  <si>
    <t>Generación de residuos sólidos ordinarios generados (kg / paciente día)</t>
  </si>
  <si>
    <t>Kg reportados en los RH1/30 /(0,8*porcentaje ocupacional mes*205/100)+(0,15* cirugias realizadas mes)+(0,05 *urgencias atendidas)</t>
  </si>
  <si>
    <t>0,44 kg/paciente dia.</t>
  </si>
  <si>
    <t>&lt;= 0,40 kg/paciente dia.</t>
  </si>
  <si>
    <t>Generación de residuos sólidos reciclables generados (kg / paciente día)</t>
  </si>
  <si>
    <t>kg de residuos soportados en las facturas de empresas de reciclaje/30 / (0,8*porcentaje ocupacional mes*205/100)+(0,15* cirugias realizadas mes)+(0,05 *urgencias atendidas</t>
  </si>
  <si>
    <t xml:space="preserve"> 0,11 kg/paciente dia.</t>
  </si>
  <si>
    <t>&gt; = 0,13 kg/paciente mes.</t>
  </si>
  <si>
    <t>Cantidad de residuos reciclables recuperados</t>
  </si>
  <si>
    <t xml:space="preserve"> No Kg mes de reciclaje</t>
  </si>
  <si>
    <t>23,700 kg</t>
  </si>
  <si>
    <t xml:space="preserve">Aumentar 10%  </t>
  </si>
  <si>
    <t>% cumplimiento  INPECCIONES SGA</t>
  </si>
  <si>
    <t>Implementación de adecuadas y mejores   practicas de producción mas limpia</t>
  </si>
  <si>
    <t xml:space="preserve">Diseñar e implementar programa de produccion limpia.                                               </t>
  </si>
  <si>
    <t>META  2013- 2016</t>
  </si>
  <si>
    <t>% TITULOS  JUDICIALES RECUPERADAS Y CONCILIADAS CON CONTABILIDAD</t>
  </si>
  <si>
    <t xml:space="preserve">Numero de titulos depurados / No. de titulos reportados por banco agrario x 100
</t>
  </si>
  <si>
    <t xml:space="preserve">JURIDICA
</t>
  </si>
  <si>
    <t xml:space="preserve">
 275 titulos depurados de 1099</t>
  </si>
  <si>
    <t>60 titulos vigentes.</t>
  </si>
  <si>
    <t>%  Revision de procesos judiciales</t>
  </si>
  <si>
    <t>Total de procesos revisados  ante instancias judiciales e incluidos en informe actualizado/ Total de procesos  judiciales en los que la entidad hace parte x 100</t>
  </si>
  <si>
    <t xml:space="preserve"> 100% DE LOS FALLOS PRIMERA  Y SEGUNDA INSTANCIA</t>
  </si>
  <si>
    <t>100% PROCESOS EN CURSO   SUJETOS A  ACTUACIONES POR PARTE DE AUTORIDADES JUDICIALES</t>
  </si>
  <si>
    <t>No de estados publicados en las instancias judiciales / Total de estados a favor o encontra de la entidad x 100</t>
  </si>
  <si>
    <t>Oportunidad de respuesta desacatos</t>
  </si>
  <si>
    <t>Numero de acciones constitucionales atendidas / total de acciones constitucionales adelantadas en contra de la entidad x 100</t>
  </si>
  <si>
    <t>Oportunidad respuesta acciones judiciales administrativas</t>
  </si>
  <si>
    <t>Número de acciones judiciales  con respuesta oportuna / total de acciones judiciales radicadas x 100</t>
  </si>
  <si>
    <t>Oportunidad de respuesta solicitudes de conciliacion</t>
  </si>
  <si>
    <t>Numero de solicitudes de cionciliación con respuesta oportuna / Total de solicitudes de conciliacion adelantadas en contra de la entidad x 100</t>
  </si>
  <si>
    <t>Cumplimiento de respuesta solicitud de conceptos</t>
  </si>
  <si>
    <t>Numero de conceptos y asesorias realizadas / Total de solicutdes de conceptos y asesorias radicados x 100</t>
  </si>
  <si>
    <t>Cumplimiento presentación de informes ante autoridades competentes</t>
  </si>
  <si>
    <t>Numero de informes presentados en termino / Total de informes solicitados x 100</t>
  </si>
  <si>
    <t>Implementar Tablero de control  de indicadores</t>
  </si>
  <si>
    <t>Número de indicadores del proceso que cumplen la meta propuesta / Total de indicadores del proceso.*100</t>
  </si>
  <si>
    <t xml:space="preserve">% asignacion de  activos: </t>
  </si>
  <si>
    <t xml:space="preserve"> Numero de activos con destinatario asignado/ total de activos identificados en el periodo x 100</t>
  </si>
  <si>
    <t xml:space="preserve">ALMACEN </t>
  </si>
  <si>
    <t xml:space="preserve">% de activos dados de baja: </t>
  </si>
  <si>
    <t>Numero de activos inservibles dados de baja y definida su destino final/total de activos inservibles x100</t>
  </si>
  <si>
    <t xml:space="preserve">%  confiabilidad del inventario </t>
  </si>
  <si>
    <t xml:space="preserve"> Total del inventario - sobrantes y/o faltantes/ Total del inventario*100</t>
  </si>
  <si>
    <t>Oportunidad generacion de orden  compra</t>
  </si>
  <si>
    <t xml:space="preserve">Sumatoria promedio de los dias entre la fecha de recibido de la solicitud de necesidad con disponibilidad presupuestal y la  fecha de envio  de la orden de compra al proveedor </t>
  </si>
  <si>
    <t>4,4 dias</t>
  </si>
  <si>
    <t>&lt;=6 dias</t>
  </si>
  <si>
    <t>CUMPLIMIENTO  EN LA FACTURACION  DE MATERIAL DE OSTEOSINTESIS</t>
  </si>
  <si>
    <t>No de facturas radicadas en tesoreria en el periodo / No. de ordenes de compra  con     ejecucion en el mes  x 100</t>
  </si>
  <si>
    <t>SD</t>
  </si>
  <si>
    <t xml:space="preserve">FORMULA DEL INDICADOR </t>
  </si>
  <si>
    <t>tablero de control de indicadores implemnetado en  90%</t>
  </si>
  <si>
    <t xml:space="preserve">Porcentaje de ejecución de plan de Mantenimiento preventivo de Hardware, Software, Servidores y aplicaciones.
</t>
  </si>
  <si>
    <t>No. Mantenimientos preventivos realizados / Numero de Mantenimientos preventivos Planeados x 100</t>
  </si>
  <si>
    <t>Porcentaje de actualización del Rediseño de pág. Web</t>
  </si>
  <si>
    <t>No de actividades de la Web implementadas / No total de actividades de  la Web programadas x 100</t>
  </si>
  <si>
    <t>Disponibilidad de servicios informáticos.</t>
  </si>
  <si>
    <t>Total Horas con Sistema disponible/ Total Horas del periodo evaluado x100</t>
  </si>
  <si>
    <t>Oportunidad en el soporte técnico</t>
  </si>
  <si>
    <t>No. Casos solucionados dentro del
Acuerdo de Nivel de Servicio / No. Casos recibidos x 100</t>
  </si>
  <si>
    <t xml:space="preserve">Porcentaje implementación de proyecto Orfeo
</t>
  </si>
  <si>
    <t>Numero de actividades ejecutadas* 100 / número de actividades definidas en el cronograma del proyecto Orfeo</t>
  </si>
  <si>
    <t>Sistemas- Gestion Documental</t>
  </si>
  <si>
    <t xml:space="preserve">Porcentaje implementación de GEL
</t>
  </si>
  <si>
    <t>Numero de actividades ejecutadas* 100 / número de actividades definidas en el cronograma de GELx 100</t>
  </si>
  <si>
    <t>% de implementación de cursos en plataforma virtual</t>
  </si>
  <si>
    <t>N°  de cursos implementados en plataforma de educación virtual/ total de cursos programados para el añoX 100</t>
  </si>
  <si>
    <t>Implementar tablero de control de indicadores.</t>
  </si>
  <si>
    <t xml:space="preserve"> tablero de control de indicadores. implementado en el 90%</t>
  </si>
  <si>
    <t xml:space="preserve">Oportunidad en el reporte de  indicadores de termino legal. </t>
  </si>
  <si>
    <t>Número de indicadores de obligatorio reporte entregados dentro del termino/ total de indicadores de obligatorio reporte x 100</t>
  </si>
  <si>
    <t>% de reporte de novedades de habilitación</t>
  </si>
  <si>
    <t>Novedades de habilitación reportadas al ente territorial y registradas en el REPS/  total de novedades de habilitación que requieren inscripción en el REPS durante el periodo evaluado</t>
  </si>
  <si>
    <t>% de Cumplimiento de auditoria de historias clinicas</t>
  </si>
  <si>
    <t>Número de  auditorias realizadas  / Total de auditorias programadas x 100</t>
  </si>
  <si>
    <t>Evaluación de aplicación de guía de manejo de la primera causa de egreso hospitalario</t>
  </si>
  <si>
    <t>Número de historias clínicas auditadas, que hacen parte de la muestra representativa con aplicación estricta de la guía de manejo adoptada por la institución para el Diagnóstica de la primera causa de egreso hospitalario./ Total de historias  clínicas auditadas de la muestra representativa de pacientes con el diagnóstico de la primera causa de egreso hospitalario</t>
  </si>
  <si>
    <t>&gt;=80%</t>
  </si>
  <si>
    <t>Evaluación de aplicación de guía de manejo específico de para hemorragias del III trimestre o trantornos hipertensivos durante la gestación</t>
  </si>
  <si>
    <t>Número de historias clínicas auditadas, que hacen parte de la muestra representativa con aplicación estricta de la guía de manejo para hemorragias del III trimestre o trastornos hipertensivos en la gestación / Total de historias  clínicas auditadas de la muestra representativa de pacientes con edad gestacional mayor de 27 semanas atendidas en la institución con Dx de hemorragia de III trimestre o trastornos hipertensivos de la gestación</t>
  </si>
  <si>
    <r>
      <t xml:space="preserve">Tasa de infección intra-hospitalaria </t>
    </r>
    <r>
      <rPr>
        <sz val="8"/>
        <color theme="1"/>
        <rFont val="Tahoma"/>
        <family val="2"/>
      </rPr>
      <t>(Comite de Infeciones)</t>
    </r>
  </si>
  <si>
    <t>Número de pacientes con infección nosocomial/Número total de pacientes hospitalizados</t>
  </si>
  <si>
    <t>EPIDEMIOLOGIA</t>
  </si>
  <si>
    <t>&lt; 3%</t>
  </si>
  <si>
    <t>Tasa de infección intrahospitalaria (Sin UCI)</t>
  </si>
  <si>
    <t>Número de pacientes con infección intrahospitalaria general - No incluye UCI/ Número de pacientes hospitalizados general - No incluye UCI</t>
  </si>
  <si>
    <t>&lt; 5.0%</t>
  </si>
  <si>
    <t>Razón de mortalidad Materna</t>
  </si>
  <si>
    <t>Número de defunciones de maternas por causas atribuibles al embarazo, parto y puerperio/ Número de nacidos vivos en un año</t>
  </si>
  <si>
    <t>&lt; 75%</t>
  </si>
  <si>
    <t>Tasa de HOSPITALIZACION PACIENTES PROGRAMA B 24</t>
  </si>
  <si>
    <t>Número de pacientes hospitalizados Programa B24/ Número total de pacientes del Programa B24</t>
  </si>
  <si>
    <t>&lt;20%</t>
  </si>
  <si>
    <t xml:space="preserve">Tasa de mortalidad intrahospitalaria después de 48 horas </t>
  </si>
  <si>
    <t>Número total de pacientes hospitalizados que fallecen después de 48 horas del ingreso/ Número total de pacientes hospitalizados</t>
  </si>
  <si>
    <t>CALIDAD
EPIDEMIOLOGIA</t>
  </si>
  <si>
    <t>&lt; 34 X 1000</t>
  </si>
  <si>
    <t>&lt; 40 X 1000</t>
  </si>
  <si>
    <t>&lt; 40%</t>
  </si>
  <si>
    <t>Proporción de vigilancia de eventos adversos: CALIDAD</t>
  </si>
  <si>
    <t>Número total de eventos adversos detectados y gestionados/ Número total de eventos adversos detectados x100</t>
  </si>
  <si>
    <t>CALIDAD</t>
  </si>
  <si>
    <t>&gt;95%</t>
  </si>
  <si>
    <t>% de Actualización de  procedimientos institucionales</t>
  </si>
  <si>
    <t>Número de procedimientos con versión vigente/ Total de  procedimientos institucionales x 100</t>
  </si>
  <si>
    <t>&gt; 80%</t>
  </si>
  <si>
    <t>% de Actualización de guias  institucionales</t>
  </si>
  <si>
    <t>Número de guías  con versión vigente/ Total de Guías institucionales x 101</t>
  </si>
  <si>
    <t>Análisis de Mortalidad Intrahospitalaria.</t>
  </si>
  <si>
    <t>Número de casos de mortalidad intrahospitalaria mayor de 48 horas revisadas en el comité respectivo / Total de defunciones intrahospitalarias mayores de 48 horas en el periodo.</t>
  </si>
  <si>
    <t xml:space="preserve">MEDICO EPIDEMIOLOGO
CALIDAD </t>
  </si>
  <si>
    <t>≥0.90</t>
  </si>
  <si>
    <t xml:space="preserve">Tasa de mortalidad en menores de cinco años </t>
  </si>
  <si>
    <t>Número de defunciones en menores de cinco años</t>
  </si>
  <si>
    <t>Por establecerse luego del análisis del comportamiento (RES. 1446)</t>
  </si>
  <si>
    <t>Tasa de mortalidad infantil</t>
  </si>
  <si>
    <t>Número de defunciones menores de un año</t>
  </si>
  <si>
    <t xml:space="preserve">Mortalidad Urgencias </t>
  </si>
  <si>
    <t>Número de pacientes que fallecen en el servicio de urgencias antes de 48 horas de su ingreso</t>
  </si>
  <si>
    <t xml:space="preserve"> META 2015</t>
  </si>
  <si>
    <t xml:space="preserve"> FORMULA DEL INDICADOR</t>
  </si>
  <si>
    <t xml:space="preserve">ImplementarTablero de control </t>
  </si>
  <si>
    <t>Mantenimiento asistenciales
(apoyo logistico)</t>
  </si>
  <si>
    <t xml:space="preserve">
Numero de actividades ejecutadas / numero de actividades solicitadasX 100</t>
  </si>
  <si>
    <t xml:space="preserve">Mantenimiento </t>
  </si>
  <si>
    <t xml:space="preserve">Ejecutar actividades de mantenimiento correctivo 
</t>
  </si>
  <si>
    <t xml:space="preserve"> alcanzar el 90% </t>
  </si>
  <si>
    <t xml:space="preserve">Ejecutar actividades de Mantenimiento preventivo </t>
  </si>
  <si>
    <t xml:space="preserve">
Numero de actividades ejecutadas / numero de actividades solicitadasX 100</t>
  </si>
  <si>
    <t xml:space="preserve"> alcanzar el 85% </t>
  </si>
  <si>
    <t xml:space="preserve">Porcentaje de elementos validados, tanto en fisico como en servinte.
</t>
  </si>
  <si>
    <t>Numero de elementos validados/total de elementos x 100</t>
  </si>
  <si>
    <t>META            2013- 2016</t>
  </si>
  <si>
    <t>tablero de control de indicadores implementado en el 90%</t>
  </si>
  <si>
    <t>Disminuir la cantidad de equipos Fuera de Servicio                                    Cantidad de equipos fuera de servicio/ Cantidad de equipos en el inventario de la institucion * 100</t>
  </si>
  <si>
    <t>≤2%</t>
  </si>
  <si>
    <t>Disminución de Mantenimientos Correctivos implementando las listas de chequeo diarias (Mantenimientos Predictivos)                                                                                                    Mejorar la relación mantenimientos correctivos / man/to predictivos, con el fin de disminuir los correctivos</t>
  </si>
  <si>
    <t>≤50</t>
  </si>
  <si>
    <t xml:space="preserve">Elaborar y ejecutar el plan de capacitacion de equipo biomedico en los servicios de la institucion, con el fin de evitar los mantenimientos correctivos por mala manipulación.                                                            </t>
  </si>
  <si>
    <t xml:space="preserve">No de mantenimientos correctivos asociados al mal uso / Total de mantenimientos correctivos      </t>
  </si>
  <si>
    <t>&lt; = 15%</t>
  </si>
  <si>
    <t>Tiempo promedio de Número de paradas</t>
  </si>
  <si>
    <t>Sumatoria de Tiempo  de paro de un equipo por mantenimiento correctivo / Total de Mantenientos Correctivos x 100</t>
  </si>
  <si>
    <t>2,3  HORAS</t>
  </si>
  <si>
    <t>&lt; 3 HORAS</t>
  </si>
  <si>
    <t>&lt; = 3</t>
  </si>
  <si>
    <t>Tiempo RESPUESTA AL LLAMADO</t>
  </si>
  <si>
    <t>Sumatoria del tiempo desque que es llamado hasta que fue atendido  /numero de llamadas</t>
  </si>
  <si>
    <t>8 MIN</t>
  </si>
  <si>
    <t>&lt; 10 MIN</t>
  </si>
  <si>
    <t>INSPECCIONES DE MANEJO Y SEGURIDAD DE LAS TECNOLOGIAS BIOMEDICAS EXISTENTES. EN LOS SERVICIOS PRIORIZADOS UCIS)</t>
  </si>
  <si>
    <t>Brindar Jornadas de capacitacion en los procedimientos de gestion documental al personal nuevo que ingresa a las UPD con TRD y según solicitud de  los diferentes servicios</t>
  </si>
  <si>
    <t>No. De jornadas de capacitaciòn realzadas/no. De jornadas de capacitaciòn solicitadas x 100</t>
  </si>
  <si>
    <t>Gestión Documental</t>
  </si>
  <si>
    <t>implementación del programa de gestión documental</t>
  </si>
  <si>
    <t>No de requisitos de gestion documental que cumplen   / Total de requisitos aplicables x 100</t>
  </si>
  <si>
    <t>Recepción de  transferencias documentales primarias</t>
  </si>
  <si>
    <t>% de cumplimiento en la recepción de  transferencias documentales primarias</t>
  </si>
  <si>
    <t xml:space="preserve">16 transferencias documentales primarias </t>
  </si>
  <si>
    <t xml:space="preserve">ORGANIZACIÓN DE FONDOS ACUMULADOS. 
</t>
  </si>
  <si>
    <t xml:space="preserve">
No. DE MTL.DE FONDOS ACUMULADOS ORDENADOS / No. DE MTL. DE FONDOS ACUMULADOS PREVISTOS PARA ORDENAR.</t>
  </si>
  <si>
    <t>155 MTL</t>
  </si>
  <si>
    <t>464 MTL</t>
  </si>
  <si>
    <t xml:space="preserve"> IMPLEMENTACIÒN DEL PROYECTO ORFEO CON UPD  QUE TENGAN  TRD.</t>
  </si>
  <si>
    <t>No. DE ACTIVIDADES EJECUTADAS SEGÙN CRONOGRAMA/ No. DE ACTI¡VIDADES DEFINIDAS EN EL CRONOGRAMA DEL PROYECTO ORFEO X 100</t>
  </si>
  <si>
    <t>Gestión Documental y Sistemas</t>
  </si>
  <si>
    <t xml:space="preserve">INDICADOR </t>
  </si>
  <si>
    <t xml:space="preserve"> tablero de control de indicadores implementado en el 90%</t>
  </si>
  <si>
    <t xml:space="preserve">Tiempo promedio de permanencia en urgencias                                 </t>
  </si>
  <si>
    <t>Sumatoria del número de horas transcurridas desde el ingreso del paciente al servicio hasta el egreso efectivo del mismo / total de pacientes atendidos*100</t>
  </si>
  <si>
    <t>Menor a 6 horas</t>
  </si>
  <si>
    <t>Oportunidad de la atención de consulta de urgencias</t>
  </si>
  <si>
    <t>Sumatoria del número de minutos transcurridos entre la solicitud de la atención en la consulta de urgencias y el momento en el cual es atendido el paciente en consulta por parte del médico/ Total de usuarios atendidos en consulta de urgencias</t>
  </si>
  <si>
    <t>&lt; 20 MINUTOS</t>
  </si>
  <si>
    <t>Oportunidad en la atención de consulta de urgencias triage 2</t>
  </si>
  <si>
    <t>Sumatoria del número de minutos transcurridos entre la solicitud de atencion en la consulta de urgencias y el momento en el cual es atendido el paciente en consulta por parte del medico/Total de usuarios atendidos en consulta de urgencias con clalsificacion Triage II</t>
  </si>
  <si>
    <t>20. min</t>
  </si>
  <si>
    <t>30 MINUTOS</t>
  </si>
  <si>
    <t>Porcentaje de reingreso a urgencias antes de 72 horas</t>
  </si>
  <si>
    <t>Número total de pacientes que reingresan al servicio de urgencias por la misma causa en el periodo/ Número total de egresos vivos en el período</t>
  </si>
  <si>
    <t>&lt;1%</t>
  </si>
  <si>
    <t>RESOLUCION 743 DE 2013.</t>
  </si>
  <si>
    <t>Oportunidad en la atención específica de pacientes con diagnostico al egreso de Infarto Agudo del Miocardio (IAM)</t>
  </si>
  <si>
    <t>Número de pacientes con diagnostico de egreso de Infarto Agudo del Miocardio a quienes se inicio la terapia especifica dentro de la primera hora posterior a la realización del diagnostico / Total de pacientes con diagnostico de egreso de Infarto Agudo del Miocardio en la vigencia</t>
  </si>
  <si>
    <t>&gt;=90</t>
  </si>
  <si>
    <t>CIRCULAR UNICA</t>
  </si>
  <si>
    <t>Tasa de pacientes remitidas para la atención del parto a niveles superiores</t>
  </si>
  <si>
    <t>Número total de pacientes remitidas a instituciones con servicios de mayor complejidad para atención del parto/ Número total de pacientes remitidas a todas la complejidades para atención del parto</t>
  </si>
  <si>
    <t>Tasa de pacientes remitidos a niveles superiores desde servicio ambulatorio y hospitalario</t>
  </si>
  <si>
    <t>Número total de pacientes remitidos a instituciones con servicios de mayor complejidad (Hemodinamia y cirugía cardio-vascular, otros diagnósticos cardiovasculares, quimioterapia, radioterapia, hematología, hemato-oncología, entre otros.) en el ámbito ambulatorio y hospitalario/ Número total de pacientes remitidos a todas la complejidades</t>
  </si>
  <si>
    <t>Tasa de pacientes remitidos desde el servicio de urgencias a niveles superiores</t>
  </si>
  <si>
    <t>Número total de pacientes remitidos a instituciones con servicios de mayor complejidad (Hemodinamia y cirugía cardio-vascular, otros diagnósticos cardiovasculares, quimioterapia, radioterapia, hematología, hemato-oncología, entre otros.) desde el servicio de urgencias/ Número total de pacientes remitidos a todas la complejidades</t>
  </si>
  <si>
    <t>,</t>
  </si>
  <si>
    <t>&lt;=0.070</t>
  </si>
  <si>
    <t>&lt;= 0.29</t>
  </si>
  <si>
    <t>&lt;=0.12</t>
  </si>
  <si>
    <t xml:space="preserve">PROGRAMAS </t>
  </si>
  <si>
    <t xml:space="preserve">Implementar  tablero de control de indicadores </t>
  </si>
  <si>
    <t xml:space="preserve">Tasa  De Satisfaccion Global
</t>
  </si>
  <si>
    <t xml:space="preserve">
Numero De Total De Pacientes que Se Consideran Satisfechos Con El Servicio En El Hospital / Numero Total De Usuarios  Encuestados  X 100.
</t>
  </si>
  <si>
    <t xml:space="preserve">Promedio de percepción de oportunidad según los usuarios
</t>
  </si>
  <si>
    <t xml:space="preserve">
Número de usuarios que respondieron afirmativamente las preguntas de oportunidad en las encuentas  durante el proceso de atención/ Número de Usuarios encuestados
</t>
  </si>
  <si>
    <t xml:space="preserve">Promedio de percepción de pertinencia según los usuarios
</t>
  </si>
  <si>
    <t xml:space="preserve">
Número de usuarios que respondieron afirmativamente las preguntas de pertinencia en las encuentas  durante el proceso de atención/Número de Usuarios encuestados
</t>
  </si>
  <si>
    <t xml:space="preserve">Promedio de percepción de comodidad según los usuarios
</t>
  </si>
  <si>
    <t xml:space="preserve">
Número de usuarios que respondieron afirmativamente las preguntas de comodidad en las encuentas  durante el proceso de atención/ Número de Usuarios encuestados</t>
  </si>
  <si>
    <t xml:space="preserve">Promedio de percepción de seguridad según los usuarios
</t>
  </si>
  <si>
    <t xml:space="preserve">
Número de usuarios que respondieron afirmativamente las preguntas de seguridad en las encuentas  durante el proceso de atención/ Número de Usuarios encuestados</t>
  </si>
  <si>
    <t xml:space="preserve">Promedio de percepción de accesibilidad según los usuarios
</t>
  </si>
  <si>
    <t xml:space="preserve">
Número de usuarios que respondieron afirmativamente las preguntas de accesibilidad en las encuentas  durante el proceso de atención/  Número de Usuarios encuestados</t>
  </si>
  <si>
    <t>Porcentaje  de quejas por oportunidad según los usuarios</t>
  </si>
  <si>
    <t>Número de quejas por parte de los usuarios frente a la oportunidad / Número total de quejas *100</t>
  </si>
  <si>
    <t>&lt;30%</t>
  </si>
  <si>
    <t>Porcentaje de quejas por trato según los usuarios</t>
  </si>
  <si>
    <t>Número de quejas por parte de los usuarios frente al trato / Número total de quejas *100</t>
  </si>
  <si>
    <t>&lt;40%</t>
  </si>
  <si>
    <t>Porcentaje de percepcion de discriminación según los usuarios</t>
  </si>
  <si>
    <t>Porcentaje de percepcion de privacidad según los usuarios</t>
  </si>
  <si>
    <t xml:space="preserve">
Número de usuarios que respondieron afirmativamente las preguntas de privacidad en las encuentas  durante el proceso de atención/  Número de Usuarios encuestados</t>
  </si>
  <si>
    <t xml:space="preserve">Tiempo respuesta quejas
Número de quejas contestadas dentro de términos / Número Total de quejas x 100
</t>
  </si>
  <si>
    <t>Implementar tablero de indicadores</t>
  </si>
  <si>
    <t xml:space="preserve"> tablero de indicadores implementado en el 90%</t>
  </si>
  <si>
    <t>Evaluar comportamiento de Laboratorio clinico institucional</t>
  </si>
  <si>
    <t>RECHAZO DE MUESTRAS:
Número de muestras no procesadas  
/ Total de muestras recibidas X 100</t>
  </si>
  <si>
    <t>Laboratorio Clinico</t>
  </si>
  <si>
    <t>&lt; 1%</t>
  </si>
  <si>
    <t>DESEMPEÑO GLOBAL DE LAS PRUEBAS:
No. de pruebas con desempeño eficiente/
Total de Pruebas X 100</t>
  </si>
  <si>
    <t>Oportunidad de toma de muestras laboratorio básico: Sumatoria de número de días transcurridos entre la solicitud del servicio de muestra de laboratorio y el momento que genera el resultado del examen / Total de atenciones en servicios de muestras de laboratorio</t>
  </si>
  <si>
    <t>&lt;1 DIA</t>
  </si>
  <si>
    <t>OPORTUNIDAD EN LA ENTREGA DE RESULTADOS:
No. de exámenes entregados en forma oportuna /
Total de exámenes procesado X 100</t>
  </si>
  <si>
    <t>Evaluar comportamiento de Archivo de historias clinicas</t>
  </si>
  <si>
    <t>PORCENTAJE DEPURACION  DUPLICIDAD DE HISTORIAS CLINICAS =
Historias duplicadas corregidas /Historias duplicadas corregidasX 100</t>
  </si>
  <si>
    <t>Archivo De Historias Clinicas</t>
  </si>
  <si>
    <t xml:space="preserve">CORRECION DEL 70% DE LAS HISTORIAS REPORTADAS POR SISTEMAS COMO DUPLICIDAD </t>
  </si>
  <si>
    <t>Se requiere verificar planteamiento del indicador con la oficina de calidad, para determinar linea base mediante la cual se pueda determinar la reduccion a menos del 4% del indicador. Pendiente realizar evaluacion del indicador</t>
  </si>
  <si>
    <t>ADHERENCIA DE ORDENES DE HISTORIA CLINICA=
Total de Historias que cumplen con el orden de la Historia Clínica definida por el Comité/Total de Historias Clínicas Evaluadas X 100</t>
  </si>
  <si>
    <t xml:space="preserve"> El 4 % del total de egresos  en el mes al 100%</t>
  </si>
  <si>
    <t>Se recomienda incluir una linea base para determinar el numero de historias clinicas a auditar en cada trimestre, se establezca un numerador fijo o un denominador como linea base.</t>
  </si>
  <si>
    <t>Evaluar comportamiento del servicios de Patología</t>
  </si>
  <si>
    <t>Numero de resultados de patologia entregados oportunamente al mes
Numero de resultados entregados oportunamente en el mes (menos de 7 dias)/total de casos recibidos en el mes *100</t>
  </si>
  <si>
    <t>Patología</t>
  </si>
  <si>
    <t>Oportunidad de necropcias: Numero de autopsias con registro al sistema de información RUAF mayor de 24 horas / Total de autopsias recibidas en el mes x 100.</t>
  </si>
  <si>
    <t xml:space="preserve">Falsos negativos en el control de calidad interno de las citologias cervico-vaginales con resultado negativo
Numero de falsos negativos/Total de citologias revisadas y correspondiente al 10% de las citologias resultado negativo *100
</t>
  </si>
  <si>
    <t>Realizar seguimiento al comportamiento de los indicadores del servico de consulta externa</t>
  </si>
  <si>
    <t>Oportunidad en Consulta de Pediatria. (total de dias de espera/Total de Consultas)</t>
  </si>
  <si>
    <t>Coord  de Consulta Externa</t>
  </si>
  <si>
    <t>Oportunidad en Consulta de Cirugia general</t>
  </si>
  <si>
    <t xml:space="preserve">  20 dias </t>
  </si>
  <si>
    <t>Oportunidad en Consulta de Ginecologia</t>
  </si>
  <si>
    <t xml:space="preserve">  15 dias</t>
  </si>
  <si>
    <t>Oportunidad Consulta de Obstetricia</t>
  </si>
  <si>
    <t xml:space="preserve">  5 dias</t>
  </si>
  <si>
    <t>Porcentaje Inasistencia a citas: Número de citas incumplidas / Número de Citas asignadas</t>
  </si>
  <si>
    <t>≤ 8</t>
  </si>
  <si>
    <t>RESOLUCION 743 DE 2013</t>
  </si>
  <si>
    <t>Oportunidad en la atención gineco - obstétrica.</t>
  </si>
  <si>
    <t>Sumatoria total de los días calendario transcurridos entre la fecha en la cual el paciente solicita cita, por cualquier medio, para ser atendida en la consulta medica gineco - obstétrica y la fecha para la cual es asignada la cita /Número total de consultas médicas gineco -obstétricas  asignadas en la institución</t>
  </si>
  <si>
    <t>Oportunidad en Consulta de Medicina Interna</t>
  </si>
  <si>
    <t>Sumatoria total de los días calendario transcurridos entre la fecha en la cual el paciente solicita cita, por cualquier medio, para ser atendida en la consulta de medicina interna y la fecha para la cual es asignada la cita /Número total de consultas de medicina interna asignadas en la institución</t>
  </si>
  <si>
    <t>≤ 15</t>
  </si>
  <si>
    <t>Implementar  tablero de indicadores</t>
  </si>
  <si>
    <t xml:space="preserve">Promedio de estancia en internacion por servicio </t>
  </si>
  <si>
    <t xml:space="preserve">Numero total de dias de estancia en internacion / total de egresos hospitalarios  </t>
  </si>
  <si>
    <t xml:space="preserve">internación </t>
  </si>
  <si>
    <t>5 dias</t>
  </si>
  <si>
    <t>Giro cama hospitalario</t>
  </si>
  <si>
    <t>Número de pacientes por cama /número de camas disponibles</t>
  </si>
  <si>
    <t>igual o mayor a 5</t>
  </si>
  <si>
    <t xml:space="preserve">Porcentaje ocupacional </t>
  </si>
  <si>
    <t>Número de días cama ocupadas / número de dias camas disponibles *100</t>
  </si>
  <si>
    <t>mayor a 90%</t>
  </si>
  <si>
    <t>Talleres de planes de intervenciones colectivas</t>
  </si>
  <si>
    <t>Total de talleres realizados</t>
  </si>
  <si>
    <t>400 TALLERES</t>
  </si>
  <si>
    <t>Reingreso antes de 20 dias por misma causa</t>
  </si>
  <si>
    <t>Número total de pacientes que reingresan al servicio de hospitalizacion por la misma causa en el periodo/ Número total de egresos vivos en el período</t>
  </si>
  <si>
    <t>0,.29</t>
  </si>
  <si>
    <t>&lt; 1.0%</t>
  </si>
  <si>
    <t>Diseño e implementación del Programa de soporte nutricional y metabolico</t>
  </si>
  <si>
    <t>Número de actividades ejecutadas   / Número de actividades programadas x 100</t>
  </si>
  <si>
    <t xml:space="preserve">Plan  de  atención integral del paciente en riesgo o con enfermedad carviovascular </t>
  </si>
  <si>
    <t>Desarrollar e implementar estrategia IAMI</t>
  </si>
  <si>
    <t>META 2015.</t>
  </si>
  <si>
    <t>PORCENTAJE DE CANCELACION DE CIRUGIA PROGRAMADA</t>
  </si>
  <si>
    <t xml:space="preserve"> Número de cirugias canceladas/ total de cirugias programadas x 100</t>
  </si>
  <si>
    <t>&lt; 5%</t>
  </si>
  <si>
    <t>Igual o menor  5%</t>
  </si>
  <si>
    <t>OPORTUNIDAD EN LA REALIZACION DE CIRUGIA PROGRAMADA. (CIRCULA 056)</t>
  </si>
  <si>
    <t xml:space="preserve"> Sumatoria de los días trasncurridos entre la solicitud de programación de cirugía hasta la realización de la misma / total de cirugias programadas. X 100</t>
  </si>
  <si>
    <t>10 DIAS</t>
  </si>
  <si>
    <t>&lt;25 DIAS</t>
  </si>
  <si>
    <t>VERIFICACIÓN DE LISTA DE CHEQUEO DE ANESTESIA Y CX SEGURA.</t>
  </si>
  <si>
    <t>numero de fichas de anestesia y cirugía segura diligenciadas completa y correctamente / Total de pacientes operados  en el periodo X 100 ( SE ESTABLECERA MUESTRA COMO INSUMO PARA EL INDICADOR)</t>
  </si>
  <si>
    <t xml:space="preserve">GARANTIA DEL PROCESO DE ESTERILIZACION </t>
  </si>
  <si>
    <t xml:space="preserve"> (numero de controles biologicos negativos/numero de controles biologicos realizados durante el mes)X 100</t>
  </si>
  <si>
    <t>Evaluación de aplicación de guía de manejo de la primera causa de egreso hospitalario o de morbilidad atendida</t>
  </si>
  <si>
    <t xml:space="preserve"> Número de historias clínicas con cumplimiento estricto de la guía de manejo de primera causa de egreso hospitalaio / total de historias clínicas auditadas.</t>
  </si>
  <si>
    <t>MAYOR O IGUAL 80%</t>
  </si>
  <si>
    <t>Evaluacion de aplicación de guia  de manejo especifica para hemorragias III trimestre o trastorno</t>
  </si>
  <si>
    <t xml:space="preserve"> Número de historias clínicas con cumplimiento estricto de la guía de manejo en pacientes con gestación igual o mayor a 27 semanas  / total de historias clínicas auditadas.</t>
  </si>
  <si>
    <t>OPORTUNIDAD EN LA REALIZACIÓN DE APENDICECTOMÍA</t>
  </si>
  <si>
    <t xml:space="preserve"> Total de pacientes con diagnóstico de apendicitis al egreso  a quienes se les realizó apendicectomía en un tiempo igual o inferior a 6 horas después de confirmado el diagnóstico / Total de pacientes con diagnóstico de apendicitis al egreso.</t>
  </si>
  <si>
    <t>Mayor o igual  al 90%</t>
  </si>
  <si>
    <t xml:space="preserve">Porcentaje de utilización de capacidad instalada de quirofanos. </t>
  </si>
  <si>
    <t>Mayor o igual al 90%</t>
  </si>
  <si>
    <t>Proyecto para la atención integral medico quirurgica al paciente con diagnostico de cancer.(FASES DE INTERVENCION- priorizacion</t>
  </si>
  <si>
    <t xml:space="preserve">MORTALIDAD MAYOR A 48 HORAS      </t>
  </si>
  <si>
    <t>MORTALIDAD MAYOR A 48 HORAS       
MORTALIDAD REAL DE PACIENTES HOSPITALIZADOS MAS DE 48 HS UCIA/MORTALIDAD ESPERADA POR APACHE</t>
  </si>
  <si>
    <t>COORDINACIÓN UCIA</t>
  </si>
  <si>
    <t>MENOR O IGUAL a 1</t>
  </si>
  <si>
    <t xml:space="preserve">REINGRESO PACIENTE   </t>
  </si>
  <si>
    <t>REINGRESO PACIENTE   numero total de pacientes reingresados por causa de la misma patologia UCIA/total de pacientes egresados vivos UCIA</t>
  </si>
  <si>
    <t xml:space="preserve">COORDINADOR UCIA </t>
  </si>
  <si>
    <t>5,85 %</t>
  </si>
  <si>
    <t>&lt; 10%</t>
  </si>
  <si>
    <t>CERTIFICACION DE COMPETENCIAS LABORALES</t>
  </si>
  <si>
    <t>Documentar proyecto de entrenamiento y certificación del personal de la unidad( auxiliares, jefes, medicos y terapeutas)</t>
  </si>
  <si>
    <t>&lt;=10%</t>
  </si>
  <si>
    <t>ACTIVIDADES I</t>
  </si>
  <si>
    <t>META  2015</t>
  </si>
  <si>
    <t>Implementar  tablero de indicadores implementado en el 90%</t>
  </si>
  <si>
    <t xml:space="preserve">TASA DE MORTALIDAD EN LA UCI PEDIATRICA  DESPUÉS DE 48 HORAS
</t>
  </si>
  <si>
    <t xml:space="preserve">
Número total de pacientes hospitalizados que fallecen después de 48 horas del ingreso /
Número total de pacientes hospitalizados
</t>
  </si>
  <si>
    <t>UCI  PEDIATRICA</t>
  </si>
  <si>
    <t xml:space="preserve">Menor o igual a  10% </t>
  </si>
  <si>
    <t>INDICE OCUPACIONAL  
DEL SERVICIO</t>
  </si>
  <si>
    <t xml:space="preserve">
DIAS CAMA OCUPADA DE UNIDAD  /TOTAL  CAMAS DISPONIBLES DE UNIDAD I</t>
  </si>
  <si>
    <t>Mayor o igual a 70%</t>
  </si>
  <si>
    <t>Mayor o igual a 80%</t>
  </si>
  <si>
    <t xml:space="preserve">PROMEDIO DE ESTANCIA
</t>
  </si>
  <si>
    <t xml:space="preserve">
TOTAL DE ESTANCIAS DE PACIENTES EGRESADOS DEL PERIODO        /TOTAL EGRESOS DEL PERIODO</t>
  </si>
  <si>
    <t>11 DIAS</t>
  </si>
  <si>
    <t xml:space="preserve">INDICE  GIRO  CAMA   </t>
  </si>
  <si>
    <t xml:space="preserve">INDICE  GIRO  CAMA        EGRESOS  DEL SERVICIO / TOTAL  DIAS   CAMA </t>
  </si>
  <si>
    <t>&gt;=2%</t>
  </si>
  <si>
    <t>MENOR 15 DIAS</t>
  </si>
  <si>
    <t>&lt;15%</t>
  </si>
  <si>
    <t xml:space="preserve">PORCENTAJE DE MORTALIDAD </t>
  </si>
  <si>
    <t xml:space="preserve">
NUMERO DE EGRESOS POR MUERTE/NUMERO TOTAL DE EGRESOS  * 100</t>
  </si>
  <si>
    <t>UCI  NEONATAL</t>
  </si>
  <si>
    <t>Menor o igual a 5%</t>
  </si>
  <si>
    <t xml:space="preserve">INDICE OCUPACIONAL 
</t>
  </si>
  <si>
    <t xml:space="preserve"> 
DIAS CAMA OCUPADA DE UNIDAD NEONATOS/DIAS CAMA DISPONIBLES DE UNIDAD CUIDADO  NEONATAL.</t>
  </si>
  <si>
    <t xml:space="preserve">PORCENTAJE DE ACEPTACION  DE REMISIONES 
</t>
  </si>
  <si>
    <t xml:space="preserve">
NUMERO DE REMISIONES ACEPTADAS/ TOTAL DE REMISIONES SOLICITADAS * 100</t>
  </si>
  <si>
    <t xml:space="preserve">Mayor o igual a 45% </t>
  </si>
  <si>
    <t xml:space="preserve">Tasa de Mortalidad en la UCI NEONATAL, después de 48 horas
</t>
  </si>
  <si>
    <t xml:space="preserve">
Número total de pacientes hospitalizados que fallecen
después de 48 horas del ingreso/ Número total de pacientes hospitalizados</t>
  </si>
  <si>
    <t>Menor o igual a 6%</t>
  </si>
  <si>
    <t>Implementar estrategias para fortalecer el programa  madre canguro</t>
  </si>
  <si>
    <t>No de actividades realizadas / No de actividades programadas x 100</t>
  </si>
  <si>
    <t xml:space="preserve">INDICE DE ROTACION DE PRODUCTOS             (BAJA ROTACION: cambios del  mismo producto con fecha de vencimiento mayor,  otro producto) </t>
  </si>
  <si>
    <t xml:space="preserve">No de produtos gestionados para cambio / Total de productos que  según las condiciones requieran cambio x 100 </t>
  </si>
  <si>
    <t xml:space="preserve">FARMACIA </t>
  </si>
  <si>
    <t xml:space="preserve">CONTROL DE FECHAS DE VENCIMIENTO </t>
  </si>
  <si>
    <t>No de solicitudes gestionadas según las necesidades y consumos del control de inventarios / Total de requerimientos con semaforo en rojo del periodo x 100</t>
  </si>
  <si>
    <t>FARMACIA</t>
  </si>
  <si>
    <t xml:space="preserve">% CONFIABILIDAD DEL INVENTARIO: </t>
  </si>
  <si>
    <t xml:space="preserve"> 1- (Valor de faltantes + Valor sobrantes)/ Valor total del inventario</t>
  </si>
  <si>
    <t>DEMANDA INSATISFECHA:</t>
  </si>
  <si>
    <t xml:space="preserve"> # de solicitudes diarias  y prescripciones no entregados o entregados parcialmente x 100 / Total de solicitudes y prescripciones radicadas</t>
  </si>
  <si>
    <t xml:space="preserve">% ERRORES DE DIGITACION EN EL CARGUE A CUENTA DE PACIENTE:  </t>
  </si>
  <si>
    <t xml:space="preserve">  :# de dispensaciones evaluadas no cargadas correctamente x 100 / # total de dispensaciones digitadas y evaluadas</t>
  </si>
  <si>
    <t>COBERTURA DE LA CAPM</t>
  </si>
  <si>
    <t>No de medicamentos en unidosis adecuados por la CAPM/ No de medicamentos formulados x 100</t>
  </si>
  <si>
    <t>OPORTUNIDAD EN LA DISPENSACION DE ANTIBIOTICOS</t>
  </si>
  <si>
    <t>No solicitudes diarias entregadas / Total de salicitudes radicadas x 100.</t>
  </si>
  <si>
    <t>FARMACOVIGILANCIA:</t>
  </si>
  <si>
    <t>FARMACOVIGILANCIA: (No. de  Reportes de Detectados y Gestionados en el periodo/ Total de casos detectados en el periodo) * 100</t>
  </si>
  <si>
    <t>TECNOVIGILANCIA:</t>
  </si>
  <si>
    <t>TECNOVIGILANCIA: (No. de  Reportes de Detectados y Gestionados en el periodo/ Total de casos detectados en el periodo)* 100</t>
  </si>
  <si>
    <t>Garantizar el cumplimiento de requisitos  Resolución 444 de 2008- CAMP</t>
  </si>
  <si>
    <t>Numero Hallazgos subsanados  / Total de hallazgos identificados en auditoria interna  X 100.</t>
  </si>
  <si>
    <t>FARMACIA-LIDER CENTRAL.</t>
  </si>
  <si>
    <t xml:space="preserve"> Implementación de plan de accion para dar cumplimiento a requisitos de BPM y preparación de la visita de certificación </t>
  </si>
  <si>
    <t>Actividades ejecutadas del plan BPM/ Total de actividades programadas * 100</t>
  </si>
  <si>
    <t>FARMACIA-LIDER BPM</t>
  </si>
  <si>
    <t xml:space="preserve">Implementar  tablero de indicadores </t>
  </si>
  <si>
    <t xml:space="preserve">CUMPLIMIENTO DE BARRERAS DE SEGURIDAD EN PACIENTE HOSPITALIZADO.
 </t>
  </si>
  <si>
    <t xml:space="preserve">
 # TOTAL DE BARRERAS DE SEGURIDAD IMPLEMENTADAS /
# TOTAL DE BARRERAS DE SEGURIDAD EVALUADAS X 100</t>
  </si>
  <si>
    <t>ENFERMERÍA</t>
  </si>
  <si>
    <t xml:space="preserve">CONTROL DE INFECCIONES INTRAHOSPITALARIAS:      
</t>
  </si>
  <si>
    <t># DE FLEBITIS BACTERIANAS  
/  #DIAS VENOPUNCIÓN*1000</t>
  </si>
  <si>
    <t xml:space="preserve">SEGÚN DATOS DE COMITÉ
</t>
  </si>
  <si>
    <t>Tasa esperada : 1</t>
  </si>
  <si>
    <t xml:space="preserve">menor o igual a 1 </t>
  </si>
  <si>
    <t xml:space="preserve">
CONTROL DE INFECCIONES INTRAHOSPITALARIAS:      
</t>
  </si>
  <si>
    <t xml:space="preserve">
#DE FLEBITIS QUÍMICAS 
#DIAS VENOPUNCIÓN*1000</t>
  </si>
  <si>
    <t>Tasa esperada para laInstitución: 4.1</t>
  </si>
  <si>
    <t xml:space="preserve">menor o igual a 5 </t>
  </si>
  <si>
    <t xml:space="preserve">
ADHERENCIA AL 
PROTOCOLO ADMINISTRACIÓN DE MEDICAMENTOS
</t>
  </si>
  <si>
    <t xml:space="preserve">
% CUMPLIMIENTO DE LA LISTA DE CHEQUEO: PROMEDIO DE LAS RESULTADOS OBTENIDOS DE LA APLICACIÓN  DE LAS LISTAS DE CHEQUEO ( Definir fases  de cumplimiento por cada trimestre.)
</t>
  </si>
  <si>
    <t xml:space="preserve">ENFERMERÍA
</t>
  </si>
  <si>
    <t xml:space="preserve">Implementar tablero de indicadores </t>
  </si>
  <si>
    <t xml:space="preserve">Programación académica </t>
  </si>
  <si>
    <t>Numero de jornadas académicas realizadas / No jornadas programadas X100</t>
  </si>
  <si>
    <t>Gestión academica</t>
  </si>
  <si>
    <t xml:space="preserve">BUZON DE SUGERENCIAS GESTION ACADEMICA </t>
  </si>
  <si>
    <t xml:space="preserve">Número  sugerencias,quejas encontradas en el  buzon y   gestionadas / Total de sugerencias  encontradas x 100 </t>
  </si>
  <si>
    <t xml:space="preserve">Satisfaccion del estudiante en practicas formativas con la relacion docencia servicio </t>
  </si>
  <si>
    <t>N° de estudiantes satisfechos/ N° de estudiantes encuestados x 100</t>
  </si>
  <si>
    <t>&gt;=65%</t>
  </si>
  <si>
    <t>Satisfaccion del usuario con la actividad docencia servicio</t>
  </si>
  <si>
    <t>N° de usuarios satisfechos/ N° de usuarios encuestados x 100.</t>
  </si>
  <si>
    <t>Gestión academica - SIAU</t>
  </si>
  <si>
    <t>Evaluar atributos de calidad del servicio de imagenología</t>
  </si>
  <si>
    <t>OPORTUNIDAD EN LA REALIZACIÓN DE PROCEDIMIENTOS DE IMAGENOLOGIA EN PACIENTES DE URGENCIAS
Total dias de espera desde  la realización de estudios de imagenologia hasta la entrega del informe a  pacientes urgencias / No de estudios de imagenologia practicados a pacientes urgencias X 100.</t>
  </si>
  <si>
    <t>Imagenología</t>
  </si>
  <si>
    <t>menor =1 dia, &lt;=24 horas</t>
  </si>
  <si>
    <t>&lt;=24 HORAS</t>
  </si>
  <si>
    <t>OPORTUNIDAD EN LA ENTREGA DEL INFORME(ECOGRAFIAS-DOPLER HOSPITALIZADOS, URGENCIAS ) :
Total de horas transcurridas entre la toma  del estudios y la entrega del informe</t>
  </si>
  <si>
    <t>1 DIA</t>
  </si>
  <si>
    <t>MENOR A 24 HORAS- 1 DIA</t>
  </si>
  <si>
    <t>&lt; 24 HORAS</t>
  </si>
  <si>
    <t>OPORTUNIDAD EN LA ENTREGA DEL INFORME(ECOGRAFIAS-DOPLER  Y AMBULATORIOS) :
Total de horas transcurridas entre la toma  del estudios y la entrega del informe</t>
  </si>
  <si>
    <t>48 HORAS</t>
  </si>
  <si>
    <t>MENOR A 48 HORAS</t>
  </si>
  <si>
    <t>&lt;=48 HORAS</t>
  </si>
  <si>
    <t>&lt;=48</t>
  </si>
  <si>
    <t>Oportunidad en la atención en servicios de imagenología  Radiología simple: Sumatoria total de los días transcurridos entre la solicitud de servicios de imagenología y el momento en el cual es prestado el servicio/ Total de atenciones en servicios de imagenología- CIRCULAR 056</t>
  </si>
  <si>
    <t>&lt; 3 DIAS</t>
  </si>
  <si>
    <t>OPORTUNIDAD EN LA  ENTREGA DE RESULTADOS DE DE PROCEDIMIENTOS DE IMAGENOLOGIA EN PACIENTES AMBULATORIOS
Total dias de espera desde  la realización de estudios de imagenologia hasta la entrega del informe a  pacientes ambulatorios / No total de estudios de imagenologia practicados a  pacientes ambulatorios</t>
  </si>
  <si>
    <t>2.7 dias</t>
  </si>
  <si>
    <t>3 DÍAS</t>
  </si>
  <si>
    <t>Oportunidad de servicios de imagenología y diagnóstico especializado TAC:
Sumatoria del número de días transcurridos entre la solicitud del servicio primera vez o prioritaria imagenología TAC y el momento en el cual es prestado el servicio  / Total de atenciones en servicio de imagenología TAC- CIRCULAR 056</t>
  </si>
  <si>
    <t>&lt; 15 DIAS</t>
  </si>
  <si>
    <t>OPORTUNIDAD EN LA REALIZACIÓN DE PROCEDIMIENTOS DE IMAGENOLOGIA EN PACIENTES HOSPITALIZACION
Total dias de espera desde  la realización de estudios de imagenologia hasta la entrega del informe a  pacientes hospitalizacion / No de estudios de imagenologia practicados a pacientes hospitalizacion</t>
  </si>
  <si>
    <t>2.8 dias</t>
  </si>
  <si>
    <t>&lt;=1.5 dia</t>
  </si>
  <si>
    <t>&lt;=36 horas; 1.5 dias</t>
  </si>
  <si>
    <t>&lt;=36</t>
  </si>
  <si>
    <t>META 2015,</t>
  </si>
  <si>
    <t>Implementar  tablero de indicadores .</t>
  </si>
  <si>
    <t xml:space="preserve"> Recaudo cartera</t>
  </si>
  <si>
    <t>Total de recaudos por venta de servicios de salud/reconocimiento ajustado (de acuerdo indicador convenio 0386 sin recursos excepcionales)</t>
  </si>
  <si>
    <t>Lider proceso cartera</t>
  </si>
  <si>
    <t>Mayor o igual al 89%</t>
  </si>
  <si>
    <t>META      2013- 2016</t>
  </si>
  <si>
    <t xml:space="preserve"> Incremento de Facturacion </t>
  </si>
  <si>
    <t xml:space="preserve">5% de incremento de la facturacion respecto de la vigencia anterior (acumulado) </t>
  </si>
  <si>
    <t>Lider del proceso de facturación</t>
  </si>
  <si>
    <t>15% 2014-2013</t>
  </si>
  <si>
    <t xml:space="preserve">Incremento del 5% respecto de la vigencia anterior </t>
  </si>
  <si>
    <t>Devolucion justificada de cuentas por autorizacion</t>
  </si>
  <si>
    <t>Valor de facturas devueltas por causas atribuibles a autorizaciones del periodo 2015 / Valor de facturas devueltas por causas atribuibles a autorizaciones del periodo 2014 x 100</t>
  </si>
  <si>
    <t>Lider de autorizaciones</t>
  </si>
  <si>
    <t>$245.740.135- 17%</t>
  </si>
  <si>
    <t>Reducir en un 8 %</t>
  </si>
  <si>
    <t>&lt;=8%</t>
  </si>
  <si>
    <t>Gestion de soportes de facturación</t>
  </si>
  <si>
    <t>No de facturas soportadas y entregadas en los terminos establecidos  / Total de facturas recibidas que requieren soporte  x 100</t>
  </si>
  <si>
    <t xml:space="preserve">POLITICA  </t>
  </si>
  <si>
    <t>Auditoria de cuentas  Medicas</t>
  </si>
  <si>
    <t>Total de glosa aceptada de la facturacion de la vigencia / total facturado en la vigencia (indicador final anual) x 100</t>
  </si>
  <si>
    <t xml:space="preserve">Lider de auditoria de cuentas </t>
  </si>
  <si>
    <t>Menor o igual al 1%</t>
  </si>
  <si>
    <t>&lt;1</t>
  </si>
  <si>
    <t>Implementación de campañas de prevención y de responsabilidad social</t>
  </si>
  <si>
    <t>No de campañas realizadas / No de campañas programadas x 100</t>
  </si>
  <si>
    <t>Comunicaciones externa</t>
  </si>
  <si>
    <t xml:space="preserve">3 campañas </t>
  </si>
  <si>
    <t>Notiicas publicadas en los medios de comunicación</t>
  </si>
  <si>
    <t>No de noticias publicados en  los medios  / Numero de boletines y comunicados enviados a los medios x 100</t>
  </si>
  <si>
    <t>Efectividad Medios de Comunicación Interna</t>
  </si>
  <si>
    <t>No de colaboradores que se sienten informados por los medios de comunicación interna / Total de colaboradores encuestados x 100</t>
  </si>
  <si>
    <t>Comunicación organizacional</t>
  </si>
  <si>
    <t>Efectividad Medios de Comunicación Externa</t>
  </si>
  <si>
    <t>No de usuarios que se sienten informados por los medios de comunicación externa / Total de personas encuestadas x |00</t>
  </si>
  <si>
    <t>Diseño  y elaboracion de material publicitario interno, externo y POP</t>
  </si>
  <si>
    <t>No de solicitudes ejecutadas / Total de solicitudes recepcionadas x 100</t>
  </si>
  <si>
    <t>publicidad</t>
  </si>
  <si>
    <t>Cumplimiento de Circular 056</t>
  </si>
  <si>
    <t xml:space="preserve">&lt;=5 Días </t>
  </si>
  <si>
    <t xml:space="preserve">&lt;=20 Días </t>
  </si>
  <si>
    <t xml:space="preserve">&lt;=15 Dias </t>
  </si>
  <si>
    <t>10,2 dias</t>
  </si>
  <si>
    <t>10,8 dias</t>
  </si>
  <si>
    <t>%  CUMPLIMIENTO  1 TRIMESTRE</t>
  </si>
</sst>
</file>

<file path=xl/styles.xml><?xml version="1.0" encoding="utf-8"?>
<styleSheet xmlns="http://schemas.openxmlformats.org/spreadsheetml/2006/main">
  <numFmts count="8">
    <numFmt numFmtId="43" formatCode="_(* #,##0.00_);_(* \(#,##0.00\);_(* &quot;-&quot;??_);_(@_)"/>
    <numFmt numFmtId="164" formatCode="0.0%"/>
    <numFmt numFmtId="165" formatCode="0.0000"/>
    <numFmt numFmtId="166" formatCode="0.00000"/>
    <numFmt numFmtId="167" formatCode="0.0000%"/>
    <numFmt numFmtId="168" formatCode="0.000"/>
    <numFmt numFmtId="169" formatCode="0.000%"/>
    <numFmt numFmtId="170" formatCode="0.00000%"/>
  </numFmts>
  <fonts count="65">
    <font>
      <sz val="11"/>
      <color theme="1"/>
      <name val="Calibri"/>
      <family val="2"/>
      <scheme val="minor"/>
    </font>
    <font>
      <sz val="11"/>
      <color theme="1"/>
      <name val="Calibri"/>
      <family val="2"/>
      <scheme val="minor"/>
    </font>
    <font>
      <sz val="11"/>
      <color theme="1"/>
      <name val="Calibri"/>
      <family val="2"/>
    </font>
    <font>
      <b/>
      <sz val="10"/>
      <name val="Tahoma"/>
      <family val="2"/>
    </font>
    <font>
      <sz val="8"/>
      <name val="Tahoma"/>
      <family val="2"/>
    </font>
    <font>
      <b/>
      <sz val="10"/>
      <color theme="0"/>
      <name val="Tahoma"/>
      <family val="2"/>
    </font>
    <font>
      <sz val="10"/>
      <name val="Tahoma"/>
      <family val="2"/>
    </font>
    <font>
      <sz val="10"/>
      <color theme="1"/>
      <name val="Tahoma"/>
      <family val="2"/>
    </font>
    <font>
      <sz val="10"/>
      <color theme="1"/>
      <name val="Calibri"/>
      <family val="2"/>
      <scheme val="minor"/>
    </font>
    <font>
      <b/>
      <sz val="10"/>
      <color theme="1"/>
      <name val="Calibri"/>
      <family val="2"/>
      <scheme val="minor"/>
    </font>
    <font>
      <b/>
      <sz val="10"/>
      <color indexed="8"/>
      <name val="Tahoma"/>
      <family val="2"/>
    </font>
    <font>
      <b/>
      <sz val="8"/>
      <name val="Tahoma"/>
      <family val="2"/>
    </font>
    <font>
      <sz val="18"/>
      <color theme="1"/>
      <name val="Calibri"/>
      <family val="2"/>
      <scheme val="minor"/>
    </font>
    <font>
      <sz val="16"/>
      <color theme="1"/>
      <name val="Calibri"/>
      <family val="2"/>
      <scheme val="minor"/>
    </font>
    <font>
      <sz val="20"/>
      <color theme="1"/>
      <name val="Calibri"/>
      <family val="2"/>
      <scheme val="minor"/>
    </font>
    <font>
      <b/>
      <sz val="14"/>
      <color indexed="8"/>
      <name val="Tahoma"/>
      <family val="2"/>
    </font>
    <font>
      <b/>
      <sz val="9"/>
      <name val="Tahoma"/>
      <family val="2"/>
    </font>
    <font>
      <b/>
      <sz val="11"/>
      <color indexed="8"/>
      <name val="Tahoma"/>
      <family val="2"/>
    </font>
    <font>
      <sz val="18"/>
      <name val="Tahoma"/>
      <family val="2"/>
    </font>
    <font>
      <sz val="14"/>
      <color theme="1"/>
      <name val="Tahoma"/>
      <family val="2"/>
    </font>
    <font>
      <sz val="16"/>
      <color theme="1"/>
      <name val="Tahoma"/>
      <family val="2"/>
    </font>
    <font>
      <sz val="18"/>
      <color theme="1"/>
      <name val="Tahoma"/>
      <family val="2"/>
    </font>
    <font>
      <sz val="22"/>
      <color theme="1"/>
      <name val="Calibri"/>
      <family val="2"/>
      <scheme val="minor"/>
    </font>
    <font>
      <sz val="26"/>
      <color theme="1"/>
      <name val="Calibri"/>
      <family val="2"/>
      <scheme val="minor"/>
    </font>
    <font>
      <b/>
      <sz val="12"/>
      <color theme="1"/>
      <name val="Calibri"/>
      <family val="2"/>
      <scheme val="minor"/>
    </font>
    <font>
      <u/>
      <sz val="11"/>
      <color theme="10"/>
      <name val="Calibri"/>
      <family val="2"/>
    </font>
    <font>
      <sz val="13"/>
      <color theme="7" tint="-0.499984740745262"/>
      <name val="Calibri"/>
      <family val="2"/>
      <scheme val="minor"/>
    </font>
    <font>
      <u/>
      <sz val="13"/>
      <color theme="7" tint="-0.499984740745262"/>
      <name val="Calibri"/>
      <family val="2"/>
    </font>
    <font>
      <sz val="13"/>
      <color theme="1"/>
      <name val="Calibri"/>
      <family val="2"/>
      <scheme val="minor"/>
    </font>
    <font>
      <u/>
      <sz val="20"/>
      <color theme="9" tint="-0.499984740745262"/>
      <name val="Calibri"/>
      <family val="2"/>
    </font>
    <font>
      <u/>
      <sz val="36"/>
      <color theme="10"/>
      <name val="Calibri"/>
      <family val="2"/>
    </font>
    <font>
      <u/>
      <sz val="36"/>
      <color theme="1" tint="0.34998626667073579"/>
      <name val="Calibri"/>
      <family val="2"/>
    </font>
    <font>
      <sz val="14"/>
      <color theme="1"/>
      <name val="Calibri"/>
      <family val="2"/>
      <scheme val="minor"/>
    </font>
    <font>
      <sz val="10"/>
      <name val="Calibri"/>
      <family val="2"/>
      <scheme val="minor"/>
    </font>
    <font>
      <sz val="10"/>
      <color rgb="FFFF0000"/>
      <name val="Calibri"/>
      <family val="2"/>
      <scheme val="minor"/>
    </font>
    <font>
      <b/>
      <sz val="9"/>
      <color indexed="81"/>
      <name val="Tahoma"/>
      <family val="2"/>
    </font>
    <font>
      <u/>
      <sz val="72"/>
      <color theme="1" tint="0.34998626667073579"/>
      <name val="Calibri"/>
      <family val="2"/>
    </font>
    <font>
      <u/>
      <sz val="72"/>
      <color theme="10"/>
      <name val="Calibri"/>
      <family val="2"/>
    </font>
    <font>
      <u/>
      <sz val="13"/>
      <color theme="7" tint="-0.499984740745262"/>
      <name val="Calibri"/>
      <family val="2"/>
      <scheme val="minor"/>
    </font>
    <font>
      <b/>
      <sz val="22"/>
      <color theme="1"/>
      <name val="Calibri"/>
      <family val="2"/>
      <scheme val="minor"/>
    </font>
    <font>
      <b/>
      <sz val="11"/>
      <color theme="0"/>
      <name val="Tahoma"/>
      <family val="2"/>
    </font>
    <font>
      <b/>
      <sz val="16"/>
      <color theme="0"/>
      <name val="Tahoma"/>
      <family val="2"/>
    </font>
    <font>
      <sz val="10"/>
      <name val="Times New Roman"/>
      <family val="1"/>
    </font>
    <font>
      <b/>
      <sz val="18"/>
      <name val="Calibri"/>
      <family val="2"/>
      <scheme val="minor"/>
    </font>
    <font>
      <b/>
      <sz val="20"/>
      <color theme="1"/>
      <name val="Calibri"/>
      <family val="2"/>
      <scheme val="minor"/>
    </font>
    <font>
      <sz val="14"/>
      <name val="Tahoma"/>
      <family val="2"/>
    </font>
    <font>
      <b/>
      <sz val="12"/>
      <color indexed="81"/>
      <name val="Tahoma"/>
      <family val="2"/>
    </font>
    <font>
      <sz val="20"/>
      <color theme="1"/>
      <name val="Tahoma"/>
      <family val="2"/>
    </font>
    <font>
      <sz val="24"/>
      <color theme="1"/>
      <name val="Calibri"/>
      <family val="2"/>
      <scheme val="minor"/>
    </font>
    <font>
      <sz val="8"/>
      <color theme="1"/>
      <name val="Tahoma"/>
      <family val="2"/>
    </font>
    <font>
      <sz val="9"/>
      <name val="Tahoma"/>
      <family val="2"/>
    </font>
    <font>
      <sz val="11"/>
      <name val="Tahoma"/>
      <family val="2"/>
    </font>
    <font>
      <sz val="10"/>
      <color rgb="FF000000"/>
      <name val="Tahoma"/>
      <family val="2"/>
    </font>
    <font>
      <sz val="11"/>
      <color theme="1"/>
      <name val="Tahoma"/>
      <family val="2"/>
    </font>
    <font>
      <sz val="16"/>
      <name val="Tahoma"/>
      <family val="2"/>
    </font>
    <font>
      <sz val="9"/>
      <color indexed="81"/>
      <name val="Tahoma"/>
      <family val="2"/>
    </font>
    <font>
      <sz val="22"/>
      <color theme="1"/>
      <name val="Tahoma"/>
      <family val="2"/>
    </font>
    <font>
      <sz val="10"/>
      <color rgb="FFFF0000"/>
      <name val="Tahoma"/>
      <family val="2"/>
    </font>
    <font>
      <b/>
      <sz val="8"/>
      <color indexed="81"/>
      <name val="Tahoma"/>
      <family val="2"/>
    </font>
    <font>
      <sz val="8"/>
      <color indexed="81"/>
      <name val="Tahoma"/>
      <family val="2"/>
    </font>
    <font>
      <sz val="12"/>
      <name val="Tahoma"/>
      <family val="2"/>
    </font>
    <font>
      <b/>
      <sz val="18"/>
      <color theme="1"/>
      <name val="Tahoma"/>
      <family val="2"/>
    </font>
    <font>
      <b/>
      <sz val="10"/>
      <color rgb="FFFF0000"/>
      <name val="Tahoma"/>
      <family val="2"/>
    </font>
    <font>
      <sz val="10"/>
      <color theme="0"/>
      <name val="Tahoma"/>
      <family val="2"/>
    </font>
    <font>
      <sz val="24"/>
      <color theme="1"/>
      <name val="Tahoma"/>
      <family val="2"/>
    </font>
  </fonts>
  <fills count="2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3999450666829432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CC0DA"/>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D7E4BC"/>
        <bgColor indexed="64"/>
      </patternFill>
    </fill>
    <fill>
      <patternFill patternType="solid">
        <fgColor rgb="FF7030A0"/>
        <bgColor indexed="64"/>
      </patternFill>
    </fill>
    <fill>
      <patternFill patternType="solid">
        <fgColor rgb="FFEAF1DD"/>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25" fillId="0" borderId="0" applyNumberFormat="0" applyFill="0" applyBorder="0" applyAlignment="0" applyProtection="0">
      <alignment vertical="top"/>
      <protection locked="0"/>
    </xf>
    <xf numFmtId="0" fontId="42" fillId="0" borderId="0"/>
    <xf numFmtId="0" fontId="1" fillId="0" borderId="0"/>
    <xf numFmtId="0" fontId="1" fillId="0" borderId="0"/>
  </cellStyleXfs>
  <cellXfs count="1011">
    <xf numFmtId="0" fontId="0" fillId="0" borderId="0" xfId="0"/>
    <xf numFmtId="0" fontId="4" fillId="0" borderId="0" xfId="4"/>
    <xf numFmtId="0" fontId="4" fillId="0" borderId="0" xfId="4" applyAlignment="1">
      <alignment horizontal="center" vertical="center"/>
    </xf>
    <xf numFmtId="0" fontId="4" fillId="9" borderId="3" xfId="4" applyFont="1" applyFill="1" applyBorder="1" applyAlignment="1">
      <alignment vertical="center" wrapText="1"/>
    </xf>
    <xf numFmtId="9" fontId="4" fillId="9" borderId="3" xfId="4" applyNumberFormat="1" applyFont="1" applyFill="1" applyBorder="1" applyAlignment="1">
      <alignment horizontal="center" vertical="center" wrapText="1"/>
    </xf>
    <xf numFmtId="0" fontId="4" fillId="0" borderId="3" xfId="4" applyFont="1" applyFill="1" applyBorder="1" applyAlignment="1">
      <alignment vertical="center" wrapText="1"/>
    </xf>
    <xf numFmtId="164" fontId="4" fillId="9" borderId="3" xfId="4" applyNumberFormat="1" applyFont="1" applyFill="1" applyBorder="1" applyAlignment="1">
      <alignment horizontal="center" vertical="center" wrapText="1"/>
    </xf>
    <xf numFmtId="9" fontId="4" fillId="9" borderId="3" xfId="4" applyNumberFormat="1" applyFont="1" applyFill="1" applyBorder="1" applyAlignment="1">
      <alignment vertical="center" wrapText="1"/>
    </xf>
    <xf numFmtId="10" fontId="4" fillId="9" borderId="3" xfId="4" applyNumberFormat="1" applyFont="1" applyFill="1" applyBorder="1" applyAlignment="1">
      <alignment horizontal="center" vertical="center" wrapText="1"/>
    </xf>
    <xf numFmtId="0" fontId="4" fillId="0" borderId="3" xfId="4" applyFont="1" applyBorder="1" applyAlignment="1">
      <alignment vertical="center" wrapText="1"/>
    </xf>
    <xf numFmtId="10" fontId="4" fillId="0" borderId="3" xfId="4" applyNumberFormat="1" applyFont="1" applyBorder="1" applyAlignment="1">
      <alignment horizontal="center" vertical="center" wrapText="1"/>
    </xf>
    <xf numFmtId="9" fontId="4" fillId="0" borderId="3" xfId="4" applyNumberFormat="1" applyFont="1" applyBorder="1" applyAlignment="1">
      <alignment horizontal="center" vertical="center"/>
    </xf>
    <xf numFmtId="0" fontId="4" fillId="0" borderId="3" xfId="4" applyFont="1" applyFill="1" applyBorder="1" applyAlignment="1">
      <alignment horizontal="center" vertical="center" wrapText="1"/>
    </xf>
    <xf numFmtId="9" fontId="4" fillId="0" borderId="3" xfId="4" applyNumberFormat="1" applyFont="1" applyFill="1" applyBorder="1" applyAlignment="1">
      <alignment horizontal="center" vertical="center" wrapText="1"/>
    </xf>
    <xf numFmtId="10" fontId="4" fillId="0" borderId="3" xfId="4" applyNumberFormat="1"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9" borderId="3" xfId="4" applyFont="1" applyFill="1" applyBorder="1" applyAlignment="1">
      <alignment horizontal="left" vertical="center" wrapText="1"/>
    </xf>
    <xf numFmtId="0" fontId="4" fillId="0" borderId="3" xfId="4" applyFont="1" applyBorder="1" applyAlignment="1">
      <alignment horizontal="center" vertical="center"/>
    </xf>
    <xf numFmtId="0" fontId="4" fillId="0" borderId="3" xfId="4" applyFont="1" applyBorder="1" applyAlignment="1">
      <alignment wrapText="1"/>
    </xf>
    <xf numFmtId="0" fontId="0" fillId="12" borderId="0" xfId="0" applyFill="1" applyBorder="1"/>
    <xf numFmtId="0" fontId="26" fillId="12" borderId="0" xfId="0" applyFont="1" applyFill="1" applyBorder="1"/>
    <xf numFmtId="0" fontId="27" fillId="12" borderId="0" xfId="5" applyFont="1" applyFill="1" applyBorder="1" applyAlignment="1" applyProtection="1"/>
    <xf numFmtId="0" fontId="28" fillId="12" borderId="0" xfId="0" applyFont="1" applyFill="1" applyBorder="1"/>
    <xf numFmtId="9" fontId="4" fillId="0" borderId="3" xfId="4" applyNumberFormat="1" applyFont="1" applyFill="1" applyBorder="1" applyAlignment="1">
      <alignment horizontal="center" vertical="center"/>
    </xf>
    <xf numFmtId="0" fontId="4" fillId="0" borderId="3" xfId="4" applyFont="1" applyFill="1" applyBorder="1" applyAlignment="1">
      <alignment horizontal="center" vertical="center"/>
    </xf>
    <xf numFmtId="0" fontId="4" fillId="0" borderId="3" xfId="4" applyFont="1" applyBorder="1" applyAlignment="1">
      <alignment horizontal="center" vertical="center" wrapText="1"/>
    </xf>
    <xf numFmtId="0" fontId="4" fillId="9" borderId="3" xfId="4" applyFont="1" applyFill="1" applyBorder="1" applyAlignment="1">
      <alignment horizontal="center" vertical="center" wrapText="1"/>
    </xf>
    <xf numFmtId="0" fontId="11" fillId="9" borderId="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4" fillId="2" borderId="3" xfId="4" applyFont="1" applyFill="1" applyBorder="1" applyAlignment="1">
      <alignment vertical="center" wrapText="1"/>
    </xf>
    <xf numFmtId="9" fontId="4" fillId="0" borderId="3" xfId="4" applyNumberFormat="1" applyFont="1" applyBorder="1" applyAlignment="1">
      <alignment horizontal="center" vertical="center" wrapText="1"/>
    </xf>
    <xf numFmtId="9" fontId="4" fillId="0" borderId="3" xfId="4" applyNumberFormat="1" applyFont="1" applyFill="1" applyBorder="1" applyAlignment="1">
      <alignment vertical="center" wrapText="1"/>
    </xf>
    <xf numFmtId="0" fontId="4" fillId="9" borderId="0" xfId="4" applyFill="1"/>
    <xf numFmtId="0" fontId="4" fillId="9" borderId="0" xfId="4" applyFill="1" applyAlignment="1">
      <alignment horizontal="center" vertical="center"/>
    </xf>
    <xf numFmtId="9" fontId="26" fillId="14" borderId="3" xfId="0" applyNumberFormat="1" applyFont="1" applyFill="1" applyBorder="1"/>
    <xf numFmtId="0" fontId="8" fillId="0" borderId="0" xfId="0" applyFont="1" applyProtection="1">
      <protection locked="0"/>
    </xf>
    <xf numFmtId="9" fontId="5" fillId="2" borderId="3" xfId="2"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9" fontId="6" fillId="3" borderId="3" xfId="3" applyNumberFormat="1" applyFont="1" applyFill="1" applyBorder="1" applyAlignment="1" applyProtection="1">
      <alignment horizontal="center" vertical="center" wrapText="1"/>
      <protection locked="0"/>
    </xf>
    <xf numFmtId="9" fontId="6" fillId="3" borderId="3" xfId="3" applyNumberFormat="1" applyFont="1" applyFill="1" applyBorder="1" applyAlignment="1" applyProtection="1">
      <alignment horizontal="center" vertical="center"/>
      <protection locked="0"/>
    </xf>
    <xf numFmtId="0" fontId="6" fillId="3" borderId="3" xfId="2"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protection locked="0"/>
    </xf>
    <xf numFmtId="164" fontId="6" fillId="3" borderId="3" xfId="3" applyNumberFormat="1"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0" fontId="6" fillId="4" borderId="3" xfId="3" applyFont="1" applyFill="1" applyBorder="1" applyAlignment="1" applyProtection="1">
      <alignment horizontal="center" vertical="center" wrapText="1"/>
      <protection locked="0"/>
    </xf>
    <xf numFmtId="9" fontId="6" fillId="4" borderId="3" xfId="2" applyFont="1" applyFill="1" applyBorder="1" applyAlignment="1" applyProtection="1">
      <alignment horizontal="center" vertical="center" wrapText="1"/>
      <protection locked="0"/>
    </xf>
    <xf numFmtId="9" fontId="6" fillId="4" borderId="4" xfId="2" applyFont="1" applyFill="1" applyBorder="1" applyAlignment="1" applyProtection="1">
      <alignment horizontal="center" vertical="center" wrapText="1"/>
      <protection locked="0"/>
    </xf>
    <xf numFmtId="164" fontId="6" fillId="4" borderId="3" xfId="3" applyNumberFormat="1"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9" fontId="6" fillId="5" borderId="3" xfId="4" applyNumberFormat="1" applyFont="1" applyFill="1" applyBorder="1" applyAlignment="1" applyProtection="1">
      <alignment horizontal="center" vertical="center" wrapText="1"/>
      <protection locked="0"/>
    </xf>
    <xf numFmtId="10" fontId="6" fillId="5" borderId="3" xfId="3" applyNumberFormat="1"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8" fillId="11" borderId="3" xfId="0" applyFont="1" applyFill="1" applyBorder="1" applyProtection="1">
      <protection locked="0"/>
    </xf>
    <xf numFmtId="9" fontId="22" fillId="13" borderId="3" xfId="2" applyFont="1" applyFill="1" applyBorder="1" applyAlignment="1" applyProtection="1">
      <alignment horizontal="center" vertical="center"/>
      <protection locked="0"/>
    </xf>
    <xf numFmtId="9" fontId="6" fillId="3" borderId="3" xfId="2" applyFont="1" applyFill="1" applyBorder="1" applyAlignment="1" applyProtection="1">
      <alignment horizontal="center" vertical="center"/>
    </xf>
    <xf numFmtId="9" fontId="6" fillId="4" borderId="3" xfId="2" applyFont="1" applyFill="1" applyBorder="1" applyAlignment="1" applyProtection="1">
      <alignment horizontal="center" vertical="center" wrapText="1"/>
    </xf>
    <xf numFmtId="9" fontId="6" fillId="4" borderId="3" xfId="2" applyFont="1" applyFill="1" applyBorder="1" applyAlignment="1" applyProtection="1">
      <alignment horizontal="center" vertical="center"/>
    </xf>
    <xf numFmtId="9" fontId="6" fillId="5" borderId="3" xfId="3" applyNumberFormat="1" applyFont="1" applyFill="1" applyBorder="1" applyAlignment="1" applyProtection="1">
      <alignment horizontal="center" vertical="center" wrapText="1"/>
    </xf>
    <xf numFmtId="9" fontId="6" fillId="5" borderId="3" xfId="3" applyNumberFormat="1" applyFont="1" applyFill="1" applyBorder="1" applyAlignment="1" applyProtection="1">
      <alignment horizontal="center" vertical="center"/>
    </xf>
    <xf numFmtId="164" fontId="6" fillId="5" borderId="3" xfId="3" applyNumberFormat="1" applyFont="1" applyFill="1" applyBorder="1" applyAlignment="1" applyProtection="1">
      <alignment horizontal="center" vertical="center"/>
    </xf>
    <xf numFmtId="9" fontId="6" fillId="7" borderId="3" xfId="2" applyFont="1" applyFill="1" applyBorder="1" applyAlignment="1" applyProtection="1">
      <alignment horizontal="center" vertical="center"/>
    </xf>
    <xf numFmtId="9" fontId="6" fillId="6" borderId="3" xfId="3" applyNumberFormat="1" applyFont="1" applyFill="1" applyBorder="1" applyAlignment="1" applyProtection="1">
      <alignment horizontal="center" vertical="center" wrapText="1"/>
    </xf>
    <xf numFmtId="9" fontId="6" fillId="6" borderId="3" xfId="3" applyNumberFormat="1" applyFont="1" applyFill="1" applyBorder="1" applyAlignment="1" applyProtection="1">
      <alignment horizontal="center" vertical="center"/>
    </xf>
    <xf numFmtId="9" fontId="8" fillId="11" borderId="3" xfId="2" applyFont="1" applyFill="1" applyBorder="1" applyProtection="1"/>
    <xf numFmtId="0" fontId="7" fillId="0" borderId="0" xfId="0" applyFont="1" applyProtection="1">
      <protection locked="0"/>
    </xf>
    <xf numFmtId="0" fontId="8" fillId="0" borderId="3" xfId="0" applyFont="1" applyBorder="1" applyProtection="1">
      <protection locked="0"/>
    </xf>
    <xf numFmtId="0" fontId="7" fillId="11" borderId="3" xfId="0" applyFont="1" applyFill="1" applyBorder="1" applyProtection="1">
      <protection locked="0"/>
    </xf>
    <xf numFmtId="9" fontId="12" fillId="11" borderId="3" xfId="2" applyFont="1" applyFill="1" applyBorder="1" applyAlignment="1" applyProtection="1">
      <alignment horizontal="center" vertical="center"/>
      <protection locked="0"/>
    </xf>
    <xf numFmtId="0" fontId="7" fillId="9" borderId="0" xfId="0" applyFont="1" applyFill="1" applyProtection="1">
      <protection locked="0"/>
    </xf>
    <xf numFmtId="164" fontId="6" fillId="5" borderId="4" xfId="3" applyNumberFormat="1" applyFont="1" applyFill="1" applyBorder="1" applyAlignment="1" applyProtection="1">
      <alignment horizontal="center" vertical="center" wrapText="1"/>
      <protection locked="0"/>
    </xf>
    <xf numFmtId="0" fontId="8" fillId="0" borderId="0" xfId="0" applyFont="1" applyFill="1" applyProtection="1">
      <protection locked="0"/>
    </xf>
    <xf numFmtId="0" fontId="8" fillId="9" borderId="0" xfId="0" applyFont="1" applyFill="1" applyProtection="1">
      <protection locked="0"/>
    </xf>
    <xf numFmtId="9" fontId="12" fillId="11" borderId="3" xfId="0" applyNumberFormat="1" applyFont="1" applyFill="1" applyBorder="1" applyAlignment="1" applyProtection="1">
      <alignment horizontal="center" vertical="center"/>
      <protection locked="0"/>
    </xf>
    <xf numFmtId="9" fontId="7" fillId="5" borderId="3" xfId="0" applyNumberFormat="1" applyFont="1" applyFill="1" applyBorder="1" applyAlignment="1" applyProtection="1">
      <alignment horizontal="center" vertical="center"/>
    </xf>
    <xf numFmtId="9" fontId="6" fillId="5" borderId="4" xfId="3" applyNumberFormat="1" applyFont="1" applyFill="1" applyBorder="1" applyAlignment="1" applyProtection="1">
      <alignment horizontal="center" vertical="center"/>
    </xf>
    <xf numFmtId="164" fontId="6" fillId="5" borderId="4" xfId="3" applyNumberFormat="1" applyFont="1" applyFill="1" applyBorder="1" applyAlignment="1" applyProtection="1">
      <alignment horizontal="center" vertical="center"/>
    </xf>
    <xf numFmtId="9" fontId="6" fillId="6" borderId="4" xfId="3" applyNumberFormat="1" applyFont="1" applyFill="1" applyBorder="1" applyAlignment="1" applyProtection="1">
      <alignment horizontal="center" vertical="center"/>
    </xf>
    <xf numFmtId="9" fontId="5" fillId="2" borderId="4" xfId="2"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9" fontId="6" fillId="5" borderId="2" xfId="3" applyNumberFormat="1" applyFont="1" applyFill="1" applyBorder="1" applyAlignment="1" applyProtection="1">
      <alignment horizontal="center" vertical="center" wrapText="1"/>
      <protection locked="0"/>
    </xf>
    <xf numFmtId="0" fontId="7" fillId="9" borderId="0" xfId="0" applyFont="1" applyFill="1" applyBorder="1" applyProtection="1">
      <protection locked="0"/>
    </xf>
    <xf numFmtId="9" fontId="6" fillId="5" borderId="4" xfId="4" applyNumberFormat="1" applyFont="1" applyFill="1" applyBorder="1" applyAlignment="1" applyProtection="1">
      <alignment horizontal="center" vertical="center" wrapText="1"/>
      <protection locked="0"/>
    </xf>
    <xf numFmtId="9" fontId="6" fillId="4" borderId="5" xfId="2" applyFont="1" applyFill="1" applyBorder="1" applyAlignment="1" applyProtection="1">
      <alignment horizontal="center" vertical="center" wrapText="1"/>
    </xf>
    <xf numFmtId="9" fontId="6" fillId="4" borderId="5" xfId="2" applyFont="1" applyFill="1" applyBorder="1" applyAlignment="1" applyProtection="1">
      <alignment horizontal="center" vertical="center"/>
    </xf>
    <xf numFmtId="9" fontId="6" fillId="5" borderId="4" xfId="3" applyNumberFormat="1" applyFont="1" applyFill="1" applyBorder="1" applyAlignment="1" applyProtection="1">
      <alignment horizontal="center" vertical="center" wrapText="1"/>
    </xf>
    <xf numFmtId="9" fontId="6" fillId="5" borderId="2" xfId="3" applyNumberFormat="1" applyFont="1" applyFill="1" applyBorder="1" applyAlignment="1" applyProtection="1">
      <alignment horizontal="center" vertical="center"/>
    </xf>
    <xf numFmtId="9" fontId="7" fillId="5" borderId="5" xfId="0" applyNumberFormat="1" applyFont="1" applyFill="1" applyBorder="1" applyAlignment="1" applyProtection="1">
      <alignment horizontal="center" vertical="center"/>
    </xf>
    <xf numFmtId="164" fontId="6" fillId="5" borderId="2" xfId="3" applyNumberFormat="1" applyFont="1" applyFill="1" applyBorder="1" applyAlignment="1" applyProtection="1">
      <alignment horizontal="center" vertical="center"/>
    </xf>
    <xf numFmtId="9" fontId="6" fillId="7" borderId="5" xfId="2" applyFont="1" applyFill="1" applyBorder="1" applyAlignment="1" applyProtection="1">
      <alignment horizontal="center" vertical="center"/>
    </xf>
    <xf numFmtId="9" fontId="6" fillId="6" borderId="4" xfId="3" applyNumberFormat="1" applyFont="1" applyFill="1" applyBorder="1" applyAlignment="1" applyProtection="1">
      <alignment horizontal="center" vertical="center" wrapText="1"/>
    </xf>
    <xf numFmtId="9" fontId="6" fillId="6" borderId="2" xfId="3" applyNumberFormat="1" applyFont="1" applyFill="1" applyBorder="1" applyAlignment="1" applyProtection="1">
      <alignment horizontal="center" vertical="center"/>
    </xf>
    <xf numFmtId="0" fontId="5" fillId="2" borderId="4" xfId="3" applyFont="1" applyFill="1" applyBorder="1" applyAlignment="1" applyProtection="1">
      <alignment vertical="center" wrapText="1"/>
      <protection locked="0"/>
    </xf>
    <xf numFmtId="0" fontId="5" fillId="2" borderId="9" xfId="3" applyFont="1" applyFill="1" applyBorder="1" applyAlignment="1" applyProtection="1">
      <alignment vertical="center" wrapText="1"/>
      <protection locked="0"/>
    </xf>
    <xf numFmtId="0" fontId="6" fillId="7" borderId="4" xfId="3" applyFont="1" applyFill="1" applyBorder="1" applyAlignment="1" applyProtection="1">
      <alignment horizontal="center" vertical="center" wrapText="1"/>
      <protection locked="0"/>
    </xf>
    <xf numFmtId="9" fontId="6" fillId="7" borderId="4" xfId="2" applyFont="1" applyFill="1" applyBorder="1" applyAlignment="1" applyProtection="1">
      <alignment horizontal="center" vertical="center"/>
    </xf>
    <xf numFmtId="9" fontId="6" fillId="7" borderId="4" xfId="3"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9" fontId="6" fillId="7" borderId="4" xfId="3" applyNumberFormat="1" applyFont="1" applyFill="1" applyBorder="1" applyAlignment="1" applyProtection="1">
      <alignment horizontal="center" vertical="center" wrapText="1"/>
    </xf>
    <xf numFmtId="0" fontId="6" fillId="4" borderId="4" xfId="4" applyFont="1" applyFill="1" applyBorder="1" applyAlignment="1" applyProtection="1">
      <alignment vertical="center" wrapText="1"/>
      <protection locked="0"/>
    </xf>
    <xf numFmtId="164" fontId="6" fillId="5" borderId="3" xfId="3" applyNumberFormat="1" applyFont="1" applyFill="1" applyBorder="1" applyAlignment="1" applyProtection="1">
      <alignment horizontal="center" vertical="center" wrapText="1"/>
      <protection locked="0"/>
    </xf>
    <xf numFmtId="9" fontId="6" fillId="4" borderId="4" xfId="2" applyFont="1" applyFill="1" applyBorder="1" applyAlignment="1" applyProtection="1">
      <alignment horizontal="center" vertical="center"/>
    </xf>
    <xf numFmtId="0" fontId="7" fillId="0" borderId="0" xfId="0" applyFont="1" applyFill="1" applyProtection="1">
      <protection locked="0"/>
    </xf>
    <xf numFmtId="0" fontId="5" fillId="2" borderId="4" xfId="3" applyFont="1" applyFill="1" applyBorder="1" applyAlignment="1" applyProtection="1">
      <alignment horizontal="center" vertical="center" wrapText="1"/>
      <protection locked="0"/>
    </xf>
    <xf numFmtId="0" fontId="5" fillId="2" borderId="9" xfId="3"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9" fontId="7" fillId="0" borderId="0" xfId="0" applyNumberFormat="1" applyFont="1" applyProtection="1">
      <protection locked="0"/>
    </xf>
    <xf numFmtId="9" fontId="5" fillId="2" borderId="0" xfId="2"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0" fontId="3" fillId="4" borderId="4" xfId="4" applyFont="1" applyFill="1" applyBorder="1" applyAlignment="1" applyProtection="1">
      <alignment vertical="center" wrapText="1"/>
      <protection locked="0"/>
    </xf>
    <xf numFmtId="0" fontId="6" fillId="7" borderId="4" xfId="4" applyFont="1" applyFill="1" applyBorder="1" applyAlignment="1" applyProtection="1">
      <alignment horizontal="center" vertical="center" wrapText="1"/>
      <protection locked="0"/>
    </xf>
    <xf numFmtId="0" fontId="6" fillId="4" borderId="10" xfId="3" applyFont="1" applyFill="1" applyBorder="1" applyAlignment="1" applyProtection="1">
      <alignment horizontal="center" vertical="center" wrapText="1"/>
      <protection locked="0"/>
    </xf>
    <xf numFmtId="0" fontId="6" fillId="4" borderId="4" xfId="4" applyFont="1" applyFill="1" applyBorder="1" applyAlignment="1" applyProtection="1">
      <alignment horizontal="center" vertical="center" wrapText="1"/>
      <protection locked="0"/>
    </xf>
    <xf numFmtId="9" fontId="6" fillId="4" borderId="4" xfId="4"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protection locked="0"/>
    </xf>
    <xf numFmtId="9" fontId="6" fillId="4" borderId="10" xfId="2"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protection locked="0"/>
    </xf>
    <xf numFmtId="0" fontId="6" fillId="4" borderId="11" xfId="3" applyFont="1" applyFill="1" applyBorder="1" applyAlignment="1" applyProtection="1">
      <alignment horizontal="center" vertical="center" wrapText="1"/>
      <protection locked="0"/>
    </xf>
    <xf numFmtId="0" fontId="6" fillId="4" borderId="14" xfId="3" applyFont="1" applyFill="1" applyBorder="1" applyAlignment="1" applyProtection="1">
      <alignment horizontal="center" vertical="center" wrapText="1"/>
      <protection locked="0"/>
    </xf>
    <xf numFmtId="9" fontId="6" fillId="4" borderId="7" xfId="3" applyNumberFormat="1" applyFont="1" applyFill="1" applyBorder="1" applyAlignment="1" applyProtection="1">
      <alignment horizontal="center" vertical="center" wrapText="1"/>
      <protection locked="0"/>
    </xf>
    <xf numFmtId="0" fontId="6" fillId="7" borderId="7" xfId="3" applyFont="1" applyFill="1" applyBorder="1" applyAlignment="1" applyProtection="1">
      <alignment horizontal="center" vertical="center" wrapText="1"/>
      <protection locked="0"/>
    </xf>
    <xf numFmtId="0" fontId="13" fillId="11" borderId="7" xfId="0" applyFont="1" applyFill="1" applyBorder="1" applyAlignment="1" applyProtection="1">
      <alignment horizontal="center" vertical="center"/>
      <protection locked="0"/>
    </xf>
    <xf numFmtId="9" fontId="5" fillId="2" borderId="5" xfId="2" applyFont="1" applyFill="1" applyBorder="1" applyAlignment="1" applyProtection="1">
      <alignment horizontal="center" vertical="center" wrapText="1"/>
      <protection locked="0"/>
    </xf>
    <xf numFmtId="0" fontId="12" fillId="11" borderId="7" xfId="0" applyFont="1" applyFill="1" applyBorder="1" applyAlignment="1" applyProtection="1">
      <alignment horizontal="center" vertical="center"/>
      <protection locked="0"/>
    </xf>
    <xf numFmtId="9" fontId="12" fillId="14" borderId="3" xfId="2" applyFont="1" applyFill="1" applyBorder="1" applyAlignment="1" applyProtection="1">
      <alignment horizontal="center" vertical="center"/>
      <protection locked="0"/>
    </xf>
    <xf numFmtId="9" fontId="28" fillId="14" borderId="3" xfId="0" applyNumberFormat="1" applyFont="1" applyFill="1" applyBorder="1"/>
    <xf numFmtId="0" fontId="6" fillId="3" borderId="3" xfId="3" applyFont="1" applyFill="1" applyBorder="1" applyAlignment="1" applyProtection="1">
      <alignment horizontal="center" vertical="center" wrapText="1"/>
      <protection locked="0"/>
    </xf>
    <xf numFmtId="9" fontId="0" fillId="12" borderId="0" xfId="0" applyNumberFormat="1" applyFill="1" applyBorder="1"/>
    <xf numFmtId="9" fontId="6" fillId="7"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9" fontId="6" fillId="3" borderId="3"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10" fontId="7" fillId="0" borderId="0" xfId="0" applyNumberFormat="1" applyFont="1" applyProtection="1">
      <protection locked="0"/>
    </xf>
    <xf numFmtId="0" fontId="6" fillId="6" borderId="3" xfId="3" applyFont="1" applyFill="1" applyBorder="1" applyAlignment="1" applyProtection="1">
      <alignment horizontal="center" vertical="center" wrapText="1"/>
      <protection locked="0"/>
    </xf>
    <xf numFmtId="165" fontId="7" fillId="0" borderId="0" xfId="0" applyNumberFormat="1" applyFont="1" applyProtection="1">
      <protection locked="0"/>
    </xf>
    <xf numFmtId="2" fontId="7" fillId="0" borderId="0" xfId="0" applyNumberFormat="1" applyFont="1" applyProtection="1">
      <protection locked="0"/>
    </xf>
    <xf numFmtId="0" fontId="6" fillId="5" borderId="3" xfId="3" applyFont="1" applyFill="1" applyBorder="1" applyAlignment="1" applyProtection="1">
      <alignment horizontal="center" vertical="center" wrapText="1"/>
      <protection locked="0"/>
    </xf>
    <xf numFmtId="0" fontId="6" fillId="5" borderId="3" xfId="4" applyFont="1" applyFill="1" applyBorder="1" applyAlignment="1" applyProtection="1">
      <alignment vertical="center" wrapText="1"/>
      <protection locked="0"/>
    </xf>
    <xf numFmtId="9" fontId="6" fillId="7" borderId="3" xfId="3" applyNumberFormat="1"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9" fontId="6" fillId="7" borderId="4"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0" fontId="6" fillId="3" borderId="3" xfId="3"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5" fillId="2" borderId="4" xfId="3"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textRotation="255" wrapText="1"/>
      <protection locked="0"/>
    </xf>
    <xf numFmtId="0" fontId="6" fillId="5" borderId="4" xfId="4" applyFont="1" applyFill="1" applyBorder="1" applyAlignment="1" applyProtection="1">
      <alignment vertical="center" wrapText="1"/>
      <protection locked="0"/>
    </xf>
    <xf numFmtId="9" fontId="5" fillId="2" borderId="3" xfId="2"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9" fontId="6" fillId="3" borderId="3" xfId="3" applyNumberFormat="1"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3" borderId="3" xfId="3" applyNumberFormat="1" applyFont="1" applyFill="1" applyBorder="1" applyAlignment="1" applyProtection="1">
      <alignment horizontal="center" vertical="center"/>
      <protection locked="0"/>
    </xf>
    <xf numFmtId="0" fontId="6" fillId="3" borderId="3" xfId="3"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0" fontId="6" fillId="3" borderId="4" xfId="3"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protection locked="0"/>
    </xf>
    <xf numFmtId="0" fontId="5" fillId="2" borderId="9" xfId="4" applyFont="1" applyFill="1" applyBorder="1" applyAlignment="1" applyProtection="1">
      <alignment horizontal="center" vertical="center" textRotation="255" wrapText="1"/>
      <protection locked="0"/>
    </xf>
    <xf numFmtId="0" fontId="6" fillId="4"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43" fontId="6" fillId="3" borderId="3" xfId="1"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wrapText="1"/>
      <protection locked="0"/>
    </xf>
    <xf numFmtId="0" fontId="3" fillId="10" borderId="3"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wrapText="1"/>
      <protection locked="0"/>
    </xf>
    <xf numFmtId="9" fontId="6" fillId="4" borderId="3" xfId="3" applyNumberFormat="1" applyFont="1" applyFill="1" applyBorder="1" applyAlignment="1" applyProtection="1">
      <alignment horizontal="center" vertical="center"/>
      <protection locked="0"/>
    </xf>
    <xf numFmtId="0" fontId="6" fillId="5" borderId="3" xfId="3"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164" fontId="6" fillId="5" borderId="4" xfId="3" applyNumberFormat="1" applyFont="1" applyFill="1" applyBorder="1" applyAlignment="1" applyProtection="1">
      <alignment horizontal="center" vertical="center"/>
      <protection locked="0"/>
    </xf>
    <xf numFmtId="9" fontId="6" fillId="5" borderId="4" xfId="3" applyNumberFormat="1" applyFont="1" applyFill="1" applyBorder="1" applyAlignment="1" applyProtection="1">
      <alignment horizontal="center" vertical="center"/>
      <protection locked="0"/>
    </xf>
    <xf numFmtId="0" fontId="6" fillId="5" borderId="4" xfId="4" applyFont="1" applyFill="1" applyBorder="1" applyAlignment="1" applyProtection="1">
      <alignment horizontal="center" vertical="center" wrapText="1"/>
      <protection locked="0"/>
    </xf>
    <xf numFmtId="0" fontId="6" fillId="5" borderId="3" xfId="3"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4" borderId="3" xfId="3" applyNumberFormat="1"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164" fontId="6" fillId="5" borderId="4" xfId="3" applyNumberFormat="1" applyFont="1" applyFill="1" applyBorder="1" applyAlignment="1" applyProtection="1">
      <alignment horizontal="center" vertical="center"/>
      <protection locked="0"/>
    </xf>
    <xf numFmtId="0" fontId="6" fillId="3" borderId="4" xfId="3" applyFont="1" applyFill="1" applyBorder="1" applyAlignment="1" applyProtection="1">
      <alignment vertical="center" wrapText="1"/>
      <protection locked="0"/>
    </xf>
    <xf numFmtId="9" fontId="6" fillId="5" borderId="4" xfId="3" applyNumberFormat="1" applyFont="1" applyFill="1" applyBorder="1" applyAlignment="1" applyProtection="1">
      <alignment vertical="center" wrapText="1"/>
      <protection locked="0"/>
    </xf>
    <xf numFmtId="0" fontId="6" fillId="5" borderId="4" xfId="3" applyFont="1" applyFill="1" applyBorder="1" applyAlignment="1" applyProtection="1">
      <alignment vertical="center" wrapText="1"/>
      <protection locked="0"/>
    </xf>
    <xf numFmtId="0" fontId="3" fillId="10" borderId="6" xfId="3" applyFont="1" applyFill="1" applyBorder="1" applyAlignment="1" applyProtection="1">
      <alignment horizontal="center" vertical="center" wrapText="1"/>
      <protection locked="0"/>
    </xf>
    <xf numFmtId="0" fontId="6" fillId="4" borderId="9" xfId="4" applyFont="1" applyFill="1" applyBorder="1" applyAlignment="1" applyProtection="1">
      <alignment vertical="center" wrapText="1"/>
      <protection locked="0"/>
    </xf>
    <xf numFmtId="0" fontId="3" fillId="4" borderId="9" xfId="4" applyFont="1" applyFill="1" applyBorder="1" applyAlignment="1" applyProtection="1">
      <alignment vertical="center" wrapText="1"/>
      <protection locked="0"/>
    </xf>
    <xf numFmtId="0" fontId="6" fillId="7" borderId="4" xfId="4" applyFont="1" applyFill="1" applyBorder="1" applyAlignment="1" applyProtection="1">
      <alignment vertical="center" wrapText="1"/>
      <protection locked="0"/>
    </xf>
    <xf numFmtId="9" fontId="6" fillId="7" borderId="4" xfId="3" applyNumberFormat="1" applyFont="1" applyFill="1" applyBorder="1" applyAlignment="1" applyProtection="1">
      <alignment vertical="center" wrapText="1"/>
      <protection locked="0"/>
    </xf>
    <xf numFmtId="9" fontId="6" fillId="7" borderId="4" xfId="3" applyNumberFormat="1" applyFont="1" applyFill="1" applyBorder="1" applyAlignment="1" applyProtection="1">
      <alignment vertical="center"/>
      <protection locked="0"/>
    </xf>
    <xf numFmtId="0" fontId="6" fillId="10" borderId="1" xfId="3" applyFont="1" applyFill="1" applyBorder="1" applyAlignment="1" applyProtection="1">
      <alignment horizontal="center" vertical="center" wrapText="1"/>
      <protection locked="0"/>
    </xf>
    <xf numFmtId="0" fontId="6" fillId="10" borderId="6" xfId="3" applyFont="1" applyFill="1" applyBorder="1" applyAlignment="1" applyProtection="1">
      <alignment horizontal="center" vertical="center" wrapText="1"/>
      <protection locked="0"/>
    </xf>
    <xf numFmtId="0" fontId="6" fillId="5" borderId="10" xfId="3" applyFont="1" applyFill="1" applyBorder="1" applyAlignment="1" applyProtection="1">
      <alignment vertical="center" wrapText="1"/>
      <protection locked="0"/>
    </xf>
    <xf numFmtId="0" fontId="6" fillId="6" borderId="4" xfId="4" applyFont="1" applyFill="1" applyBorder="1" applyAlignment="1" applyProtection="1">
      <alignment vertical="center" wrapText="1"/>
      <protection locked="0"/>
    </xf>
    <xf numFmtId="9" fontId="6" fillId="6" borderId="4" xfId="4" applyNumberFormat="1" applyFont="1" applyFill="1" applyBorder="1" applyAlignment="1" applyProtection="1">
      <alignment vertical="center" wrapText="1"/>
      <protection locked="0"/>
    </xf>
    <xf numFmtId="0" fontId="3" fillId="10" borderId="7" xfId="3" applyFont="1" applyFill="1" applyBorder="1" applyAlignment="1" applyProtection="1">
      <alignment horizontal="center" vertical="center" wrapText="1"/>
      <protection locked="0"/>
    </xf>
    <xf numFmtId="0" fontId="5" fillId="2" borderId="3" xfId="4" applyFont="1" applyFill="1" applyBorder="1" applyAlignment="1" applyProtection="1">
      <alignment vertical="center" textRotation="255" wrapText="1"/>
      <protection locked="0"/>
    </xf>
    <xf numFmtId="164" fontId="6" fillId="5" borderId="4" xfId="3" applyNumberFormat="1" applyFont="1" applyFill="1" applyBorder="1" applyAlignment="1" applyProtection="1">
      <alignment vertical="center"/>
      <protection locked="0"/>
    </xf>
    <xf numFmtId="0" fontId="0" fillId="12" borderId="17" xfId="0" applyFill="1" applyBorder="1"/>
    <xf numFmtId="0" fontId="0" fillId="12" borderId="21" xfId="0" applyFill="1" applyBorder="1"/>
    <xf numFmtId="0" fontId="0" fillId="12" borderId="22" xfId="0" applyFill="1" applyBorder="1"/>
    <xf numFmtId="0" fontId="24" fillId="12" borderId="15" xfId="0" applyFont="1" applyFill="1" applyBorder="1"/>
    <xf numFmtId="9" fontId="0" fillId="10" borderId="23" xfId="2" applyFont="1" applyFill="1" applyBorder="1" applyAlignment="1">
      <alignment horizontal="center" vertical="center"/>
    </xf>
    <xf numFmtId="0" fontId="0" fillId="12" borderId="15" xfId="0" applyFill="1" applyBorder="1"/>
    <xf numFmtId="0" fontId="0" fillId="12" borderId="24" xfId="0" applyFill="1" applyBorder="1"/>
    <xf numFmtId="0" fontId="27" fillId="12" borderId="15" xfId="5" applyFont="1" applyFill="1" applyBorder="1" applyAlignment="1" applyProtection="1"/>
    <xf numFmtId="0" fontId="26" fillId="12" borderId="24" xfId="0" applyFont="1" applyFill="1" applyBorder="1"/>
    <xf numFmtId="0" fontId="26" fillId="12" borderId="15" xfId="0" applyFont="1" applyFill="1" applyBorder="1"/>
    <xf numFmtId="0" fontId="38" fillId="12" borderId="15" xfId="0" applyFont="1" applyFill="1" applyBorder="1"/>
    <xf numFmtId="0" fontId="26" fillId="12" borderId="25" xfId="0" applyFont="1" applyFill="1" applyBorder="1"/>
    <xf numFmtId="0" fontId="28" fillId="12" borderId="25" xfId="0" applyFont="1" applyFill="1" applyBorder="1"/>
    <xf numFmtId="9" fontId="0" fillId="10" borderId="23" xfId="2" applyFont="1" applyFill="1" applyBorder="1" applyAlignment="1">
      <alignment horizontal="center"/>
    </xf>
    <xf numFmtId="0" fontId="27" fillId="12" borderId="24" xfId="5" applyFont="1" applyFill="1" applyBorder="1" applyAlignment="1" applyProtection="1"/>
    <xf numFmtId="0" fontId="0" fillId="12" borderId="25" xfId="0" applyFill="1" applyBorder="1"/>
    <xf numFmtId="0" fontId="0" fillId="12" borderId="26" xfId="0" applyFill="1" applyBorder="1"/>
    <xf numFmtId="0" fontId="0" fillId="12" borderId="18" xfId="0" applyFill="1" applyBorder="1"/>
    <xf numFmtId="0" fontId="0" fillId="12" borderId="19" xfId="0" applyFill="1" applyBorder="1"/>
    <xf numFmtId="0" fontId="0" fillId="12" borderId="20" xfId="0" applyFill="1" applyBorder="1"/>
    <xf numFmtId="9" fontId="6" fillId="11" borderId="3" xfId="2" applyFont="1" applyFill="1" applyBorder="1" applyAlignment="1" applyProtection="1">
      <alignment horizontal="center" vertical="center"/>
    </xf>
    <xf numFmtId="9" fontId="6" fillId="11" borderId="3" xfId="2" applyFont="1" applyFill="1" applyBorder="1" applyAlignment="1" applyProtection="1">
      <alignment horizontal="center" vertical="center" wrapText="1"/>
    </xf>
    <xf numFmtId="10" fontId="6" fillId="11" borderId="3" xfId="3" applyNumberFormat="1" applyFont="1" applyFill="1" applyBorder="1" applyAlignment="1" applyProtection="1">
      <alignment horizontal="center" vertical="center"/>
    </xf>
    <xf numFmtId="9" fontId="6" fillId="11" borderId="3" xfId="3" applyNumberFormat="1" applyFont="1" applyFill="1" applyBorder="1" applyAlignment="1" applyProtection="1">
      <alignment horizontal="center" vertical="center" wrapText="1"/>
    </xf>
    <xf numFmtId="10" fontId="6" fillId="11" borderId="3" xfId="2" applyNumberFormat="1" applyFont="1" applyFill="1" applyBorder="1" applyAlignment="1" applyProtection="1">
      <alignment horizontal="center" vertical="center"/>
    </xf>
    <xf numFmtId="164" fontId="6" fillId="11" borderId="3" xfId="2" applyNumberFormat="1" applyFont="1" applyFill="1" applyBorder="1" applyAlignment="1" applyProtection="1">
      <alignment horizontal="center" vertical="center"/>
    </xf>
    <xf numFmtId="9" fontId="6" fillId="11" borderId="4" xfId="2" applyFont="1" applyFill="1" applyBorder="1" applyAlignment="1" applyProtection="1">
      <alignment horizontal="center" vertical="center"/>
    </xf>
    <xf numFmtId="9" fontId="7" fillId="11" borderId="3" xfId="2" applyFont="1" applyFill="1" applyBorder="1" applyAlignment="1" applyProtection="1">
      <alignment horizontal="center" vertical="center"/>
    </xf>
    <xf numFmtId="9" fontId="6" fillId="11" borderId="3" xfId="2" applyFont="1" applyFill="1" applyBorder="1" applyAlignment="1" applyProtection="1">
      <alignment horizontal="center" vertical="center"/>
      <protection locked="0"/>
    </xf>
    <xf numFmtId="9" fontId="6" fillId="11" borderId="4" xfId="2" applyFont="1" applyFill="1" applyBorder="1" applyAlignment="1" applyProtection="1">
      <alignment horizontal="center" vertical="center"/>
      <protection locked="0"/>
    </xf>
    <xf numFmtId="9" fontId="6" fillId="11" borderId="4" xfId="2" applyFont="1" applyFill="1" applyBorder="1" applyAlignment="1" applyProtection="1">
      <alignment horizontal="center" vertical="center" wrapText="1"/>
      <protection locked="0"/>
    </xf>
    <xf numFmtId="164" fontId="6" fillId="11" borderId="3" xfId="3" applyNumberFormat="1" applyFont="1" applyFill="1" applyBorder="1" applyAlignment="1" applyProtection="1">
      <alignment horizontal="center" vertical="center"/>
      <protection locked="0"/>
    </xf>
    <xf numFmtId="9" fontId="6" fillId="11" borderId="3" xfId="3" applyNumberFormat="1" applyFont="1" applyFill="1" applyBorder="1" applyAlignment="1" applyProtection="1">
      <alignment horizontal="center" vertical="center"/>
      <protection locked="0"/>
    </xf>
    <xf numFmtId="9" fontId="6" fillId="11" borderId="3" xfId="3" applyNumberFormat="1" applyFont="1" applyFill="1" applyBorder="1" applyAlignment="1" applyProtection="1">
      <alignment horizontal="center" vertical="center"/>
    </xf>
    <xf numFmtId="10" fontId="7" fillId="11" borderId="3" xfId="0" applyNumberFormat="1" applyFont="1" applyFill="1" applyBorder="1" applyAlignment="1" applyProtection="1">
      <alignment horizontal="center" vertical="center"/>
      <protection locked="0"/>
    </xf>
    <xf numFmtId="9" fontId="6" fillId="11" borderId="4" xfId="3" applyNumberFormat="1" applyFont="1" applyFill="1" applyBorder="1" applyAlignment="1" applyProtection="1">
      <alignment horizontal="center" vertical="center" wrapText="1"/>
    </xf>
    <xf numFmtId="10" fontId="6" fillId="11" borderId="4" xfId="3" applyNumberFormat="1" applyFont="1" applyFill="1" applyBorder="1" applyAlignment="1" applyProtection="1">
      <alignment horizontal="center" vertical="center"/>
    </xf>
    <xf numFmtId="9" fontId="6" fillId="11" borderId="4" xfId="3" applyNumberFormat="1" applyFont="1" applyFill="1" applyBorder="1" applyAlignment="1" applyProtection="1">
      <alignment horizontal="center" vertical="center"/>
    </xf>
    <xf numFmtId="10" fontId="7" fillId="11" borderId="3" xfId="0" applyNumberFormat="1" applyFont="1" applyFill="1" applyBorder="1" applyAlignment="1" applyProtection="1">
      <alignment horizontal="center" vertical="center"/>
    </xf>
    <xf numFmtId="10" fontId="6" fillId="11" borderId="3" xfId="3" applyNumberFormat="1" applyFont="1" applyFill="1" applyBorder="1" applyAlignment="1" applyProtection="1">
      <alignment horizontal="center" vertical="center" wrapText="1"/>
    </xf>
    <xf numFmtId="10" fontId="6" fillId="11" borderId="4" xfId="3" applyNumberFormat="1" applyFont="1" applyFill="1" applyBorder="1" applyAlignment="1" applyProtection="1">
      <alignment horizontal="center" vertical="center" wrapText="1"/>
    </xf>
    <xf numFmtId="9" fontId="7" fillId="11" borderId="3" xfId="0" applyNumberFormat="1" applyFont="1" applyFill="1" applyBorder="1" applyAlignment="1" applyProtection="1">
      <alignment horizontal="center" vertical="center"/>
    </xf>
    <xf numFmtId="9" fontId="6" fillId="11" borderId="4" xfId="3" applyNumberFormat="1" applyFont="1" applyFill="1" applyBorder="1" applyAlignment="1" applyProtection="1">
      <alignment horizontal="center" vertical="center" wrapText="1"/>
      <protection locked="0"/>
    </xf>
    <xf numFmtId="0" fontId="6" fillId="11" borderId="4" xfId="3" applyFont="1" applyFill="1" applyBorder="1" applyAlignment="1" applyProtection="1">
      <alignment horizontal="center" vertical="center"/>
      <protection locked="0"/>
    </xf>
    <xf numFmtId="9" fontId="6" fillId="11" borderId="4" xfId="3" applyNumberFormat="1" applyFont="1" applyFill="1" applyBorder="1" applyAlignment="1" applyProtection="1">
      <alignment horizontal="center" vertical="center"/>
      <protection locked="0"/>
    </xf>
    <xf numFmtId="9" fontId="6" fillId="11" borderId="5" xfId="2" applyFont="1" applyFill="1" applyBorder="1" applyAlignment="1" applyProtection="1">
      <alignment horizontal="center" vertical="center"/>
      <protection locked="0"/>
    </xf>
    <xf numFmtId="9" fontId="6" fillId="11" borderId="5" xfId="2" applyFont="1" applyFill="1" applyBorder="1" applyAlignment="1" applyProtection="1">
      <alignment horizontal="center" vertical="center" wrapText="1"/>
      <protection locked="0"/>
    </xf>
    <xf numFmtId="9" fontId="6" fillId="11" borderId="2" xfId="2" applyFont="1" applyFill="1" applyBorder="1" applyAlignment="1" applyProtection="1">
      <alignment horizontal="center" vertical="center"/>
      <protection locked="0"/>
    </xf>
    <xf numFmtId="164" fontId="6" fillId="11" borderId="2" xfId="3" applyNumberFormat="1" applyFont="1" applyFill="1" applyBorder="1" applyAlignment="1" applyProtection="1">
      <alignment horizontal="center" vertical="center"/>
      <protection locked="0"/>
    </xf>
    <xf numFmtId="9" fontId="6" fillId="11" borderId="2" xfId="3" applyNumberFormat="1" applyFont="1" applyFill="1" applyBorder="1" applyAlignment="1" applyProtection="1">
      <alignment horizontal="center" vertical="center"/>
      <protection locked="0"/>
    </xf>
    <xf numFmtId="0" fontId="9" fillId="10" borderId="3" xfId="0" applyFont="1" applyFill="1" applyBorder="1" applyAlignment="1" applyProtection="1">
      <alignment horizontal="center" vertical="center"/>
      <protection locked="0"/>
    </xf>
    <xf numFmtId="0" fontId="9" fillId="10" borderId="3" xfId="0" applyFont="1" applyFill="1" applyBorder="1" applyAlignment="1" applyProtection="1">
      <alignment horizontal="center" vertical="center" wrapText="1"/>
      <protection locked="0"/>
    </xf>
    <xf numFmtId="0" fontId="6" fillId="11" borderId="4" xfId="3" applyFont="1" applyFill="1" applyBorder="1" applyAlignment="1" applyProtection="1">
      <alignment horizontal="center" vertical="center" wrapText="1"/>
      <protection locked="0"/>
    </xf>
    <xf numFmtId="9" fontId="6" fillId="11" borderId="9" xfId="2" applyFont="1" applyFill="1" applyBorder="1" applyAlignment="1" applyProtection="1">
      <alignment horizontal="center" vertical="center"/>
      <protection locked="0"/>
    </xf>
    <xf numFmtId="9" fontId="6" fillId="11" borderId="3" xfId="3" applyNumberFormat="1"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justify" vertical="top"/>
      <protection locked="0"/>
    </xf>
    <xf numFmtId="0" fontId="8" fillId="0" borderId="0" xfId="0" applyFont="1" applyFill="1" applyBorder="1" applyAlignment="1" applyProtection="1">
      <alignment horizontal="justify" vertical="top" wrapText="1"/>
      <protection locked="0"/>
    </xf>
    <xf numFmtId="164" fontId="6" fillId="11" borderId="4" xfId="3" applyNumberFormat="1" applyFont="1" applyFill="1" applyBorder="1" applyAlignment="1" applyProtection="1">
      <alignment horizontal="center" vertical="center"/>
      <protection locked="0"/>
    </xf>
    <xf numFmtId="9" fontId="6" fillId="11" borderId="4" xfId="2" applyFont="1" applyFill="1" applyBorder="1" applyAlignment="1">
      <alignment horizontal="center" vertical="center"/>
    </xf>
    <xf numFmtId="9" fontId="6" fillId="11" borderId="3" xfId="2" applyFont="1" applyFill="1" applyBorder="1" applyAlignment="1">
      <alignment horizontal="center" vertical="center"/>
    </xf>
    <xf numFmtId="9" fontId="6" fillId="11" borderId="3" xfId="2" applyFont="1" applyFill="1" applyBorder="1" applyAlignment="1" applyProtection="1">
      <alignment horizontal="center" vertical="center" wrapText="1"/>
      <protection locked="0"/>
    </xf>
    <xf numFmtId="164" fontId="6" fillId="11" borderId="3" xfId="3" applyNumberFormat="1" applyFont="1" applyFill="1" applyBorder="1" applyAlignment="1" applyProtection="1">
      <alignment horizontal="center" vertical="center"/>
    </xf>
    <xf numFmtId="9" fontId="6" fillId="11" borderId="10" xfId="2" applyFont="1" applyFill="1" applyBorder="1" applyAlignment="1" applyProtection="1">
      <alignment horizontal="center" vertical="center" wrapText="1"/>
    </xf>
    <xf numFmtId="9" fontId="6" fillId="11" borderId="10" xfId="2" applyFont="1" applyFill="1" applyBorder="1" applyAlignment="1" applyProtection="1">
      <alignment horizontal="center" vertical="center" wrapText="1"/>
      <protection locked="0"/>
    </xf>
    <xf numFmtId="9" fontId="6" fillId="11" borderId="4" xfId="3" applyNumberFormat="1" applyFont="1" applyFill="1" applyBorder="1" applyAlignment="1">
      <alignment horizontal="center" vertical="center"/>
    </xf>
    <xf numFmtId="9" fontId="7" fillId="11" borderId="4" xfId="2" applyFont="1" applyFill="1" applyBorder="1" applyAlignment="1" applyProtection="1">
      <alignment horizontal="center" vertical="center"/>
    </xf>
    <xf numFmtId="9" fontId="6" fillId="11" borderId="5" xfId="3" applyNumberFormat="1" applyFont="1" applyFill="1" applyBorder="1" applyAlignment="1" applyProtection="1">
      <alignment horizontal="center" vertical="center" wrapText="1"/>
      <protection locked="0"/>
    </xf>
    <xf numFmtId="9" fontId="7" fillId="11" borderId="5" xfId="0" applyNumberFormat="1" applyFont="1" applyFill="1" applyBorder="1" applyAlignment="1" applyProtection="1">
      <alignment horizontal="center" vertical="center"/>
      <protection locked="0"/>
    </xf>
    <xf numFmtId="0" fontId="6" fillId="7" borderId="4" xfId="3" applyFont="1" applyFill="1" applyBorder="1" applyAlignment="1" applyProtection="1">
      <alignment horizontal="center" vertical="center" wrapText="1"/>
      <protection locked="0"/>
    </xf>
    <xf numFmtId="0" fontId="6" fillId="7" borderId="3" xfId="4" applyFont="1" applyFill="1" applyBorder="1" applyAlignment="1" applyProtection="1">
      <alignment vertical="center" wrapText="1"/>
      <protection locked="0"/>
    </xf>
    <xf numFmtId="0" fontId="25" fillId="12" borderId="0" xfId="5" applyFill="1" applyBorder="1" applyAlignment="1" applyProtection="1"/>
    <xf numFmtId="0" fontId="5" fillId="2" borderId="4" xfId="3"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0" fontId="6" fillId="7" borderId="4" xfId="4"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5" fillId="2" borderId="3" xfId="2"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164" fontId="6" fillId="11" borderId="3" xfId="2" applyNumberFormat="1" applyFont="1" applyFill="1" applyBorder="1" applyAlignment="1" applyProtection="1">
      <alignment horizontal="center" vertical="center" wrapText="1"/>
    </xf>
    <xf numFmtId="0" fontId="8" fillId="0" borderId="3" xfId="0" applyFont="1" applyBorder="1" applyAlignment="1" applyProtection="1">
      <alignment horizontal="left" vertical="top" wrapText="1"/>
      <protection locked="0"/>
    </xf>
    <xf numFmtId="0" fontId="34" fillId="0" borderId="0" xfId="0" applyFont="1" applyAlignment="1" applyProtection="1">
      <alignment vertical="center" wrapText="1"/>
      <protection locked="0"/>
    </xf>
    <xf numFmtId="0" fontId="8" fillId="0" borderId="3" xfId="0" applyFont="1" applyBorder="1" applyAlignment="1" applyProtection="1">
      <alignment wrapText="1"/>
      <protection locked="0"/>
    </xf>
    <xf numFmtId="0" fontId="6" fillId="3" borderId="4"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8" fillId="0" borderId="3" xfId="0" applyFont="1" applyBorder="1" applyAlignment="1" applyProtection="1">
      <alignment horizontal="left" wrapText="1"/>
      <protection locked="0"/>
    </xf>
    <xf numFmtId="0" fontId="6" fillId="3"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10" fontId="6" fillId="11" borderId="4" xfId="2" applyNumberFormat="1" applyFont="1" applyFill="1" applyBorder="1" applyAlignment="1" applyProtection="1">
      <alignment horizontal="center" vertical="center"/>
    </xf>
    <xf numFmtId="0" fontId="6" fillId="4" borderId="3"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164" fontId="6" fillId="11" borderId="4" xfId="2" applyNumberFormat="1" applyFont="1" applyFill="1" applyBorder="1" applyAlignment="1" applyProtection="1">
      <alignment horizontal="center" vertical="center"/>
    </xf>
    <xf numFmtId="0" fontId="13" fillId="0" borderId="0" xfId="0" applyFont="1" applyProtection="1">
      <protection locked="0"/>
    </xf>
    <xf numFmtId="20" fontId="13" fillId="0" borderId="0" xfId="0" applyNumberFormat="1" applyFont="1" applyProtection="1">
      <protection locked="0"/>
    </xf>
    <xf numFmtId="0" fontId="6" fillId="16" borderId="4" xfId="3" applyFont="1" applyFill="1" applyBorder="1" applyAlignment="1" applyProtection="1">
      <alignment horizontal="center" vertical="center" wrapText="1"/>
      <protection locked="0"/>
    </xf>
    <xf numFmtId="9" fontId="6" fillId="16" borderId="4" xfId="3" applyNumberFormat="1" applyFont="1" applyFill="1" applyBorder="1" applyAlignment="1" applyProtection="1">
      <alignment horizontal="center" vertical="center"/>
    </xf>
    <xf numFmtId="9" fontId="6" fillId="16" borderId="4" xfId="2" applyFont="1" applyFill="1" applyBorder="1" applyAlignment="1" applyProtection="1">
      <alignment horizontal="center" vertical="center"/>
      <protection locked="0"/>
    </xf>
    <xf numFmtId="9" fontId="6" fillId="16" borderId="3" xfId="2" applyFont="1" applyFill="1" applyBorder="1" applyAlignment="1" applyProtection="1">
      <alignment horizontal="center" vertical="center"/>
    </xf>
    <xf numFmtId="9" fontId="13" fillId="11" borderId="3" xfId="2" applyFont="1" applyFill="1" applyBorder="1" applyProtection="1">
      <protection locked="0"/>
    </xf>
    <xf numFmtId="9" fontId="12" fillId="11" borderId="3" xfId="2" applyFont="1" applyFill="1" applyBorder="1" applyProtection="1">
      <protection locked="0"/>
    </xf>
    <xf numFmtId="9" fontId="14" fillId="11" borderId="3" xfId="2" applyFont="1" applyFill="1" applyBorder="1" applyProtection="1">
      <protection locked="0"/>
    </xf>
    <xf numFmtId="9" fontId="5" fillId="2" borderId="3" xfId="2"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26" fillId="12" borderId="16" xfId="0" applyFont="1" applyFill="1" applyBorder="1"/>
    <xf numFmtId="0" fontId="0" fillId="12" borderId="12" xfId="0" applyFill="1" applyBorder="1"/>
    <xf numFmtId="0" fontId="27" fillId="12" borderId="11" xfId="5" applyFont="1" applyFill="1" applyBorder="1" applyAlignment="1" applyProtection="1"/>
    <xf numFmtId="9" fontId="4" fillId="0" borderId="3" xfId="4" applyNumberFormat="1" applyFont="1" applyFill="1" applyBorder="1" applyAlignment="1">
      <alignment horizontal="center" vertical="center" wrapText="1"/>
    </xf>
    <xf numFmtId="9" fontId="6" fillId="6" borderId="3" xfId="3" applyNumberFormat="1" applyFont="1" applyFill="1" applyBorder="1" applyAlignment="1" applyProtection="1">
      <alignment horizontal="center" vertical="center" wrapText="1"/>
      <protection locked="0"/>
    </xf>
    <xf numFmtId="9" fontId="4" fillId="8" borderId="3" xfId="4" applyNumberFormat="1" applyFont="1" applyFill="1" applyBorder="1" applyAlignment="1">
      <alignment horizontal="center" vertical="center" wrapText="1"/>
    </xf>
    <xf numFmtId="10" fontId="4" fillId="8" borderId="3" xfId="4" applyNumberFormat="1" applyFont="1" applyFill="1" applyBorder="1" applyAlignment="1">
      <alignment horizontal="center" vertical="center" wrapText="1"/>
    </xf>
    <xf numFmtId="9" fontId="4" fillId="8" borderId="3" xfId="4" applyNumberFormat="1" applyFont="1" applyFill="1" applyBorder="1" applyAlignment="1">
      <alignment horizontal="center" vertical="center"/>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5" borderId="4" xfId="3"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protection locked="0"/>
    </xf>
    <xf numFmtId="9" fontId="6" fillId="4" borderId="4" xfId="3" applyNumberFormat="1" applyFont="1" applyFill="1" applyBorder="1" applyAlignment="1" applyProtection="1">
      <alignment horizontal="center" vertical="center" wrapText="1"/>
      <protection locked="0"/>
    </xf>
    <xf numFmtId="0" fontId="5" fillId="2" borderId="4" xfId="3"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0" fontId="6" fillId="7" borderId="4" xfId="4"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9" fontId="6" fillId="7"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5" borderId="4" xfId="3" applyNumberFormat="1" applyFont="1" applyFill="1" applyBorder="1" applyAlignment="1" applyProtection="1">
      <alignment horizontal="center" vertical="center"/>
      <protection locked="0"/>
    </xf>
    <xf numFmtId="164" fontId="6" fillId="5" borderId="4" xfId="3" applyNumberFormat="1" applyFont="1" applyFill="1" applyBorder="1" applyAlignment="1" applyProtection="1">
      <alignment horizontal="center" vertical="center"/>
      <protection locked="0"/>
    </xf>
    <xf numFmtId="9" fontId="6" fillId="6" borderId="3" xfId="3" applyNumberFormat="1"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6" fillId="4" borderId="4"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9" fontId="6" fillId="4" borderId="3"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9" fontId="6" fillId="7" borderId="4" xfId="3" applyNumberFormat="1" applyFont="1" applyFill="1" applyBorder="1" applyAlignment="1" applyProtection="1">
      <alignment horizontal="center" vertical="center"/>
      <protection locked="0"/>
    </xf>
    <xf numFmtId="9" fontId="6" fillId="7" borderId="4" xfId="3" applyNumberFormat="1" applyFont="1" applyFill="1" applyBorder="1" applyAlignment="1" applyProtection="1">
      <alignment horizontal="center" vertical="center" wrapText="1"/>
      <protection locked="0"/>
    </xf>
    <xf numFmtId="9" fontId="6" fillId="4" borderId="4" xfId="4" applyNumberFormat="1" applyFont="1" applyFill="1" applyBorder="1" applyAlignment="1" applyProtection="1">
      <alignment vertical="center" wrapText="1"/>
      <protection locked="0"/>
    </xf>
    <xf numFmtId="9" fontId="6" fillId="4" borderId="4" xfId="3" applyNumberFormat="1" applyFont="1" applyFill="1" applyBorder="1" applyAlignment="1" applyProtection="1">
      <alignment vertical="center" wrapText="1"/>
      <protection locked="0"/>
    </xf>
    <xf numFmtId="9" fontId="6" fillId="4" borderId="4" xfId="3" applyNumberFormat="1" applyFont="1" applyFill="1" applyBorder="1" applyAlignment="1" applyProtection="1">
      <alignment vertical="center"/>
      <protection locked="0"/>
    </xf>
    <xf numFmtId="0" fontId="6" fillId="7" borderId="4" xfId="3" applyFont="1" applyFill="1" applyBorder="1" applyAlignment="1" applyProtection="1">
      <alignment vertical="center" wrapText="1"/>
      <protection locked="0"/>
    </xf>
    <xf numFmtId="0" fontId="6" fillId="7" borderId="3" xfId="3" applyFont="1" applyFill="1" applyBorder="1" applyAlignment="1" applyProtection="1">
      <alignment horizontal="center" vertical="center" wrapText="1"/>
      <protection locked="0"/>
    </xf>
    <xf numFmtId="9" fontId="4" fillId="8" borderId="3" xfId="4" applyNumberFormat="1" applyFont="1" applyFill="1" applyBorder="1" applyAlignment="1">
      <alignment horizontal="center" vertical="center" wrapText="1"/>
    </xf>
    <xf numFmtId="0" fontId="4" fillId="8" borderId="3" xfId="4" applyFont="1" applyFill="1" applyBorder="1" applyAlignment="1">
      <alignment horizontal="center" vertical="center"/>
    </xf>
    <xf numFmtId="0" fontId="5" fillId="2" borderId="10" xfId="4" applyFont="1" applyFill="1" applyBorder="1" applyAlignment="1" applyProtection="1">
      <alignment horizontal="center" vertical="center" textRotation="255" wrapText="1"/>
      <protection locked="0"/>
    </xf>
    <xf numFmtId="0" fontId="6" fillId="7" borderId="3" xfId="3" applyFont="1" applyFill="1" applyBorder="1" applyAlignment="1" applyProtection="1">
      <alignment horizontal="center" vertical="center" wrapText="1"/>
      <protection locked="0"/>
    </xf>
    <xf numFmtId="0" fontId="6" fillId="7" borderId="10" xfId="4"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wrapText="1"/>
      <protection locked="0"/>
    </xf>
    <xf numFmtId="0" fontId="38" fillId="12" borderId="0" xfId="0" applyFont="1" applyFill="1" applyBorder="1"/>
    <xf numFmtId="9" fontId="32" fillId="10" borderId="27" xfId="2" applyFont="1" applyFill="1" applyBorder="1" applyAlignment="1">
      <alignment horizontal="center" vertical="center"/>
    </xf>
    <xf numFmtId="0" fontId="26" fillId="12" borderId="28" xfId="0" applyFont="1" applyFill="1" applyBorder="1"/>
    <xf numFmtId="0" fontId="0" fillId="12" borderId="16" xfId="0" applyFill="1" applyBorder="1"/>
    <xf numFmtId="0" fontId="6" fillId="6" borderId="4" xfId="3" applyFont="1" applyFill="1" applyBorder="1" applyAlignment="1" applyProtection="1">
      <alignment horizontal="center" vertical="center" wrapText="1"/>
      <protection locked="0"/>
    </xf>
    <xf numFmtId="0" fontId="4" fillId="0" borderId="3" xfId="4" applyFont="1" applyFill="1" applyBorder="1" applyAlignment="1">
      <alignment horizontal="center" vertical="center" wrapText="1"/>
    </xf>
    <xf numFmtId="0" fontId="6" fillId="3" borderId="4" xfId="3"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4" xfId="4"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protection locked="0"/>
    </xf>
    <xf numFmtId="0" fontId="6" fillId="4" borderId="4" xfId="3" applyFont="1" applyFill="1" applyBorder="1" applyAlignment="1" applyProtection="1">
      <alignment horizontal="center" vertical="center" wrapText="1"/>
      <protection locked="0"/>
    </xf>
    <xf numFmtId="9" fontId="6" fillId="4" borderId="4" xfId="4"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5" borderId="4" xfId="4" applyFont="1" applyFill="1" applyBorder="1" applyAlignment="1" applyProtection="1">
      <alignment horizontal="center" vertical="center" wrapText="1"/>
      <protection locked="0"/>
    </xf>
    <xf numFmtId="0" fontId="6" fillId="5" borderId="4" xfId="3"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0" fontId="6" fillId="7" borderId="3" xfId="3" applyFont="1" applyFill="1" applyBorder="1" applyAlignment="1" applyProtection="1">
      <alignment horizontal="center" vertical="center" wrapText="1"/>
      <protection locked="0"/>
    </xf>
    <xf numFmtId="9" fontId="6" fillId="4" borderId="3" xfId="4" applyNumberFormat="1"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0" fontId="6" fillId="6" borderId="3"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33" fillId="17" borderId="3" xfId="2" applyFont="1" applyFill="1" applyBorder="1" applyProtection="1"/>
    <xf numFmtId="0" fontId="6" fillId="17" borderId="0" xfId="0" applyFont="1" applyFill="1" applyProtection="1">
      <protection locked="0"/>
    </xf>
    <xf numFmtId="0" fontId="7" fillId="17" borderId="0" xfId="0" applyFont="1" applyFill="1" applyProtection="1">
      <protection locked="0"/>
    </xf>
    <xf numFmtId="0" fontId="29" fillId="12" borderId="21" xfId="5" applyFont="1" applyFill="1" applyBorder="1" applyAlignment="1" applyProtection="1"/>
    <xf numFmtId="0" fontId="6" fillId="7"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0" fillId="12" borderId="3" xfId="0" applyFill="1" applyBorder="1"/>
    <xf numFmtId="0" fontId="0" fillId="10" borderId="20" xfId="0" applyFill="1" applyBorder="1" applyAlignment="1">
      <alignment horizontal="center"/>
    </xf>
    <xf numFmtId="0" fontId="0" fillId="12" borderId="3" xfId="0" applyFill="1" applyBorder="1" applyAlignment="1">
      <alignment horizontal="center"/>
    </xf>
    <xf numFmtId="0" fontId="6" fillId="7" borderId="3" xfId="3" applyFont="1" applyFill="1" applyBorder="1" applyAlignment="1" applyProtection="1">
      <alignment horizontal="center" vertical="center" wrapText="1"/>
      <protection locked="0"/>
    </xf>
    <xf numFmtId="9" fontId="6" fillId="3" borderId="4" xfId="3" applyNumberFormat="1" applyFont="1" applyFill="1" applyBorder="1" applyAlignment="1" applyProtection="1">
      <alignment horizontal="center" vertical="center" wrapText="1"/>
      <protection locked="0"/>
    </xf>
    <xf numFmtId="0" fontId="6" fillId="3" borderId="4" xfId="3" applyFont="1" applyFill="1" applyBorder="1" applyAlignment="1" applyProtection="1">
      <alignment horizontal="center" vertical="center" wrapText="1"/>
      <protection locked="0"/>
    </xf>
    <xf numFmtId="9" fontId="6" fillId="3" borderId="4"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center" vertical="center" textRotation="255" wrapText="1"/>
      <protection locked="0"/>
    </xf>
    <xf numFmtId="0" fontId="6" fillId="5" borderId="4" xfId="4"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5" fillId="2" borderId="4" xfId="4" applyFont="1" applyFill="1" applyBorder="1" applyAlignment="1" applyProtection="1">
      <alignment horizontal="center" vertical="center" textRotation="255" wrapText="1"/>
      <protection locked="0"/>
    </xf>
    <xf numFmtId="0" fontId="6" fillId="3" borderId="4" xfId="3" applyFont="1" applyFill="1" applyBorder="1" applyAlignment="1" applyProtection="1">
      <alignment horizontal="center" vertical="center" wrapText="1"/>
      <protection locked="0"/>
    </xf>
    <xf numFmtId="0" fontId="5" fillId="2" borderId="10" xfId="4" applyFont="1" applyFill="1" applyBorder="1" applyAlignment="1" applyProtection="1">
      <alignment horizontal="center" vertical="center" textRotation="255" wrapText="1"/>
      <protection locked="0"/>
    </xf>
    <xf numFmtId="0" fontId="6" fillId="7" borderId="3"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164" fontId="6" fillId="5" borderId="4" xfId="3" applyNumberFormat="1" applyFont="1" applyFill="1" applyBorder="1" applyAlignment="1" applyProtection="1">
      <alignment horizontal="center" vertical="center"/>
      <protection locked="0"/>
    </xf>
    <xf numFmtId="164" fontId="6" fillId="5" borderId="4" xfId="3" applyNumberFormat="1" applyFont="1" applyFill="1" applyBorder="1" applyAlignment="1" applyProtection="1">
      <alignment vertical="center" wrapText="1"/>
      <protection locked="0"/>
    </xf>
    <xf numFmtId="9" fontId="6" fillId="5" borderId="4" xfId="3" applyNumberFormat="1" applyFont="1" applyFill="1" applyBorder="1" applyAlignment="1" applyProtection="1">
      <alignment vertical="center"/>
      <protection locked="0"/>
    </xf>
    <xf numFmtId="0" fontId="6" fillId="6" borderId="3" xfId="4" applyFont="1" applyFill="1" applyBorder="1" applyAlignment="1" applyProtection="1">
      <alignment vertical="center" wrapText="1"/>
      <protection locked="0"/>
    </xf>
    <xf numFmtId="0" fontId="6" fillId="3" borderId="4" xfId="3" applyFont="1" applyFill="1" applyBorder="1" applyAlignment="1" applyProtection="1">
      <alignment horizontal="center" vertical="center" wrapText="1"/>
      <protection locked="0"/>
    </xf>
    <xf numFmtId="0" fontId="5" fillId="2" borderId="4" xfId="4" applyFont="1" applyFill="1" applyBorder="1" applyAlignment="1" applyProtection="1">
      <alignment horizontal="center" vertical="center" textRotation="255" wrapText="1"/>
      <protection locked="0"/>
    </xf>
    <xf numFmtId="0" fontId="6" fillId="7" borderId="3" xfId="3" applyFont="1" applyFill="1" applyBorder="1" applyAlignment="1" applyProtection="1">
      <alignment horizontal="center" vertical="center" wrapText="1"/>
      <protection locked="0"/>
    </xf>
    <xf numFmtId="0" fontId="6" fillId="6" borderId="4" xfId="3" applyFont="1" applyFill="1" applyBorder="1" applyAlignment="1" applyProtection="1">
      <alignment horizontal="center" vertical="center" wrapText="1"/>
      <protection locked="0"/>
    </xf>
    <xf numFmtId="0" fontId="6" fillId="6" borderId="3" xfId="4" applyFont="1" applyFill="1" applyBorder="1" applyAlignment="1" applyProtection="1">
      <alignment horizontal="center" vertical="center" wrapText="1"/>
      <protection locked="0"/>
    </xf>
    <xf numFmtId="9" fontId="6" fillId="6" borderId="3" xfId="4"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wrapText="1"/>
      <protection locked="0"/>
    </xf>
    <xf numFmtId="9" fontId="6" fillId="6" borderId="3" xfId="3" applyNumberFormat="1" applyFont="1" applyFill="1" applyBorder="1" applyAlignment="1" applyProtection="1">
      <alignment horizontal="center" vertical="center"/>
      <protection locked="0"/>
    </xf>
    <xf numFmtId="0" fontId="6" fillId="6" borderId="3" xfId="3" applyFont="1" applyFill="1" applyBorder="1" applyAlignment="1" applyProtection="1">
      <alignment horizontal="center" vertical="center" wrapText="1"/>
      <protection locked="0"/>
    </xf>
    <xf numFmtId="0" fontId="6" fillId="6" borderId="7" xfId="4"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5" fillId="2" borderId="10" xfId="4" applyFont="1" applyFill="1" applyBorder="1" applyAlignment="1" applyProtection="1">
      <alignment vertical="center" textRotation="255" wrapText="1"/>
      <protection locked="0"/>
    </xf>
    <xf numFmtId="0" fontId="6" fillId="3" borderId="4" xfId="3" applyFont="1" applyFill="1" applyBorder="1" applyAlignment="1" applyProtection="1">
      <alignment horizontal="center" vertical="center" wrapText="1"/>
      <protection locked="0"/>
    </xf>
    <xf numFmtId="0" fontId="6" fillId="3" borderId="9" xfId="3" applyFont="1" applyFill="1" applyBorder="1" applyAlignment="1" applyProtection="1">
      <alignment horizontal="center" vertical="center" wrapText="1"/>
      <protection locked="0"/>
    </xf>
    <xf numFmtId="9" fontId="6" fillId="3" borderId="9" xfId="3" applyNumberFormat="1" applyFont="1" applyFill="1" applyBorder="1" applyAlignment="1" applyProtection="1">
      <alignment horizontal="center" vertical="center" wrapText="1"/>
      <protection locked="0"/>
    </xf>
    <xf numFmtId="43" fontId="6" fillId="3" borderId="3" xfId="1" applyFont="1" applyFill="1" applyBorder="1" applyAlignment="1" applyProtection="1">
      <alignment horizontal="center" vertical="center" wrapText="1"/>
      <protection locked="0"/>
    </xf>
    <xf numFmtId="0" fontId="6" fillId="4" borderId="10" xfId="4" applyFont="1" applyFill="1" applyBorder="1" applyAlignment="1" applyProtection="1">
      <alignment vertical="center" wrapText="1"/>
      <protection locked="0"/>
    </xf>
    <xf numFmtId="0" fontId="3" fillId="4" borderId="10" xfId="4" applyFont="1" applyFill="1" applyBorder="1" applyAlignment="1" applyProtection="1">
      <alignment vertical="center" wrapText="1"/>
      <protection locked="0"/>
    </xf>
    <xf numFmtId="0" fontId="6" fillId="4" borderId="9" xfId="4" applyFont="1" applyFill="1" applyBorder="1" applyAlignment="1" applyProtection="1">
      <alignment horizontal="center" vertical="center" wrapText="1"/>
      <protection locked="0"/>
    </xf>
    <xf numFmtId="9" fontId="6" fillId="4" borderId="9"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7" borderId="4"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vertical="center" wrapText="1"/>
      <protection locked="0"/>
    </xf>
    <xf numFmtId="0" fontId="6" fillId="6" borderId="4" xfId="3" applyFont="1" applyFill="1" applyBorder="1" applyAlignment="1" applyProtection="1">
      <alignment vertical="center" wrapText="1"/>
      <protection locked="0"/>
    </xf>
    <xf numFmtId="0" fontId="3" fillId="10" borderId="9"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0" fontId="3" fillId="10" borderId="3" xfId="3"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9" fontId="5" fillId="2" borderId="5" xfId="2" applyFont="1" applyFill="1" applyBorder="1" applyAlignment="1" applyProtection="1">
      <alignment horizontal="center" vertical="center" wrapText="1"/>
      <protection locked="0"/>
    </xf>
    <xf numFmtId="9" fontId="5" fillId="2" borderId="7" xfId="2" applyFont="1" applyFill="1" applyBorder="1" applyAlignment="1" applyProtection="1">
      <alignment horizontal="center" vertical="center" wrapText="1"/>
      <protection locked="0"/>
    </xf>
    <xf numFmtId="0" fontId="6" fillId="7" borderId="3" xfId="3" applyFont="1" applyFill="1" applyBorder="1" applyAlignment="1" applyProtection="1">
      <alignment horizontal="center" vertical="center" wrapText="1"/>
      <protection locked="0"/>
    </xf>
    <xf numFmtId="0" fontId="6" fillId="10" borderId="10" xfId="3"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wrapText="1"/>
      <protection locked="0"/>
    </xf>
    <xf numFmtId="9" fontId="6" fillId="5" borderId="4" xfId="2" applyFont="1" applyFill="1" applyBorder="1" applyAlignment="1" applyProtection="1">
      <alignment horizontal="center" vertical="center" wrapText="1"/>
      <protection locked="0"/>
    </xf>
    <xf numFmtId="9" fontId="5" fillId="2" borderId="7" xfId="2" applyFont="1" applyFill="1" applyBorder="1" applyAlignment="1" applyProtection="1">
      <alignment vertical="center" wrapText="1"/>
      <protection locked="0"/>
    </xf>
    <xf numFmtId="0" fontId="7" fillId="8" borderId="3" xfId="4" applyFont="1" applyFill="1" applyBorder="1" applyAlignment="1" applyProtection="1">
      <alignment horizontal="left" vertical="center" wrapText="1"/>
      <protection locked="0"/>
    </xf>
    <xf numFmtId="0" fontId="6" fillId="8" borderId="3" xfId="4" applyFont="1" applyFill="1" applyBorder="1" applyAlignment="1" applyProtection="1">
      <alignment horizontal="center" vertical="center" wrapText="1"/>
      <protection locked="0"/>
    </xf>
    <xf numFmtId="9" fontId="6" fillId="8" borderId="3" xfId="4" applyNumberFormat="1" applyFont="1" applyFill="1" applyBorder="1" applyAlignment="1" applyProtection="1">
      <alignment horizontal="center" vertical="center" wrapText="1"/>
      <protection locked="0"/>
    </xf>
    <xf numFmtId="9" fontId="6" fillId="8" borderId="3" xfId="2" applyFont="1" applyFill="1" applyBorder="1" applyAlignment="1" applyProtection="1">
      <alignment horizontal="center" vertical="center" wrapText="1"/>
      <protection locked="0"/>
    </xf>
    <xf numFmtId="9" fontId="6" fillId="19" borderId="3" xfId="2" applyFont="1" applyFill="1" applyBorder="1" applyAlignment="1" applyProtection="1">
      <alignment horizontal="center" vertical="center"/>
    </xf>
    <xf numFmtId="9" fontId="6" fillId="5" borderId="3" xfId="2" applyFont="1" applyFill="1" applyBorder="1" applyAlignment="1" applyProtection="1">
      <alignment horizontal="center" vertical="center"/>
    </xf>
    <xf numFmtId="9" fontId="6" fillId="5" borderId="3" xfId="2" applyNumberFormat="1" applyFont="1" applyFill="1" applyBorder="1" applyAlignment="1">
      <alignment horizontal="center" vertical="center"/>
    </xf>
    <xf numFmtId="9" fontId="8" fillId="11" borderId="3" xfId="2" applyFont="1" applyFill="1" applyBorder="1" applyProtection="1">
      <protection locked="0"/>
    </xf>
    <xf numFmtId="9" fontId="6" fillId="5" borderId="3" xfId="2" applyFont="1" applyFill="1" applyBorder="1" applyAlignment="1">
      <alignment horizontal="center" vertical="center"/>
    </xf>
    <xf numFmtId="0" fontId="6" fillId="8" borderId="3" xfId="4" applyFont="1" applyFill="1" applyBorder="1" applyAlignment="1" applyProtection="1">
      <alignment horizontal="left" vertical="center" wrapText="1"/>
      <protection locked="0"/>
    </xf>
    <xf numFmtId="9" fontId="6" fillId="8" borderId="3" xfId="2" applyFont="1" applyFill="1" applyBorder="1" applyAlignment="1" applyProtection="1">
      <alignment vertical="center" wrapText="1"/>
      <protection locked="0"/>
    </xf>
    <xf numFmtId="0" fontId="6" fillId="3" borderId="3" xfId="4" applyFont="1" applyFill="1" applyBorder="1" applyAlignment="1" applyProtection="1">
      <alignment vertical="center" wrapText="1"/>
      <protection locked="0"/>
    </xf>
    <xf numFmtId="0" fontId="6" fillId="3" borderId="3" xfId="3" applyFont="1" applyFill="1" applyBorder="1" applyAlignment="1" applyProtection="1">
      <alignment horizontal="left" vertical="center" wrapText="1"/>
      <protection locked="0"/>
    </xf>
    <xf numFmtId="9" fontId="6" fillId="3" borderId="3" xfId="4" applyNumberFormat="1" applyFont="1" applyFill="1" applyBorder="1" applyAlignment="1" applyProtection="1">
      <alignment horizontal="center" vertical="center" wrapText="1"/>
      <protection locked="0"/>
    </xf>
    <xf numFmtId="9" fontId="6" fillId="19" borderId="3" xfId="2" applyFont="1" applyFill="1" applyBorder="1" applyAlignment="1" applyProtection="1">
      <alignment horizontal="center" vertical="center"/>
      <protection locked="0"/>
    </xf>
    <xf numFmtId="10" fontId="6" fillId="5" borderId="3" xfId="2" applyNumberFormat="1" applyFont="1" applyFill="1" applyBorder="1" applyAlignment="1" applyProtection="1">
      <alignment horizontal="center" vertical="center"/>
      <protection locked="0"/>
    </xf>
    <xf numFmtId="164" fontId="6" fillId="5" borderId="3" xfId="2" applyNumberFormat="1" applyFont="1" applyFill="1" applyBorder="1" applyAlignment="1" applyProtection="1">
      <alignment horizontal="center" vertical="center"/>
      <protection locked="0"/>
    </xf>
    <xf numFmtId="9" fontId="6" fillId="5" borderId="3" xfId="2" applyFont="1" applyFill="1" applyBorder="1" applyAlignment="1" applyProtection="1">
      <alignment horizontal="center" vertical="center"/>
      <protection locked="0"/>
    </xf>
    <xf numFmtId="10" fontId="6" fillId="3" borderId="3" xfId="4" applyNumberFormat="1" applyFont="1" applyFill="1" applyBorder="1" applyAlignment="1" applyProtection="1">
      <alignment horizontal="center" vertical="center" wrapText="1"/>
      <protection locked="0"/>
    </xf>
    <xf numFmtId="0" fontId="6" fillId="3" borderId="3" xfId="4" applyFont="1" applyFill="1" applyBorder="1" applyAlignment="1" applyProtection="1">
      <alignment horizontal="center" vertical="center" wrapText="1"/>
      <protection locked="0"/>
    </xf>
    <xf numFmtId="9" fontId="6" fillId="19" borderId="3" xfId="2" applyNumberFormat="1" applyFont="1" applyFill="1" applyBorder="1" applyAlignment="1" applyProtection="1">
      <alignment horizontal="center" vertical="center"/>
      <protection locked="0"/>
    </xf>
    <xf numFmtId="9" fontId="6" fillId="3" borderId="3" xfId="3" applyNumberFormat="1" applyFont="1" applyFill="1" applyBorder="1" applyAlignment="1" applyProtection="1">
      <alignment horizontal="left" vertical="center" wrapText="1"/>
      <protection locked="0"/>
    </xf>
    <xf numFmtId="9" fontId="6" fillId="19" borderId="3" xfId="2" applyFont="1" applyFill="1" applyBorder="1" applyAlignment="1" applyProtection="1">
      <alignment horizontal="center" vertical="center" wrapText="1"/>
      <protection locked="0"/>
    </xf>
    <xf numFmtId="9" fontId="6" fillId="5" borderId="3" xfId="2" applyFont="1" applyFill="1" applyBorder="1" applyAlignment="1" applyProtection="1">
      <alignment horizontal="center" vertical="center" wrapText="1"/>
      <protection locked="0"/>
    </xf>
    <xf numFmtId="164" fontId="6" fillId="5" borderId="3" xfId="2" applyNumberFormat="1" applyFont="1" applyFill="1" applyBorder="1" applyAlignment="1" applyProtection="1">
      <alignment horizontal="center" vertical="center" wrapText="1"/>
      <protection locked="0"/>
    </xf>
    <xf numFmtId="0" fontId="6" fillId="18" borderId="0" xfId="4" applyFont="1" applyFill="1" applyBorder="1" applyAlignment="1" applyProtection="1">
      <alignment horizontal="center" vertical="center" wrapText="1"/>
      <protection locked="0"/>
    </xf>
    <xf numFmtId="0" fontId="5" fillId="2" borderId="9" xfId="4" applyFont="1" applyFill="1" applyBorder="1" applyAlignment="1" applyProtection="1">
      <alignment vertical="center" textRotation="255" wrapText="1"/>
      <protection locked="0"/>
    </xf>
    <xf numFmtId="0" fontId="6" fillId="18" borderId="3" xfId="4" applyFont="1" applyFill="1" applyBorder="1" applyAlignment="1" applyProtection="1">
      <alignment horizontal="center" vertical="center" wrapText="1"/>
      <protection locked="0"/>
    </xf>
    <xf numFmtId="0" fontId="6" fillId="18" borderId="4" xfId="4" applyFont="1" applyFill="1" applyBorder="1" applyAlignment="1" applyProtection="1">
      <alignment horizontal="center" vertical="center" wrapText="1"/>
      <protection locked="0"/>
    </xf>
    <xf numFmtId="9" fontId="6" fillId="18" borderId="3" xfId="4" applyNumberFormat="1" applyFont="1" applyFill="1" applyBorder="1" applyAlignment="1" applyProtection="1">
      <alignment horizontal="center" vertical="center" wrapText="1"/>
      <protection locked="0"/>
    </xf>
    <xf numFmtId="0" fontId="6" fillId="18" borderId="4" xfId="4" applyFont="1" applyFill="1" applyBorder="1" applyAlignment="1" applyProtection="1">
      <alignment vertical="center" wrapText="1"/>
      <protection locked="0"/>
    </xf>
    <xf numFmtId="9" fontId="6" fillId="18" borderId="4" xfId="4" applyNumberFormat="1" applyFont="1" applyFill="1" applyBorder="1" applyAlignment="1" applyProtection="1">
      <alignment horizontal="center" vertical="center" wrapText="1"/>
      <protection locked="0"/>
    </xf>
    <xf numFmtId="0" fontId="6" fillId="7" borderId="3" xfId="3" applyFont="1" applyFill="1" applyBorder="1" applyAlignment="1" applyProtection="1">
      <alignment horizontal="left" vertical="center" wrapText="1"/>
      <protection locked="0"/>
    </xf>
    <xf numFmtId="9" fontId="6" fillId="3" borderId="3" xfId="3" applyNumberFormat="1" applyFont="1" applyFill="1" applyBorder="1" applyAlignment="1" applyProtection="1">
      <alignment vertical="center" wrapText="1"/>
      <protection locked="0"/>
    </xf>
    <xf numFmtId="10" fontId="6" fillId="19" borderId="3" xfId="2" applyNumberFormat="1" applyFont="1" applyFill="1" applyBorder="1" applyAlignment="1" applyProtection="1">
      <alignment horizontal="center" vertical="center" wrapText="1"/>
      <protection locked="0"/>
    </xf>
    <xf numFmtId="10" fontId="6" fillId="5" borderId="3" xfId="2" applyNumberFormat="1" applyFont="1" applyFill="1" applyBorder="1" applyAlignment="1" applyProtection="1">
      <alignment horizontal="center" vertical="center" wrapText="1"/>
      <protection locked="0"/>
    </xf>
    <xf numFmtId="10" fontId="6" fillId="3" borderId="3" xfId="3" applyNumberFormat="1" applyFont="1" applyFill="1" applyBorder="1" applyAlignment="1" applyProtection="1">
      <alignment horizontal="center" vertical="center" wrapText="1"/>
      <protection locked="0"/>
    </xf>
    <xf numFmtId="9" fontId="6" fillId="5" borderId="3" xfId="2" applyNumberFormat="1"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wrapText="1"/>
      <protection locked="0"/>
    </xf>
    <xf numFmtId="0" fontId="6" fillId="7" borderId="3" xfId="3" applyFont="1" applyFill="1" applyBorder="1" applyAlignment="1" applyProtection="1">
      <alignment vertical="center" wrapText="1"/>
      <protection locked="0"/>
    </xf>
    <xf numFmtId="0" fontId="6" fillId="7" borderId="9" xfId="3" applyFont="1" applyFill="1" applyBorder="1" applyAlignment="1" applyProtection="1">
      <alignment vertical="center" wrapText="1"/>
      <protection locked="0"/>
    </xf>
    <xf numFmtId="0" fontId="6" fillId="7" borderId="3" xfId="0" applyFont="1" applyFill="1" applyBorder="1" applyAlignment="1" applyProtection="1">
      <alignment horizontal="left" vertical="center" wrapText="1"/>
      <protection locked="0"/>
    </xf>
    <xf numFmtId="9" fontId="6" fillId="5" borderId="3" xfId="2" applyNumberFormat="1" applyFont="1" applyFill="1" applyBorder="1" applyAlignment="1" applyProtection="1">
      <alignment horizontal="center" vertical="center" wrapText="1"/>
      <protection locked="0"/>
    </xf>
    <xf numFmtId="9" fontId="5" fillId="2" borderId="3" xfId="2" applyFont="1" applyFill="1" applyBorder="1" applyAlignment="1" applyProtection="1">
      <alignment vertical="center" wrapText="1"/>
      <protection locked="0"/>
    </xf>
    <xf numFmtId="0" fontId="6" fillId="18" borderId="3" xfId="3" applyFont="1" applyFill="1" applyBorder="1" applyAlignment="1" applyProtection="1">
      <alignment horizontal="center" vertical="center" wrapText="1"/>
      <protection locked="0"/>
    </xf>
    <xf numFmtId="9" fontId="6" fillId="18" borderId="3" xfId="3" applyNumberFormat="1" applyFont="1" applyFill="1" applyBorder="1" applyAlignment="1" applyProtection="1">
      <alignment horizontal="center" vertical="center" wrapText="1"/>
      <protection locked="0"/>
    </xf>
    <xf numFmtId="9" fontId="6" fillId="18" borderId="3" xfId="2" applyFont="1" applyFill="1" applyBorder="1" applyAlignment="1" applyProtection="1">
      <alignment horizontal="center" vertical="center" wrapText="1"/>
      <protection locked="0"/>
    </xf>
    <xf numFmtId="9" fontId="6" fillId="5" borderId="3" xfId="2" applyFont="1" applyFill="1" applyBorder="1" applyAlignment="1">
      <alignment horizontal="center" vertical="center" wrapText="1"/>
    </xf>
    <xf numFmtId="9" fontId="6" fillId="18" borderId="3" xfId="2" applyFont="1" applyFill="1" applyBorder="1" applyAlignment="1" applyProtection="1">
      <alignment horizontal="center" vertical="center"/>
      <protection locked="0"/>
    </xf>
    <xf numFmtId="9" fontId="6" fillId="0" borderId="3" xfId="3" applyNumberFormat="1" applyFont="1" applyFill="1" applyBorder="1" applyAlignment="1" applyProtection="1">
      <alignment horizontal="center" vertical="center" wrapText="1"/>
      <protection locked="0"/>
    </xf>
    <xf numFmtId="9" fontId="6" fillId="18" borderId="3"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center" vertical="center" textRotation="255" wrapText="1"/>
      <protection locked="0"/>
    </xf>
    <xf numFmtId="0" fontId="7" fillId="16" borderId="3" xfId="0" applyFont="1" applyFill="1" applyBorder="1" applyProtection="1">
      <protection locked="0"/>
    </xf>
    <xf numFmtId="0" fontId="7" fillId="18" borderId="3" xfId="3" applyFont="1" applyFill="1" applyBorder="1" applyAlignment="1" applyProtection="1">
      <alignment horizontal="center" vertical="center" wrapText="1"/>
      <protection locked="0"/>
    </xf>
    <xf numFmtId="9" fontId="7" fillId="5" borderId="3" xfId="2" applyFont="1" applyFill="1" applyBorder="1" applyAlignment="1" applyProtection="1">
      <alignment horizontal="center" vertical="center" wrapText="1"/>
      <protection locked="0"/>
    </xf>
    <xf numFmtId="9" fontId="6" fillId="18" borderId="4" xfId="3" applyNumberFormat="1" applyFont="1" applyFill="1" applyBorder="1" applyAlignment="1" applyProtection="1">
      <alignment horizontal="center" vertical="center"/>
      <protection locked="0"/>
    </xf>
    <xf numFmtId="9" fontId="8" fillId="11" borderId="4" xfId="2" applyFont="1" applyFill="1" applyBorder="1" applyProtection="1">
      <protection locked="0"/>
    </xf>
    <xf numFmtId="0" fontId="8" fillId="14" borderId="3" xfId="0" applyFont="1" applyFill="1" applyBorder="1" applyProtection="1">
      <protection locked="0"/>
    </xf>
    <xf numFmtId="9" fontId="14" fillId="14" borderId="3" xfId="0" applyNumberFormat="1" applyFont="1" applyFill="1" applyBorder="1" applyAlignment="1" applyProtection="1">
      <alignment horizontal="center" vertical="center"/>
      <protection locked="0"/>
    </xf>
    <xf numFmtId="9" fontId="6" fillId="18" borderId="3" xfId="2" applyFont="1" applyFill="1" applyBorder="1" applyAlignment="1" applyProtection="1">
      <alignment horizontal="center" vertical="center" wrapText="1"/>
    </xf>
    <xf numFmtId="10" fontId="6" fillId="5" borderId="3" xfId="2" applyNumberFormat="1" applyFont="1" applyFill="1" applyBorder="1" applyAlignment="1" applyProtection="1">
      <alignment horizontal="center" vertical="center" wrapText="1"/>
    </xf>
    <xf numFmtId="9" fontId="6" fillId="5" borderId="3" xfId="2" applyFont="1" applyFill="1" applyBorder="1" applyAlignment="1" applyProtection="1">
      <alignment horizontal="center" vertical="center" wrapText="1"/>
    </xf>
    <xf numFmtId="164" fontId="6" fillId="18" borderId="3" xfId="2" applyNumberFormat="1" applyFont="1" applyFill="1" applyBorder="1" applyAlignment="1" applyProtection="1">
      <alignment horizontal="center" vertical="center" wrapText="1"/>
      <protection locked="0"/>
    </xf>
    <xf numFmtId="164" fontId="6" fillId="5" borderId="3" xfId="2" applyNumberFormat="1" applyFont="1" applyFill="1" applyBorder="1" applyAlignment="1" applyProtection="1">
      <alignment horizontal="center" vertical="center" wrapText="1"/>
    </xf>
    <xf numFmtId="0" fontId="6" fillId="18" borderId="7" xfId="3" applyFont="1" applyFill="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locked="0"/>
    </xf>
    <xf numFmtId="0" fontId="6" fillId="18" borderId="7" xfId="0" applyFont="1" applyFill="1" applyBorder="1" applyAlignment="1" applyProtection="1">
      <alignment horizontal="center" vertical="center" wrapText="1"/>
      <protection locked="0"/>
    </xf>
    <xf numFmtId="0" fontId="6" fillId="18" borderId="3" xfId="0" applyFont="1" applyFill="1" applyBorder="1" applyAlignment="1" applyProtection="1">
      <alignment horizontal="center" vertical="center" wrapText="1"/>
      <protection locked="0"/>
    </xf>
    <xf numFmtId="9" fontId="6" fillId="5" borderId="3" xfId="3" applyNumberFormat="1" applyFont="1" applyFill="1" applyBorder="1" applyAlignment="1" applyProtection="1">
      <alignment horizontal="center" vertical="center"/>
      <protection locked="0"/>
    </xf>
    <xf numFmtId="10" fontId="6" fillId="18" borderId="3" xfId="3" applyNumberFormat="1" applyFont="1" applyFill="1" applyBorder="1" applyAlignment="1" applyProtection="1">
      <alignment horizontal="center" vertical="center" wrapText="1"/>
      <protection locked="0"/>
    </xf>
    <xf numFmtId="0" fontId="6" fillId="18" borderId="3" xfId="7" applyFont="1" applyFill="1" applyBorder="1" applyAlignment="1">
      <alignment horizontal="center" vertical="center" wrapText="1"/>
    </xf>
    <xf numFmtId="0" fontId="6" fillId="18" borderId="9" xfId="7" applyFont="1" applyFill="1" applyBorder="1" applyAlignment="1">
      <alignment horizontal="center" vertical="center" wrapText="1"/>
    </xf>
    <xf numFmtId="9" fontId="50" fillId="5" borderId="3" xfId="3" applyNumberFormat="1" applyFont="1" applyFill="1" applyBorder="1" applyAlignment="1" applyProtection="1">
      <alignment horizontal="center" vertical="center"/>
      <protection locked="0"/>
    </xf>
    <xf numFmtId="0" fontId="6" fillId="18" borderId="3" xfId="3" applyFont="1" applyFill="1" applyBorder="1" applyAlignment="1" applyProtection="1">
      <alignment horizontal="center" vertical="center"/>
      <protection locked="0"/>
    </xf>
    <xf numFmtId="164" fontId="6" fillId="5" borderId="3" xfId="3" applyNumberFormat="1" applyFont="1" applyFill="1" applyBorder="1" applyAlignment="1" applyProtection="1">
      <alignment horizontal="center" vertical="center"/>
      <protection locked="0"/>
    </xf>
    <xf numFmtId="9" fontId="6" fillId="5" borderId="3" xfId="2" applyNumberFormat="1" applyFont="1" applyFill="1" applyBorder="1" applyAlignment="1" applyProtection="1">
      <alignment horizontal="center" vertical="center" wrapText="1"/>
    </xf>
    <xf numFmtId="0" fontId="3" fillId="10" borderId="4" xfId="3" applyFont="1" applyFill="1" applyBorder="1" applyAlignment="1" applyProtection="1">
      <alignment vertical="center" wrapText="1"/>
      <protection locked="0"/>
    </xf>
    <xf numFmtId="9" fontId="5" fillId="0" borderId="0" xfId="2" applyFont="1" applyFill="1" applyBorder="1" applyAlignment="1" applyProtection="1">
      <alignment horizontal="center" vertical="center" wrapText="1"/>
      <protection locked="0"/>
    </xf>
    <xf numFmtId="0" fontId="7" fillId="18" borderId="3" xfId="0" applyFont="1" applyFill="1" applyBorder="1" applyAlignment="1" applyProtection="1">
      <alignment horizontal="center" vertical="center" wrapText="1"/>
      <protection locked="0"/>
    </xf>
    <xf numFmtId="9" fontId="7" fillId="18" borderId="3" xfId="0" applyNumberFormat="1" applyFont="1" applyFill="1" applyBorder="1" applyAlignment="1" applyProtection="1">
      <alignment horizontal="center" vertical="center" wrapText="1"/>
      <protection locked="0"/>
    </xf>
    <xf numFmtId="0" fontId="5" fillId="2" borderId="3" xfId="4" applyFont="1" applyFill="1" applyBorder="1" applyAlignment="1" applyProtection="1">
      <alignment vertical="center" textRotation="255"/>
      <protection locked="0"/>
    </xf>
    <xf numFmtId="9" fontId="21" fillId="0" borderId="0" xfId="0" applyNumberFormat="1" applyFont="1" applyFill="1" applyBorder="1" applyAlignment="1" applyProtection="1">
      <alignment horizontal="center" vertical="center"/>
      <protection locked="0"/>
    </xf>
    <xf numFmtId="0" fontId="6" fillId="18" borderId="3" xfId="3" applyFont="1" applyFill="1" applyBorder="1" applyAlignment="1" applyProtection="1">
      <alignment horizontal="center" vertical="center" wrapText="1"/>
    </xf>
    <xf numFmtId="0" fontId="6" fillId="18" borderId="3" xfId="3" applyFont="1" applyFill="1" applyBorder="1" applyAlignment="1" applyProtection="1">
      <alignment horizontal="center" vertical="center"/>
    </xf>
    <xf numFmtId="10" fontId="6" fillId="5" borderId="3" xfId="2" applyNumberFormat="1" applyFont="1" applyFill="1" applyBorder="1" applyAlignment="1" applyProtection="1">
      <alignment horizontal="center" vertical="center"/>
    </xf>
    <xf numFmtId="0" fontId="8" fillId="0" borderId="0" xfId="0" applyFont="1" applyAlignment="1">
      <alignment wrapText="1"/>
    </xf>
    <xf numFmtId="9" fontId="6" fillId="18" borderId="3" xfId="3" applyNumberFormat="1" applyFont="1" applyFill="1" applyBorder="1" applyAlignment="1" applyProtection="1">
      <alignment horizontal="center" vertical="center" wrapText="1"/>
    </xf>
    <xf numFmtId="9" fontId="51" fillId="18" borderId="3" xfId="3" applyNumberFormat="1" applyFont="1" applyFill="1" applyBorder="1" applyAlignment="1" applyProtection="1">
      <alignment horizontal="center" vertical="center" wrapText="1"/>
    </xf>
    <xf numFmtId="0" fontId="51" fillId="18" borderId="3" xfId="3" applyFont="1" applyFill="1" applyBorder="1" applyAlignment="1" applyProtection="1">
      <alignment horizontal="center" vertical="center"/>
    </xf>
    <xf numFmtId="10" fontId="51" fillId="5" borderId="3" xfId="2" applyNumberFormat="1" applyFont="1" applyFill="1" applyBorder="1" applyAlignment="1" applyProtection="1">
      <alignment horizontal="center" vertical="center"/>
    </xf>
    <xf numFmtId="9" fontId="51" fillId="5" borderId="3" xfId="3" applyNumberFormat="1" applyFont="1" applyFill="1" applyBorder="1" applyAlignment="1" applyProtection="1">
      <alignment horizontal="center" vertical="center"/>
    </xf>
    <xf numFmtId="9" fontId="51" fillId="18" borderId="3" xfId="2" applyFont="1" applyFill="1" applyBorder="1" applyAlignment="1" applyProtection="1">
      <alignment horizontal="center" vertical="center" wrapText="1"/>
    </xf>
    <xf numFmtId="1" fontId="51" fillId="18" borderId="3" xfId="3" applyNumberFormat="1" applyFont="1" applyFill="1" applyBorder="1" applyAlignment="1" applyProtection="1">
      <alignment horizontal="center" vertical="center" wrapText="1"/>
    </xf>
    <xf numFmtId="10" fontId="6" fillId="5" borderId="3" xfId="2" applyNumberFormat="1" applyFont="1" applyFill="1" applyBorder="1" applyAlignment="1">
      <alignment horizontal="center" vertical="center"/>
    </xf>
    <xf numFmtId="9" fontId="1" fillId="11" borderId="3" xfId="2" applyFont="1" applyFill="1" applyBorder="1" applyProtection="1">
      <protection locked="0"/>
    </xf>
    <xf numFmtId="0" fontId="8" fillId="16" borderId="3" xfId="0" applyFont="1" applyFill="1" applyBorder="1" applyProtection="1">
      <protection locked="0"/>
    </xf>
    <xf numFmtId="0" fontId="7" fillId="20" borderId="3" xfId="0" applyFont="1" applyFill="1" applyBorder="1" applyAlignment="1" applyProtection="1">
      <alignment horizontal="justify" vertical="center" wrapText="1"/>
      <protection locked="0"/>
    </xf>
    <xf numFmtId="0" fontId="6" fillId="3" borderId="7" xfId="4" applyFont="1" applyFill="1" applyBorder="1" applyAlignment="1" applyProtection="1">
      <alignment horizontal="center" vertical="center" wrapText="1"/>
      <protection locked="0"/>
    </xf>
    <xf numFmtId="9" fontId="6" fillId="19" borderId="3" xfId="2" applyFont="1" applyFill="1" applyBorder="1" applyAlignment="1" applyProtection="1">
      <alignment horizontal="center" vertical="center" wrapText="1"/>
    </xf>
    <xf numFmtId="0" fontId="52" fillId="20" borderId="3" xfId="0" applyFont="1" applyFill="1" applyBorder="1" applyAlignment="1" applyProtection="1">
      <alignment vertical="center" wrapText="1"/>
      <protection locked="0"/>
    </xf>
    <xf numFmtId="0" fontId="6" fillId="3" borderId="6" xfId="4" applyFont="1" applyFill="1" applyBorder="1" applyAlignment="1" applyProtection="1">
      <alignment horizontal="center" vertical="center" wrapText="1"/>
      <protection locked="0"/>
    </xf>
    <xf numFmtId="9" fontId="50" fillId="3" borderId="3" xfId="4" applyNumberFormat="1" applyFont="1" applyFill="1" applyBorder="1" applyAlignment="1" applyProtection="1">
      <alignment horizontal="center" vertical="center" wrapText="1"/>
      <protection locked="0"/>
    </xf>
    <xf numFmtId="9" fontId="6" fillId="19" borderId="7" xfId="2" applyFont="1" applyFill="1" applyBorder="1" applyAlignment="1" applyProtection="1">
      <alignment horizontal="center" vertical="center" wrapText="1"/>
    </xf>
    <xf numFmtId="0" fontId="7" fillId="20" borderId="3" xfId="0" applyFont="1" applyFill="1" applyBorder="1" applyAlignment="1" applyProtection="1">
      <alignment horizontal="justify" vertical="center"/>
      <protection locked="0"/>
    </xf>
    <xf numFmtId="9" fontId="7" fillId="20" borderId="3" xfId="0" applyNumberFormat="1" applyFont="1" applyFill="1" applyBorder="1" applyAlignment="1" applyProtection="1">
      <alignment horizontal="center" vertical="center" wrapText="1"/>
      <protection locked="0"/>
    </xf>
    <xf numFmtId="0" fontId="7" fillId="20" borderId="3" xfId="0" applyFont="1" applyFill="1" applyBorder="1" applyAlignment="1" applyProtection="1">
      <alignment horizontal="center" vertical="center" wrapText="1"/>
      <protection locked="0"/>
    </xf>
    <xf numFmtId="9" fontId="6" fillId="5" borderId="9" xfId="2" applyFont="1" applyFill="1" applyBorder="1" applyAlignment="1" applyProtection="1">
      <alignment horizontal="center" vertical="center" wrapText="1"/>
    </xf>
    <xf numFmtId="9" fontId="6" fillId="19" borderId="9" xfId="2" applyFont="1" applyFill="1" applyBorder="1" applyAlignment="1" applyProtection="1">
      <alignment horizontal="center" vertical="center" wrapText="1"/>
    </xf>
    <xf numFmtId="0" fontId="7" fillId="20" borderId="3" xfId="0" applyFont="1" applyFill="1" applyBorder="1" applyAlignment="1" applyProtection="1">
      <alignment vertical="center" wrapText="1"/>
      <protection locked="0"/>
    </xf>
    <xf numFmtId="0" fontId="53" fillId="20" borderId="3" xfId="0" applyFont="1" applyFill="1" applyBorder="1" applyAlignment="1" applyProtection="1">
      <alignment horizontal="center" vertical="center" wrapText="1"/>
      <protection locked="0"/>
    </xf>
    <xf numFmtId="0" fontId="6" fillId="3" borderId="3" xfId="3" applyFont="1" applyFill="1" applyBorder="1" applyAlignment="1" applyProtection="1">
      <alignment vertical="center" wrapText="1"/>
      <protection locked="0"/>
    </xf>
    <xf numFmtId="0" fontId="6" fillId="3" borderId="13" xfId="4" applyFont="1" applyFill="1" applyBorder="1" applyAlignment="1" applyProtection="1">
      <alignment horizontal="center" vertical="center" wrapText="1"/>
      <protection locked="0"/>
    </xf>
    <xf numFmtId="0" fontId="6" fillId="3" borderId="9" xfId="4" applyFont="1" applyFill="1" applyBorder="1" applyAlignment="1" applyProtection="1">
      <alignment horizontal="center" vertical="center" wrapText="1"/>
      <protection locked="0"/>
    </xf>
    <xf numFmtId="10" fontId="6" fillId="5" borderId="9" xfId="2" applyNumberFormat="1" applyFont="1" applyFill="1" applyBorder="1" applyAlignment="1" applyProtection="1">
      <alignment horizontal="center" vertical="center" wrapText="1"/>
    </xf>
    <xf numFmtId="0" fontId="7" fillId="0" borderId="0" xfId="0" applyFont="1" applyAlignment="1" applyProtection="1">
      <alignment wrapText="1"/>
      <protection locked="0"/>
    </xf>
    <xf numFmtId="0" fontId="6" fillId="3" borderId="14" xfId="4" applyFont="1" applyFill="1" applyBorder="1" applyAlignment="1" applyProtection="1">
      <alignment horizontal="center" vertical="center" wrapText="1"/>
      <protection locked="0"/>
    </xf>
    <xf numFmtId="9" fontId="6" fillId="3" borderId="4" xfId="4" applyNumberFormat="1" applyFont="1" applyFill="1" applyBorder="1" applyAlignment="1" applyProtection="1">
      <alignment horizontal="center" vertical="center" wrapText="1"/>
      <protection locked="0"/>
    </xf>
    <xf numFmtId="9" fontId="6" fillId="19" borderId="4" xfId="2" applyFont="1" applyFill="1" applyBorder="1" applyAlignment="1" applyProtection="1">
      <alignment horizontal="center" vertical="center" wrapText="1"/>
    </xf>
    <xf numFmtId="9" fontId="6" fillId="5" borderId="4" xfId="2" applyFont="1" applyFill="1" applyBorder="1" applyAlignment="1" applyProtection="1">
      <alignment horizontal="center" vertical="center" wrapText="1"/>
    </xf>
    <xf numFmtId="10" fontId="6" fillId="18" borderId="4" xfId="2" applyNumberFormat="1" applyFont="1" applyFill="1" applyBorder="1" applyAlignment="1" applyProtection="1">
      <alignment horizontal="center" vertical="center"/>
      <protection locked="0"/>
    </xf>
    <xf numFmtId="9" fontId="6" fillId="18" borderId="4" xfId="3" applyNumberFormat="1" applyFont="1" applyFill="1" applyBorder="1" applyAlignment="1" applyProtection="1">
      <alignment horizontal="center" vertical="center" wrapText="1"/>
      <protection locked="0"/>
    </xf>
    <xf numFmtId="9" fontId="6" fillId="19" borderId="3" xfId="3" applyNumberFormat="1" applyFont="1" applyFill="1" applyBorder="1" applyAlignment="1" applyProtection="1">
      <alignment horizontal="center" vertical="center" wrapText="1"/>
    </xf>
    <xf numFmtId="165" fontId="6" fillId="5" borderId="3" xfId="2" applyNumberFormat="1" applyFont="1" applyFill="1" applyBorder="1" applyAlignment="1" applyProtection="1">
      <alignment horizontal="center" vertical="center" wrapText="1"/>
    </xf>
    <xf numFmtId="166" fontId="6" fillId="5" borderId="3" xfId="2" applyNumberFormat="1" applyFont="1" applyFill="1" applyBorder="1" applyAlignment="1" applyProtection="1">
      <alignment horizontal="center" vertical="center" wrapText="1"/>
    </xf>
    <xf numFmtId="0" fontId="6" fillId="5" borderId="3" xfId="2" applyNumberFormat="1" applyFont="1" applyFill="1" applyBorder="1" applyAlignment="1">
      <alignment horizontal="center" vertical="center" wrapText="1"/>
    </xf>
    <xf numFmtId="2" fontId="6" fillId="18" borderId="4" xfId="3" applyNumberFormat="1" applyFont="1" applyFill="1" applyBorder="1" applyAlignment="1" applyProtection="1">
      <alignment horizontal="center" vertical="center"/>
      <protection locked="0"/>
    </xf>
    <xf numFmtId="2" fontId="6" fillId="18" borderId="3" xfId="3" applyNumberFormat="1" applyFont="1" applyFill="1" applyBorder="1" applyAlignment="1" applyProtection="1">
      <alignment horizontal="center" vertical="center"/>
      <protection locked="0"/>
    </xf>
    <xf numFmtId="167" fontId="6" fillId="18" borderId="3" xfId="3" applyNumberFormat="1" applyFont="1" applyFill="1" applyBorder="1" applyAlignment="1" applyProtection="1">
      <alignment horizontal="center" vertical="center" wrapText="1"/>
      <protection locked="0"/>
    </xf>
    <xf numFmtId="168" fontId="6" fillId="5" borderId="3" xfId="2" applyNumberFormat="1" applyFont="1" applyFill="1" applyBorder="1" applyAlignment="1" applyProtection="1">
      <alignment horizontal="center" vertical="center" wrapText="1"/>
    </xf>
    <xf numFmtId="169" fontId="6" fillId="5" borderId="3" xfId="2" applyNumberFormat="1" applyFont="1" applyFill="1" applyBorder="1" applyAlignment="1" applyProtection="1">
      <alignment horizontal="center" vertical="center" wrapText="1"/>
    </xf>
    <xf numFmtId="169" fontId="6" fillId="5" borderId="3" xfId="2" applyNumberFormat="1" applyFont="1" applyFill="1" applyBorder="1" applyAlignment="1">
      <alignment horizontal="center" vertical="center" wrapText="1"/>
    </xf>
    <xf numFmtId="164" fontId="6" fillId="18" borderId="3" xfId="3" applyNumberFormat="1" applyFont="1" applyFill="1" applyBorder="1" applyAlignment="1" applyProtection="1">
      <alignment horizontal="center" vertical="center" wrapText="1"/>
      <protection locked="0"/>
    </xf>
    <xf numFmtId="164" fontId="6" fillId="5" borderId="3" xfId="2" applyNumberFormat="1" applyFont="1" applyFill="1" applyBorder="1" applyAlignment="1">
      <alignment horizontal="center" vertical="center" wrapText="1"/>
    </xf>
    <xf numFmtId="0" fontId="6" fillId="18" borderId="3" xfId="3" applyNumberFormat="1" applyFont="1" applyFill="1" applyBorder="1" applyAlignment="1" applyProtection="1">
      <alignment horizontal="center" vertical="center" wrapText="1"/>
      <protection locked="0"/>
    </xf>
    <xf numFmtId="9" fontId="6" fillId="5" borderId="3" xfId="2" applyNumberFormat="1" applyFont="1" applyFill="1" applyBorder="1" applyAlignment="1">
      <alignment horizontal="center" vertical="center" wrapText="1"/>
    </xf>
    <xf numFmtId="9" fontId="8" fillId="21" borderId="3" xfId="2" applyFont="1" applyFill="1" applyBorder="1" applyProtection="1">
      <protection locked="0"/>
    </xf>
    <xf numFmtId="0" fontId="6" fillId="0" borderId="3" xfId="3" applyFont="1" applyFill="1" applyBorder="1" applyAlignment="1" applyProtection="1">
      <alignment horizontal="center" vertical="center" wrapText="1"/>
      <protection locked="0"/>
    </xf>
    <xf numFmtId="0" fontId="7" fillId="0" borderId="3" xfId="0" applyFont="1" applyBorder="1" applyProtection="1">
      <protection locked="0"/>
    </xf>
    <xf numFmtId="0" fontId="7" fillId="0" borderId="3" xfId="0" applyFont="1" applyBorder="1" applyAlignment="1" applyProtection="1">
      <alignment horizontal="justify" vertical="top"/>
      <protection locked="0"/>
    </xf>
    <xf numFmtId="0" fontId="6" fillId="0" borderId="3" xfId="0" applyFont="1" applyBorder="1" applyAlignment="1" applyProtection="1">
      <alignment horizontal="justify" vertical="top"/>
      <protection locked="0"/>
    </xf>
    <xf numFmtId="0" fontId="6" fillId="0" borderId="3" xfId="0" applyFont="1" applyFill="1" applyBorder="1" applyAlignment="1" applyProtection="1">
      <alignment horizontal="justify" vertical="top" wrapText="1"/>
      <protection locked="0"/>
    </xf>
    <xf numFmtId="9" fontId="6" fillId="18" borderId="3" xfId="3" applyNumberFormat="1" applyFont="1" applyFill="1" applyBorder="1" applyAlignment="1" applyProtection="1">
      <alignment horizontal="center" vertical="center"/>
    </xf>
    <xf numFmtId="0" fontId="57" fillId="0" borderId="3" xfId="0" applyFont="1" applyBorder="1" applyAlignment="1" applyProtection="1">
      <alignment vertical="center" wrapText="1"/>
      <protection locked="0"/>
    </xf>
    <xf numFmtId="0" fontId="34" fillId="9" borderId="3" xfId="0" applyFont="1" applyFill="1" applyBorder="1" applyAlignment="1" applyProtection="1">
      <alignment horizontal="justify" vertical="center"/>
      <protection locked="0"/>
    </xf>
    <xf numFmtId="0" fontId="8" fillId="0" borderId="3" xfId="0" applyFont="1" applyFill="1" applyBorder="1" applyAlignment="1" applyProtection="1">
      <alignment horizontal="justify" vertical="top"/>
      <protection locked="0"/>
    </xf>
    <xf numFmtId="9" fontId="6" fillId="18" borderId="3" xfId="3" applyNumberFormat="1" applyFont="1" applyFill="1" applyBorder="1" applyAlignment="1" applyProtection="1">
      <alignment vertical="center" wrapText="1"/>
      <protection locked="0"/>
    </xf>
    <xf numFmtId="0" fontId="8" fillId="9" borderId="3" xfId="0" applyFont="1" applyFill="1" applyBorder="1" applyAlignment="1" applyProtection="1">
      <alignment horizontal="justify" vertical="top" wrapText="1"/>
      <protection locked="0"/>
    </xf>
    <xf numFmtId="0" fontId="6" fillId="18" borderId="3" xfId="3" applyFont="1" applyFill="1" applyBorder="1" applyAlignment="1" applyProtection="1">
      <alignment horizontal="left" vertical="center" wrapText="1"/>
      <protection locked="0"/>
    </xf>
    <xf numFmtId="0" fontId="6" fillId="18" borderId="3" xfId="3" applyFont="1" applyFill="1" applyBorder="1" applyAlignment="1" applyProtection="1">
      <alignment horizontal="left" vertical="center" wrapText="1"/>
    </xf>
    <xf numFmtId="10" fontId="8" fillId="5" borderId="3" xfId="2" applyNumberFormat="1" applyFont="1" applyFill="1" applyBorder="1" applyAlignment="1" applyProtection="1">
      <alignment horizontal="center" vertical="center" wrapText="1"/>
    </xf>
    <xf numFmtId="164" fontId="8" fillId="5" borderId="3" xfId="2" applyNumberFormat="1" applyFont="1" applyFill="1" applyBorder="1" applyAlignment="1" applyProtection="1">
      <alignment horizontal="center" vertical="center" wrapText="1"/>
    </xf>
    <xf numFmtId="164" fontId="8" fillId="5" borderId="3" xfId="2" applyNumberFormat="1" applyFont="1" applyFill="1" applyBorder="1" applyAlignment="1" applyProtection="1">
      <alignment horizontal="center" vertical="center" wrapText="1"/>
      <protection locked="0"/>
    </xf>
    <xf numFmtId="0" fontId="8" fillId="0" borderId="3" xfId="0" applyFont="1" applyBorder="1" applyAlignment="1" applyProtection="1">
      <alignment horizontal="justify" vertical="top"/>
      <protection locked="0"/>
    </xf>
    <xf numFmtId="0" fontId="33" fillId="0" borderId="3" xfId="0" applyFont="1" applyBorder="1" applyAlignment="1" applyProtection="1">
      <alignment horizontal="justify" vertical="top"/>
      <protection locked="0"/>
    </xf>
    <xf numFmtId="9" fontId="8" fillId="5" borderId="3" xfId="2" applyFont="1" applyFill="1" applyBorder="1" applyAlignment="1" applyProtection="1">
      <alignment horizontal="center" vertical="center" wrapText="1"/>
    </xf>
    <xf numFmtId="9" fontId="8" fillId="5" borderId="3" xfId="0" applyNumberFormat="1" applyFont="1" applyFill="1" applyBorder="1" applyAlignment="1" applyProtection="1">
      <alignment horizontal="center" vertical="center" wrapText="1"/>
    </xf>
    <xf numFmtId="9" fontId="8" fillId="5" borderId="3" xfId="0" applyNumberFormat="1" applyFont="1" applyFill="1" applyBorder="1" applyAlignment="1" applyProtection="1">
      <alignment horizontal="center" vertical="center" wrapText="1"/>
      <protection locked="0"/>
    </xf>
    <xf numFmtId="0" fontId="6" fillId="18" borderId="3" xfId="3" applyFont="1" applyFill="1" applyBorder="1" applyAlignment="1" applyProtection="1">
      <alignment horizontal="justify" vertical="top" wrapText="1"/>
      <protection locked="0"/>
    </xf>
    <xf numFmtId="164" fontId="8" fillId="5" borderId="3" xfId="0" applyNumberFormat="1" applyFont="1" applyFill="1" applyBorder="1" applyAlignment="1" applyProtection="1">
      <alignment horizontal="center" vertical="center" wrapText="1"/>
    </xf>
    <xf numFmtId="10" fontId="8" fillId="5" borderId="3" xfId="0" applyNumberFormat="1" applyFont="1" applyFill="1" applyBorder="1" applyAlignment="1" applyProtection="1">
      <alignment horizontal="center" vertical="center" wrapText="1"/>
    </xf>
    <xf numFmtId="0" fontId="33" fillId="0" borderId="3" xfId="0" applyFont="1" applyFill="1" applyBorder="1" applyAlignment="1" applyProtection="1">
      <alignment horizontal="justify" vertical="top"/>
      <protection locked="0"/>
    </xf>
    <xf numFmtId="10" fontId="8" fillId="5" borderId="3" xfId="0" applyNumberFormat="1" applyFont="1" applyFill="1" applyBorder="1" applyAlignment="1" applyProtection="1">
      <alignment horizontal="center" vertical="center" wrapText="1"/>
      <protection locked="0"/>
    </xf>
    <xf numFmtId="0" fontId="33" fillId="9" borderId="3" xfId="0" applyFont="1" applyFill="1" applyBorder="1" applyAlignment="1" applyProtection="1">
      <alignment horizontal="justify" vertical="top" wrapText="1"/>
      <protection locked="0"/>
    </xf>
    <xf numFmtId="10" fontId="6" fillId="5" borderId="3" xfId="3" applyNumberFormat="1" applyFont="1" applyFill="1" applyBorder="1" applyAlignment="1" applyProtection="1">
      <alignment horizontal="center" vertical="center" wrapText="1"/>
    </xf>
    <xf numFmtId="9" fontId="6" fillId="18" borderId="3" xfId="2" applyNumberFormat="1" applyFont="1" applyFill="1" applyBorder="1" applyAlignment="1" applyProtection="1">
      <alignment horizontal="center" vertical="center" wrapText="1"/>
    </xf>
    <xf numFmtId="0" fontId="6" fillId="5" borderId="3" xfId="3" applyFont="1" applyFill="1" applyBorder="1" applyAlignment="1" applyProtection="1">
      <alignment horizontal="center" vertical="center" wrapText="1"/>
    </xf>
    <xf numFmtId="164" fontId="6" fillId="5" borderId="3" xfId="3" applyNumberFormat="1" applyFont="1" applyFill="1" applyBorder="1" applyAlignment="1">
      <alignment horizontal="center" vertical="center" wrapText="1"/>
    </xf>
    <xf numFmtId="9" fontId="6" fillId="5" borderId="3" xfId="3" applyNumberFormat="1" applyFont="1" applyFill="1" applyBorder="1" applyAlignment="1">
      <alignment horizontal="center" vertical="center" wrapText="1"/>
    </xf>
    <xf numFmtId="10" fontId="6" fillId="18" borderId="3" xfId="3" applyNumberFormat="1" applyFont="1" applyFill="1" applyBorder="1" applyAlignment="1" applyProtection="1">
      <alignment horizontal="center" vertical="center"/>
      <protection locked="0"/>
    </xf>
    <xf numFmtId="164" fontId="6" fillId="5" borderId="3" xfId="2" applyNumberFormat="1" applyFont="1" applyFill="1" applyBorder="1" applyAlignment="1" applyProtection="1">
      <alignment horizontal="center" vertical="center"/>
    </xf>
    <xf numFmtId="0" fontId="6" fillId="18" borderId="6" xfId="4" applyFont="1" applyFill="1" applyBorder="1" applyAlignment="1" applyProtection="1">
      <alignment horizontal="center" vertical="center" wrapText="1"/>
      <protection locked="0"/>
    </xf>
    <xf numFmtId="9" fontId="6" fillId="18" borderId="6" xfId="4" applyNumberFormat="1" applyFont="1" applyFill="1" applyBorder="1" applyAlignment="1" applyProtection="1">
      <alignment horizontal="center" vertical="center" wrapText="1"/>
      <protection locked="0"/>
    </xf>
    <xf numFmtId="9" fontId="6" fillId="19" borderId="3" xfId="3" applyNumberFormat="1" applyFont="1" applyFill="1" applyBorder="1" applyAlignment="1" applyProtection="1">
      <alignment horizontal="center" vertical="center"/>
    </xf>
    <xf numFmtId="0" fontId="5" fillId="2" borderId="5" xfId="4" applyFont="1" applyFill="1" applyBorder="1" applyAlignment="1" applyProtection="1">
      <alignment horizontal="center" vertical="center" textRotation="255"/>
      <protection locked="0"/>
    </xf>
    <xf numFmtId="0" fontId="18" fillId="18" borderId="6" xfId="4" applyFont="1" applyFill="1" applyBorder="1" applyAlignment="1" applyProtection="1">
      <alignment horizontal="center" vertical="center" wrapText="1"/>
      <protection locked="0"/>
    </xf>
    <xf numFmtId="9" fontId="6" fillId="3" borderId="6" xfId="3" applyNumberFormat="1" applyFont="1" applyFill="1" applyBorder="1" applyAlignment="1" applyProtection="1">
      <alignment horizontal="center" vertical="center"/>
      <protection locked="0"/>
    </xf>
    <xf numFmtId="0" fontId="6" fillId="8" borderId="3" xfId="3" applyFont="1" applyFill="1" applyBorder="1" applyAlignment="1" applyProtection="1">
      <alignment horizontal="center" vertical="center" wrapText="1"/>
      <protection locked="0"/>
    </xf>
    <xf numFmtId="0" fontId="6" fillId="8" borderId="3" xfId="3" applyFont="1" applyFill="1" applyBorder="1" applyAlignment="1" applyProtection="1">
      <alignment horizontal="justify" vertical="top" wrapText="1"/>
      <protection locked="0"/>
    </xf>
    <xf numFmtId="10" fontId="6" fillId="8" borderId="3" xfId="3" applyNumberFormat="1"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wrapText="1"/>
      <protection locked="0"/>
    </xf>
    <xf numFmtId="9" fontId="6" fillId="8" borderId="3" xfId="3" applyNumberFormat="1" applyFont="1" applyFill="1" applyBorder="1" applyAlignment="1" applyProtection="1">
      <alignment horizontal="center" vertical="center"/>
      <protection locked="0"/>
    </xf>
    <xf numFmtId="0" fontId="6" fillId="8" borderId="3" xfId="3" applyFont="1" applyFill="1" applyBorder="1" applyAlignment="1" applyProtection="1">
      <alignment horizontal="left" vertical="center" wrapText="1"/>
      <protection locked="0"/>
    </xf>
    <xf numFmtId="0" fontId="6" fillId="3" borderId="3" xfId="3" applyFont="1" applyFill="1" applyBorder="1" applyAlignment="1" applyProtection="1">
      <alignment horizontal="justify" vertical="top" wrapText="1"/>
      <protection locked="0"/>
    </xf>
    <xf numFmtId="0" fontId="6" fillId="3"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justify" vertical="top" wrapText="1"/>
      <protection locked="0"/>
    </xf>
    <xf numFmtId="0" fontId="6" fillId="3" borderId="3" xfId="0" applyFont="1" applyFill="1" applyBorder="1" applyAlignment="1" applyProtection="1">
      <alignment horizontal="justify" vertical="center" wrapText="1"/>
      <protection locked="0"/>
    </xf>
    <xf numFmtId="0" fontId="6" fillId="8" borderId="3" xfId="0" applyFont="1" applyFill="1" applyBorder="1" applyAlignment="1" applyProtection="1">
      <alignment horizontal="center" vertical="center" wrapText="1"/>
      <protection locked="0"/>
    </xf>
    <xf numFmtId="0" fontId="5" fillId="2" borderId="1" xfId="4" applyFont="1" applyFill="1" applyBorder="1" applyAlignment="1" applyProtection="1">
      <alignment horizontal="center" vertical="center" textRotation="255"/>
      <protection locked="0"/>
    </xf>
    <xf numFmtId="164" fontId="6" fillId="3" borderId="3" xfId="3" applyNumberFormat="1" applyFont="1" applyFill="1" applyBorder="1" applyAlignment="1" applyProtection="1">
      <alignment horizontal="center" vertical="center"/>
      <protection locked="0"/>
    </xf>
    <xf numFmtId="164" fontId="6" fillId="19" borderId="3" xfId="2" applyNumberFormat="1" applyFont="1" applyFill="1" applyBorder="1" applyAlignment="1" applyProtection="1">
      <alignment horizontal="center" vertical="center" wrapText="1"/>
    </xf>
    <xf numFmtId="167" fontId="6" fillId="5" borderId="3" xfId="2" applyNumberFormat="1" applyFont="1" applyFill="1" applyBorder="1" applyAlignment="1" applyProtection="1">
      <alignment horizontal="center" vertical="center" wrapText="1"/>
    </xf>
    <xf numFmtId="0" fontId="6" fillId="3" borderId="3" xfId="4" applyFont="1" applyFill="1" applyBorder="1" applyAlignment="1" applyProtection="1">
      <alignment horizontal="center" wrapText="1"/>
      <protection locked="0"/>
    </xf>
    <xf numFmtId="170" fontId="6" fillId="5" borderId="3" xfId="2" applyNumberFormat="1" applyFont="1" applyFill="1" applyBorder="1" applyAlignment="1" applyProtection="1">
      <alignment horizontal="center" vertical="center"/>
    </xf>
    <xf numFmtId="169" fontId="6" fillId="5" borderId="3" xfId="2" applyNumberFormat="1" applyFont="1" applyFill="1" applyBorder="1" applyAlignment="1" applyProtection="1">
      <alignment horizontal="center" vertical="center"/>
    </xf>
    <xf numFmtId="167" fontId="6" fillId="5" borderId="3" xfId="2" applyNumberFormat="1" applyFont="1" applyFill="1" applyBorder="1" applyAlignment="1" applyProtection="1">
      <alignment horizontal="center" vertical="center"/>
    </xf>
    <xf numFmtId="0" fontId="7" fillId="3" borderId="3" xfId="4" applyFont="1" applyFill="1" applyBorder="1" applyAlignment="1" applyProtection="1">
      <alignment vertical="center" wrapText="1"/>
      <protection locked="0"/>
    </xf>
    <xf numFmtId="9" fontId="6" fillId="18" borderId="3" xfId="2" applyFont="1" applyFill="1" applyBorder="1" applyAlignment="1" applyProtection="1">
      <alignment horizontal="center" vertical="center"/>
    </xf>
    <xf numFmtId="9" fontId="7" fillId="5" borderId="3" xfId="2" applyFont="1" applyFill="1" applyBorder="1" applyAlignment="1" applyProtection="1">
      <alignment horizontal="center" vertical="center"/>
    </xf>
    <xf numFmtId="164" fontId="7" fillId="5" borderId="3" xfId="2" applyNumberFormat="1" applyFont="1" applyFill="1" applyBorder="1" applyAlignment="1" applyProtection="1">
      <alignment horizontal="center" vertical="center"/>
    </xf>
    <xf numFmtId="9" fontId="6" fillId="18" borderId="3" xfId="4" applyNumberFormat="1" applyFont="1" applyFill="1" applyBorder="1" applyAlignment="1" applyProtection="1">
      <alignment horizontal="center" vertical="center" wrapText="1"/>
    </xf>
    <xf numFmtId="9" fontId="6" fillId="5" borderId="3" xfId="2" applyNumberFormat="1" applyFont="1" applyFill="1" applyBorder="1" applyAlignment="1" applyProtection="1">
      <alignment horizontal="center" vertical="center"/>
    </xf>
    <xf numFmtId="9" fontId="7" fillId="5" borderId="3" xfId="2" applyNumberFormat="1" applyFont="1" applyFill="1" applyBorder="1" applyAlignment="1" applyProtection="1">
      <alignment horizontal="center" vertical="center"/>
    </xf>
    <xf numFmtId="0" fontId="8" fillId="0" borderId="3" xfId="0" applyFont="1" applyFill="1" applyBorder="1" applyAlignment="1" applyProtection="1">
      <alignment horizontal="justify" vertical="top" wrapText="1"/>
      <protection locked="0"/>
    </xf>
    <xf numFmtId="9" fontId="6" fillId="18" borderId="3" xfId="3" applyNumberFormat="1" applyFont="1" applyFill="1" applyBorder="1" applyAlignment="1" applyProtection="1">
      <alignment vertical="center" wrapText="1"/>
    </xf>
    <xf numFmtId="0" fontId="7" fillId="22" borderId="4" xfId="0" applyFont="1" applyFill="1" applyBorder="1" applyAlignment="1" applyProtection="1">
      <alignment vertical="center" wrapText="1"/>
      <protection locked="0"/>
    </xf>
    <xf numFmtId="0" fontId="7" fillId="22" borderId="4" xfId="0" applyFont="1" applyFill="1" applyBorder="1" applyAlignment="1" applyProtection="1">
      <alignment horizontal="center" vertical="center" wrapText="1"/>
      <protection locked="0"/>
    </xf>
    <xf numFmtId="9" fontId="6" fillId="18" borderId="14" xfId="2" applyFont="1" applyFill="1" applyBorder="1" applyAlignment="1" applyProtection="1">
      <alignment horizontal="center" vertical="center" wrapText="1"/>
      <protection locked="0"/>
    </xf>
    <xf numFmtId="9" fontId="6" fillId="18" borderId="4" xfId="2" applyFont="1" applyFill="1" applyBorder="1" applyAlignment="1" applyProtection="1">
      <alignment horizontal="center" vertical="center" wrapText="1"/>
      <protection locked="0"/>
    </xf>
    <xf numFmtId="0" fontId="7" fillId="22" borderId="3" xfId="0" applyFont="1" applyFill="1" applyBorder="1" applyAlignment="1" applyProtection="1">
      <alignment horizontal="center" vertical="center" wrapText="1"/>
      <protection locked="0"/>
    </xf>
    <xf numFmtId="9" fontId="51" fillId="18" borderId="3" xfId="3" applyNumberFormat="1" applyFont="1" applyFill="1" applyBorder="1" applyAlignment="1" applyProtection="1">
      <alignment horizontal="center" vertical="center" wrapText="1"/>
      <protection locked="0"/>
    </xf>
    <xf numFmtId="0" fontId="53" fillId="22" borderId="3" xfId="0" applyFont="1" applyFill="1" applyBorder="1" applyAlignment="1" applyProtection="1">
      <alignment horizontal="center" vertical="center" wrapText="1"/>
      <protection locked="0"/>
    </xf>
    <xf numFmtId="9" fontId="51" fillId="18" borderId="7" xfId="2" applyFont="1" applyFill="1" applyBorder="1" applyAlignment="1" applyProtection="1">
      <alignment horizontal="center" vertical="center" wrapText="1"/>
      <protection locked="0"/>
    </xf>
    <xf numFmtId="9" fontId="51" fillId="5" borderId="3" xfId="2" applyFont="1" applyFill="1" applyBorder="1" applyAlignment="1" applyProtection="1">
      <alignment horizontal="center" vertical="center" wrapText="1"/>
      <protection locked="0"/>
    </xf>
    <xf numFmtId="9" fontId="51" fillId="18" borderId="3" xfId="2" applyFont="1" applyFill="1" applyBorder="1" applyAlignment="1" applyProtection="1">
      <alignment horizontal="center" vertical="center" wrapText="1"/>
      <protection locked="0"/>
    </xf>
    <xf numFmtId="10" fontId="51" fillId="5" borderId="3" xfId="2" applyNumberFormat="1" applyFont="1" applyFill="1" applyBorder="1" applyAlignment="1" applyProtection="1">
      <alignment horizontal="center" vertical="center" wrapText="1"/>
      <protection locked="0"/>
    </xf>
    <xf numFmtId="0" fontId="62" fillId="0" borderId="0" xfId="0" applyFont="1" applyProtection="1">
      <protection locked="0"/>
    </xf>
    <xf numFmtId="0" fontId="62" fillId="10" borderId="10" xfId="3" applyFont="1" applyFill="1" applyBorder="1" applyAlignment="1" applyProtection="1">
      <alignment vertical="center" wrapText="1"/>
      <protection locked="0"/>
    </xf>
    <xf numFmtId="0" fontId="62" fillId="10" borderId="9" xfId="3" applyFont="1" applyFill="1" applyBorder="1" applyAlignment="1" applyProtection="1">
      <alignment horizontal="center" vertical="center" wrapText="1"/>
      <protection locked="0"/>
    </xf>
    <xf numFmtId="9" fontId="53" fillId="22" borderId="3" xfId="0" applyNumberFormat="1" applyFont="1" applyFill="1" applyBorder="1" applyAlignment="1" applyProtection="1">
      <alignment horizontal="center" vertical="center" wrapText="1"/>
      <protection locked="0"/>
    </xf>
    <xf numFmtId="9" fontId="53" fillId="18" borderId="3" xfId="2" applyFont="1" applyFill="1" applyBorder="1" applyAlignment="1" applyProtection="1">
      <alignment horizontal="center" vertical="center" wrapText="1"/>
      <protection locked="0"/>
    </xf>
    <xf numFmtId="9" fontId="53" fillId="5" borderId="3" xfId="2" applyFont="1" applyFill="1" applyBorder="1" applyAlignment="1" applyProtection="1">
      <alignment horizontal="center" vertical="center" wrapText="1"/>
      <protection locked="0"/>
    </xf>
    <xf numFmtId="10" fontId="53" fillId="5" borderId="3" xfId="2" applyNumberFormat="1" applyFont="1" applyFill="1" applyBorder="1" applyAlignment="1" applyProtection="1">
      <alignment horizontal="center" vertical="center" wrapText="1"/>
      <protection locked="0"/>
    </xf>
    <xf numFmtId="9" fontId="9" fillId="11" borderId="3" xfId="2" applyFont="1" applyFill="1" applyBorder="1" applyProtection="1">
      <protection locked="0"/>
    </xf>
    <xf numFmtId="0" fontId="62" fillId="10" borderId="1" xfId="3" applyFont="1" applyFill="1" applyBorder="1" applyAlignment="1" applyProtection="1">
      <alignment horizontal="center" vertical="center" wrapText="1"/>
      <protection locked="0"/>
    </xf>
    <xf numFmtId="0" fontId="5" fillId="2" borderId="2" xfId="4" applyFont="1" applyFill="1" applyBorder="1" applyAlignment="1" applyProtection="1">
      <alignment horizontal="center" vertical="center" textRotation="255" wrapText="1"/>
      <protection locked="0"/>
    </xf>
    <xf numFmtId="10" fontId="51" fillId="18" borderId="3" xfId="3" applyNumberFormat="1" applyFont="1" applyFill="1" applyBorder="1" applyAlignment="1" applyProtection="1">
      <alignment horizontal="center" vertical="center" wrapText="1"/>
      <protection locked="0"/>
    </xf>
    <xf numFmtId="9" fontId="51" fillId="18" borderId="7" xfId="3" applyNumberFormat="1" applyFont="1" applyFill="1" applyBorder="1" applyAlignment="1" applyProtection="1">
      <alignment horizontal="center" vertical="center" wrapText="1"/>
      <protection locked="0"/>
    </xf>
    <xf numFmtId="10" fontId="51" fillId="5" borderId="3" xfId="1" applyNumberFormat="1" applyFont="1" applyFill="1" applyBorder="1" applyAlignment="1" applyProtection="1">
      <alignment horizontal="center" vertical="center" wrapText="1"/>
      <protection locked="0"/>
    </xf>
    <xf numFmtId="0" fontId="50" fillId="3" borderId="3" xfId="4" applyFont="1" applyFill="1" applyBorder="1" applyAlignment="1" applyProtection="1">
      <alignment horizontal="center" vertical="center" wrapText="1"/>
      <protection locked="0"/>
    </xf>
    <xf numFmtId="9" fontId="7" fillId="3" borderId="3" xfId="0" applyNumberFormat="1" applyFont="1" applyFill="1" applyBorder="1" applyAlignment="1" applyProtection="1">
      <alignment horizontal="center" vertical="center"/>
      <protection locked="0"/>
    </xf>
    <xf numFmtId="9" fontId="7" fillId="3" borderId="3" xfId="0" applyNumberFormat="1" applyFont="1" applyFill="1" applyBorder="1" applyAlignment="1" applyProtection="1">
      <alignment horizontal="center" vertical="center" wrapText="1"/>
      <protection locked="0"/>
    </xf>
    <xf numFmtId="0" fontId="7" fillId="14" borderId="3" xfId="0" applyFont="1" applyFill="1" applyBorder="1" applyProtection="1">
      <protection locked="0"/>
    </xf>
    <xf numFmtId="0" fontId="43" fillId="10" borderId="16" xfId="0" applyFont="1" applyFill="1" applyBorder="1" applyAlignment="1">
      <alignment horizontal="center" vertical="center"/>
    </xf>
    <xf numFmtId="0" fontId="43" fillId="10" borderId="25" xfId="0" applyFont="1" applyFill="1" applyBorder="1" applyAlignment="1">
      <alignment horizontal="center" vertical="center"/>
    </xf>
    <xf numFmtId="0" fontId="43" fillId="10" borderId="26" xfId="0" applyFont="1" applyFill="1" applyBorder="1" applyAlignment="1">
      <alignment horizontal="center" vertical="center"/>
    </xf>
    <xf numFmtId="0" fontId="39" fillId="12" borderId="19" xfId="0" applyFont="1" applyFill="1" applyBorder="1" applyAlignment="1">
      <alignment horizontal="center" vertical="center"/>
    </xf>
    <xf numFmtId="0" fontId="0" fillId="12" borderId="3" xfId="0" applyFill="1" applyBorder="1" applyAlignment="1">
      <alignment horizontal="center"/>
    </xf>
    <xf numFmtId="9" fontId="4" fillId="0" borderId="3" xfId="4" applyNumberFormat="1" applyFont="1" applyFill="1" applyBorder="1" applyAlignment="1">
      <alignment horizontal="center" vertical="center" wrapText="1"/>
    </xf>
    <xf numFmtId="0" fontId="4" fillId="9" borderId="3" xfId="4" applyFont="1" applyFill="1" applyBorder="1" applyAlignment="1">
      <alignment horizontal="center" vertical="center" wrapText="1"/>
    </xf>
    <xf numFmtId="9" fontId="4" fillId="9" borderId="3" xfId="4" applyNumberFormat="1" applyFont="1" applyFill="1" applyBorder="1" applyAlignment="1">
      <alignment horizontal="center" vertical="center" wrapText="1"/>
    </xf>
    <xf numFmtId="9" fontId="4" fillId="8" borderId="3" xfId="4" applyNumberFormat="1" applyFont="1" applyFill="1" applyBorder="1" applyAlignment="1">
      <alignment horizontal="center" vertical="center" wrapText="1"/>
    </xf>
    <xf numFmtId="0" fontId="17" fillId="2" borderId="17" xfId="4" applyFont="1" applyFill="1" applyBorder="1" applyAlignment="1">
      <alignment horizontal="center" vertical="center" wrapText="1"/>
    </xf>
    <xf numFmtId="0" fontId="17" fillId="2" borderId="15" xfId="4" applyFont="1" applyFill="1" applyBorder="1" applyAlignment="1">
      <alignment horizontal="center" vertical="center" wrapText="1"/>
    </xf>
    <xf numFmtId="0" fontId="17" fillId="2" borderId="16"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0" borderId="3" xfId="4" applyFont="1" applyBorder="1" applyAlignment="1">
      <alignment horizontal="center" vertical="center" wrapText="1"/>
    </xf>
    <xf numFmtId="0" fontId="11" fillId="9" borderId="3" xfId="4"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15" xfId="4" applyFont="1" applyFill="1" applyBorder="1" applyAlignment="1">
      <alignment horizontal="center" vertical="center" wrapText="1"/>
    </xf>
    <xf numFmtId="0" fontId="15" fillId="2" borderId="16"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6" xfId="4" applyFont="1" applyFill="1" applyBorder="1" applyAlignment="1">
      <alignment horizontal="center" vertical="center" wrapText="1"/>
    </xf>
    <xf numFmtId="0" fontId="4" fillId="2" borderId="3" xfId="4" applyFont="1" applyFill="1" applyBorder="1" applyAlignment="1">
      <alignment horizontal="center" vertical="top" wrapText="1"/>
    </xf>
    <xf numFmtId="0" fontId="31" fillId="9" borderId="1" xfId="5" applyFont="1" applyFill="1" applyBorder="1" applyAlignment="1" applyProtection="1">
      <alignment horizontal="center"/>
    </xf>
    <xf numFmtId="0" fontId="30" fillId="9" borderId="1" xfId="5" applyFont="1" applyFill="1" applyBorder="1" applyAlignment="1" applyProtection="1">
      <alignment horizontal="center"/>
    </xf>
    <xf numFmtId="0" fontId="18" fillId="10" borderId="5" xfId="4" applyFont="1" applyFill="1" applyBorder="1" applyAlignment="1">
      <alignment horizontal="center" vertical="center"/>
    </xf>
    <xf numFmtId="0" fontId="18" fillId="10" borderId="6" xfId="4" applyFont="1" applyFill="1" applyBorder="1" applyAlignment="1">
      <alignment horizontal="center" vertical="center"/>
    </xf>
    <xf numFmtId="0" fontId="18" fillId="10" borderId="7" xfId="4" applyFont="1" applyFill="1" applyBorder="1" applyAlignment="1">
      <alignment horizontal="center" vertical="center"/>
    </xf>
    <xf numFmtId="0" fontId="11" fillId="2" borderId="15" xfId="4" applyFont="1" applyFill="1" applyBorder="1" applyAlignment="1">
      <alignment horizontal="center" vertical="center" wrapText="1"/>
    </xf>
    <xf numFmtId="0" fontId="11" fillId="2" borderId="16"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15" fillId="2" borderId="5" xfId="4" applyFont="1" applyFill="1" applyBorder="1" applyAlignment="1">
      <alignment horizontal="center" vertical="center" wrapText="1"/>
    </xf>
    <xf numFmtId="0" fontId="31" fillId="0" borderId="1" xfId="5" applyFont="1" applyBorder="1" applyAlignment="1" applyProtection="1">
      <alignment horizontal="center"/>
      <protection locked="0"/>
    </xf>
    <xf numFmtId="0" fontId="14" fillId="11" borderId="5" xfId="0" applyFont="1" applyFill="1" applyBorder="1" applyAlignment="1" applyProtection="1">
      <alignment horizontal="center" vertical="center"/>
      <protection locked="0"/>
    </xf>
    <xf numFmtId="0" fontId="14" fillId="11" borderId="6"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protection locked="0"/>
    </xf>
    <xf numFmtId="9" fontId="6" fillId="7" borderId="4" xfId="3" applyNumberFormat="1" applyFont="1" applyFill="1" applyBorder="1" applyAlignment="1" applyProtection="1">
      <alignment horizontal="center" vertical="center"/>
      <protection locked="0"/>
    </xf>
    <xf numFmtId="9" fontId="6" fillId="7" borderId="9" xfId="3" applyNumberFormat="1" applyFont="1" applyFill="1" applyBorder="1" applyAlignment="1" applyProtection="1">
      <alignment horizontal="center" vertical="center"/>
      <protection locked="0"/>
    </xf>
    <xf numFmtId="0" fontId="5" fillId="2" borderId="4" xfId="3" applyFont="1" applyFill="1" applyBorder="1" applyAlignment="1" applyProtection="1">
      <alignment horizontal="center" vertical="center" wrapText="1"/>
      <protection locked="0"/>
    </xf>
    <xf numFmtId="0" fontId="5" fillId="2" borderId="9" xfId="3" applyFont="1" applyFill="1" applyBorder="1" applyAlignment="1" applyProtection="1">
      <alignment horizontal="center" vertical="center" wrapText="1"/>
      <protection locked="0"/>
    </xf>
    <xf numFmtId="0" fontId="5" fillId="2" borderId="4" xfId="4" applyFont="1" applyFill="1" applyBorder="1" applyAlignment="1" applyProtection="1">
      <alignment horizontal="center" vertical="center" textRotation="255" wrapText="1"/>
      <protection locked="0"/>
    </xf>
    <xf numFmtId="0" fontId="5" fillId="2" borderId="9" xfId="4" applyFont="1" applyFill="1" applyBorder="1" applyAlignment="1" applyProtection="1">
      <alignment horizontal="center" vertical="center" textRotation="255" wrapText="1"/>
      <protection locked="0"/>
    </xf>
    <xf numFmtId="0" fontId="6" fillId="7" borderId="4" xfId="4" applyFont="1" applyFill="1" applyBorder="1" applyAlignment="1" applyProtection="1">
      <alignment horizontal="center" vertical="center" wrapText="1"/>
      <protection locked="0"/>
    </xf>
    <xf numFmtId="0" fontId="6" fillId="7" borderId="9" xfId="4" applyFont="1" applyFill="1" applyBorder="1" applyAlignment="1" applyProtection="1">
      <alignment horizontal="center" vertical="center" wrapText="1"/>
      <protection locked="0"/>
    </xf>
    <xf numFmtId="0" fontId="6" fillId="4" borderId="4" xfId="4" applyFont="1" applyFill="1" applyBorder="1" applyAlignment="1" applyProtection="1">
      <alignment horizontal="center" vertical="center" wrapText="1"/>
      <protection locked="0"/>
    </xf>
    <xf numFmtId="0" fontId="6" fillId="4" borderId="10" xfId="4" applyFont="1" applyFill="1" applyBorder="1" applyAlignment="1" applyProtection="1">
      <alignment horizontal="center" vertical="center" wrapText="1"/>
      <protection locked="0"/>
    </xf>
    <xf numFmtId="0" fontId="6" fillId="4" borderId="9" xfId="4" applyFont="1" applyFill="1" applyBorder="1" applyAlignment="1" applyProtection="1">
      <alignment horizontal="center" vertical="center" wrapText="1"/>
      <protection locked="0"/>
    </xf>
    <xf numFmtId="0" fontId="6" fillId="3" borderId="4" xfId="3" applyFont="1" applyFill="1" applyBorder="1" applyAlignment="1" applyProtection="1">
      <alignment horizontal="center" vertical="center" wrapText="1"/>
      <protection locked="0"/>
    </xf>
    <xf numFmtId="0" fontId="6" fillId="3" borderId="9" xfId="3" applyFont="1" applyFill="1" applyBorder="1" applyAlignment="1" applyProtection="1">
      <alignment horizontal="center" vertical="center" wrapText="1"/>
      <protection locked="0"/>
    </xf>
    <xf numFmtId="9" fontId="6" fillId="3" borderId="4" xfId="3" applyNumberFormat="1" applyFont="1" applyFill="1" applyBorder="1" applyAlignment="1" applyProtection="1">
      <alignment horizontal="center" vertical="center" wrapText="1"/>
      <protection locked="0"/>
    </xf>
    <xf numFmtId="9" fontId="6" fillId="3" borderId="9" xfId="3" applyNumberFormat="1" applyFont="1" applyFill="1" applyBorder="1" applyAlignment="1" applyProtection="1">
      <alignment horizontal="center" vertical="center" wrapText="1"/>
      <protection locked="0"/>
    </xf>
    <xf numFmtId="9" fontId="6" fillId="3" borderId="4" xfId="3" applyNumberFormat="1" applyFont="1" applyFill="1" applyBorder="1" applyAlignment="1" applyProtection="1">
      <alignment horizontal="center" vertical="center"/>
      <protection locked="0"/>
    </xf>
    <xf numFmtId="9" fontId="6" fillId="3" borderId="9"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center" vertical="center" textRotation="255"/>
      <protection locked="0"/>
    </xf>
    <xf numFmtId="0" fontId="5" fillId="2" borderId="10" xfId="4" applyFont="1" applyFill="1" applyBorder="1" applyAlignment="1" applyProtection="1">
      <alignment horizontal="center" vertical="center" textRotation="255"/>
      <protection locked="0"/>
    </xf>
    <xf numFmtId="0" fontId="5" fillId="2" borderId="9" xfId="4" applyFont="1" applyFill="1" applyBorder="1" applyAlignment="1" applyProtection="1">
      <alignment horizontal="center" vertical="center" textRotation="255"/>
      <protection locked="0"/>
    </xf>
    <xf numFmtId="0" fontId="3" fillId="4" borderId="4" xfId="4" applyFont="1" applyFill="1" applyBorder="1" applyAlignment="1" applyProtection="1">
      <alignment horizontal="center" vertical="center" wrapText="1"/>
      <protection locked="0"/>
    </xf>
    <xf numFmtId="0" fontId="3" fillId="4" borderId="10" xfId="4" applyFont="1" applyFill="1" applyBorder="1" applyAlignment="1" applyProtection="1">
      <alignment horizontal="center" vertical="center" wrapText="1"/>
      <protection locked="0"/>
    </xf>
    <xf numFmtId="0" fontId="3" fillId="4" borderId="9" xfId="4"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5" fillId="2" borderId="10" xfId="4" applyFont="1" applyFill="1" applyBorder="1" applyAlignment="1" applyProtection="1">
      <alignment horizontal="center" vertical="center" textRotation="255" wrapText="1"/>
      <protection locked="0"/>
    </xf>
    <xf numFmtId="0" fontId="14" fillId="15" borderId="5" xfId="0" applyFont="1" applyFill="1" applyBorder="1" applyAlignment="1" applyProtection="1">
      <alignment horizontal="center" vertical="center" wrapText="1"/>
      <protection locked="0"/>
    </xf>
    <xf numFmtId="0" fontId="14" fillId="15" borderId="6" xfId="0" applyFont="1" applyFill="1" applyBorder="1" applyAlignment="1" applyProtection="1">
      <alignment horizontal="center" vertical="center" wrapText="1"/>
      <protection locked="0"/>
    </xf>
    <xf numFmtId="0" fontId="14" fillId="15" borderId="7" xfId="0" applyFont="1" applyFill="1" applyBorder="1" applyAlignment="1" applyProtection="1">
      <alignment horizontal="center" vertical="center" wrapText="1"/>
      <protection locked="0"/>
    </xf>
    <xf numFmtId="0" fontId="3" fillId="10" borderId="4" xfId="3" applyFont="1" applyFill="1" applyBorder="1" applyAlignment="1" applyProtection="1">
      <alignment horizontal="center" vertical="center" wrapText="1"/>
      <protection locked="0"/>
    </xf>
    <xf numFmtId="0" fontId="3" fillId="10" borderId="10" xfId="3" applyFont="1" applyFill="1" applyBorder="1" applyAlignment="1" applyProtection="1">
      <alignment horizontal="center" vertical="center" wrapText="1"/>
      <protection locked="0"/>
    </xf>
    <xf numFmtId="0" fontId="3" fillId="10" borderId="9" xfId="3" applyFont="1" applyFill="1" applyBorder="1" applyAlignment="1" applyProtection="1">
      <alignment horizontal="center" vertical="center" wrapText="1"/>
      <protection locked="0"/>
    </xf>
    <xf numFmtId="9" fontId="41" fillId="2" borderId="5" xfId="2" applyFont="1" applyFill="1" applyBorder="1" applyAlignment="1" applyProtection="1">
      <alignment horizontal="center" vertical="center" wrapText="1"/>
      <protection locked="0"/>
    </xf>
    <xf numFmtId="9" fontId="41" fillId="2" borderId="6" xfId="2" applyFont="1" applyFill="1" applyBorder="1" applyAlignment="1" applyProtection="1">
      <alignment horizontal="center" vertical="center" wrapText="1"/>
      <protection locked="0"/>
    </xf>
    <xf numFmtId="9" fontId="41" fillId="2" borderId="7" xfId="2"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wrapText="1"/>
      <protection locked="0"/>
    </xf>
    <xf numFmtId="9" fontId="6" fillId="4" borderId="10" xfId="3" applyNumberFormat="1" applyFont="1" applyFill="1" applyBorder="1" applyAlignment="1" applyProtection="1">
      <alignment horizontal="center" vertical="center" wrapText="1"/>
      <protection locked="0"/>
    </xf>
    <xf numFmtId="9" fontId="6" fillId="4" borderId="9" xfId="3" applyNumberFormat="1" applyFont="1" applyFill="1" applyBorder="1" applyAlignment="1" applyProtection="1">
      <alignment horizontal="center" vertical="center" wrapText="1"/>
      <protection locked="0"/>
    </xf>
    <xf numFmtId="9" fontId="6" fillId="4" borderId="4" xfId="3" applyNumberFormat="1" applyFont="1" applyFill="1" applyBorder="1" applyAlignment="1" applyProtection="1">
      <alignment horizontal="center" vertical="center"/>
      <protection locked="0"/>
    </xf>
    <xf numFmtId="9" fontId="6" fillId="4" borderId="10" xfId="3" applyNumberFormat="1" applyFont="1" applyFill="1" applyBorder="1" applyAlignment="1" applyProtection="1">
      <alignment horizontal="center" vertical="center"/>
      <protection locked="0"/>
    </xf>
    <xf numFmtId="9" fontId="6" fillId="4" borderId="9" xfId="3" applyNumberFormat="1" applyFont="1" applyFill="1" applyBorder="1" applyAlignment="1" applyProtection="1">
      <alignment horizontal="center" vertical="center"/>
      <protection locked="0"/>
    </xf>
    <xf numFmtId="9" fontId="6" fillId="7" borderId="4" xfId="3" applyNumberFormat="1" applyFont="1" applyFill="1" applyBorder="1" applyAlignment="1" applyProtection="1">
      <alignment horizontal="center" vertical="center" wrapText="1"/>
      <protection locked="0"/>
    </xf>
    <xf numFmtId="9" fontId="6" fillId="7" borderId="9" xfId="3" applyNumberFormat="1"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wrapText="1"/>
      <protection locked="0"/>
    </xf>
    <xf numFmtId="0" fontId="14" fillId="16" borderId="3" xfId="0" applyFont="1" applyFill="1" applyBorder="1" applyAlignment="1" applyProtection="1">
      <alignment horizontal="center" vertical="center"/>
      <protection locked="0"/>
    </xf>
    <xf numFmtId="0" fontId="39" fillId="10" borderId="3" xfId="0" applyFont="1" applyFill="1" applyBorder="1" applyAlignment="1" applyProtection="1">
      <alignment horizontal="center" vertical="center"/>
      <protection locked="0"/>
    </xf>
    <xf numFmtId="0" fontId="6" fillId="18" borderId="3" xfId="4" applyFont="1" applyFill="1" applyBorder="1" applyAlignment="1" applyProtection="1">
      <alignment horizontal="center" vertical="center" wrapText="1"/>
      <protection locked="0"/>
    </xf>
    <xf numFmtId="9" fontId="6" fillId="18" borderId="3" xfId="4" applyNumberFormat="1" applyFont="1" applyFill="1" applyBorder="1" applyAlignment="1" applyProtection="1">
      <alignment horizontal="center" vertical="center" wrapText="1"/>
      <protection locked="0"/>
    </xf>
    <xf numFmtId="0" fontId="6" fillId="18" borderId="4" xfId="4" applyFont="1" applyFill="1" applyBorder="1" applyAlignment="1" applyProtection="1">
      <alignment horizontal="center" vertical="center" wrapText="1"/>
      <protection locked="0"/>
    </xf>
    <xf numFmtId="0" fontId="6" fillId="18" borderId="10" xfId="4" applyFont="1" applyFill="1" applyBorder="1" applyAlignment="1" applyProtection="1">
      <alignment horizontal="center" vertical="center" wrapText="1"/>
      <protection locked="0"/>
    </xf>
    <xf numFmtId="0" fontId="6" fillId="18" borderId="9" xfId="4"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protection locked="0"/>
    </xf>
    <xf numFmtId="9" fontId="41" fillId="2" borderId="3" xfId="2"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3" fillId="10" borderId="3" xfId="3" applyFont="1" applyFill="1" applyBorder="1" applyAlignment="1" applyProtection="1">
      <alignment horizontal="center" vertical="center" wrapText="1"/>
      <protection locked="0"/>
    </xf>
    <xf numFmtId="43" fontId="6" fillId="3" borderId="4" xfId="1" applyFont="1" applyFill="1" applyBorder="1" applyAlignment="1" applyProtection="1">
      <alignment horizontal="center" vertical="center" wrapText="1"/>
      <protection locked="0"/>
    </xf>
    <xf numFmtId="43" fontId="6" fillId="3" borderId="3" xfId="1" applyFont="1" applyFill="1" applyBorder="1" applyAlignment="1" applyProtection="1">
      <alignment horizontal="center" vertical="center" wrapText="1"/>
      <protection locked="0"/>
    </xf>
    <xf numFmtId="9" fontId="6" fillId="7" borderId="3" xfId="3" applyNumberFormat="1" applyFont="1" applyFill="1" applyBorder="1" applyAlignment="1" applyProtection="1">
      <alignment horizontal="center" vertical="center" wrapText="1"/>
      <protection locked="0"/>
    </xf>
    <xf numFmtId="0" fontId="6" fillId="3" borderId="10" xfId="3" applyFont="1" applyFill="1" applyBorder="1" applyAlignment="1" applyProtection="1">
      <alignment horizontal="center" vertical="center" wrapText="1"/>
      <protection locked="0"/>
    </xf>
    <xf numFmtId="0" fontId="6" fillId="7" borderId="3" xfId="4"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9" fontId="5" fillId="2" borderId="5" xfId="2" applyFont="1" applyFill="1" applyBorder="1" applyAlignment="1" applyProtection="1">
      <alignment horizontal="center" vertical="center" wrapText="1"/>
      <protection locked="0"/>
    </xf>
    <xf numFmtId="9" fontId="5" fillId="2" borderId="6" xfId="2" applyFont="1" applyFill="1" applyBorder="1" applyAlignment="1" applyProtection="1">
      <alignment horizontal="center" vertical="center" wrapText="1"/>
      <protection locked="0"/>
    </xf>
    <xf numFmtId="0" fontId="21" fillId="11" borderId="3" xfId="0" applyFont="1" applyFill="1" applyBorder="1" applyAlignment="1" applyProtection="1">
      <alignment horizontal="center" vertical="center"/>
      <protection locked="0"/>
    </xf>
    <xf numFmtId="0" fontId="30" fillId="0" borderId="1" xfId="5" applyFont="1" applyBorder="1" applyAlignment="1" applyProtection="1">
      <alignment horizontal="center"/>
      <protection locked="0"/>
    </xf>
    <xf numFmtId="9" fontId="6" fillId="3" borderId="4" xfId="2" applyFont="1" applyFill="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0" fontId="45" fillId="10" borderId="4" xfId="3" applyFont="1" applyFill="1" applyBorder="1" applyAlignment="1" applyProtection="1">
      <alignment horizontal="center" vertical="center" wrapText="1"/>
      <protection locked="0"/>
    </xf>
    <xf numFmtId="0" fontId="45" fillId="10" borderId="10" xfId="3" applyFont="1" applyFill="1" applyBorder="1" applyAlignment="1" applyProtection="1">
      <alignment horizontal="center" vertical="center" wrapText="1"/>
      <protection locked="0"/>
    </xf>
    <xf numFmtId="0" fontId="45" fillId="10" borderId="9" xfId="3" applyFont="1" applyFill="1" applyBorder="1" applyAlignment="1" applyProtection="1">
      <alignment horizontal="center" vertical="center" wrapText="1"/>
      <protection locked="0"/>
    </xf>
    <xf numFmtId="0" fontId="64" fillId="10" borderId="3" xfId="0" applyFont="1" applyFill="1" applyBorder="1" applyAlignment="1" applyProtection="1">
      <alignment horizontal="center" vertical="center"/>
      <protection locked="0"/>
    </xf>
    <xf numFmtId="0" fontId="21" fillId="14" borderId="5" xfId="0" applyFont="1" applyFill="1" applyBorder="1" applyAlignment="1" applyProtection="1">
      <alignment horizontal="center" vertical="center"/>
      <protection locked="0"/>
    </xf>
    <xf numFmtId="0" fontId="21" fillId="14" borderId="6" xfId="0" applyFont="1" applyFill="1" applyBorder="1" applyAlignment="1" applyProtection="1">
      <alignment horizontal="center" vertical="center"/>
      <protection locked="0"/>
    </xf>
    <xf numFmtId="0" fontId="21" fillId="14" borderId="7" xfId="0" applyFont="1" applyFill="1" applyBorder="1" applyAlignment="1" applyProtection="1">
      <alignment horizontal="center" vertical="center"/>
      <protection locked="0"/>
    </xf>
    <xf numFmtId="9" fontId="6" fillId="18" borderId="4" xfId="4" applyNumberFormat="1" applyFont="1" applyFill="1" applyBorder="1" applyAlignment="1" applyProtection="1">
      <alignment horizontal="center" vertical="center" wrapText="1"/>
      <protection locked="0"/>
    </xf>
    <xf numFmtId="9" fontId="6" fillId="18" borderId="10" xfId="4" applyNumberFormat="1" applyFont="1" applyFill="1" applyBorder="1" applyAlignment="1" applyProtection="1">
      <alignment horizontal="center" vertical="center" wrapText="1"/>
      <protection locked="0"/>
    </xf>
    <xf numFmtId="9" fontId="6" fillId="18" borderId="9" xfId="4" applyNumberFormat="1" applyFont="1" applyFill="1" applyBorder="1" applyAlignment="1" applyProtection="1">
      <alignment horizontal="center" vertical="center" wrapText="1"/>
      <protection locked="0"/>
    </xf>
    <xf numFmtId="0" fontId="5" fillId="2" borderId="3" xfId="4" applyFont="1" applyFill="1" applyBorder="1" applyAlignment="1" applyProtection="1">
      <alignment horizontal="center" vertical="center" textRotation="255"/>
      <protection locked="0"/>
    </xf>
    <xf numFmtId="0" fontId="3" fillId="4" borderId="3" xfId="4"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wrapText="1"/>
      <protection locked="0"/>
    </xf>
    <xf numFmtId="0" fontId="6" fillId="10" borderId="3" xfId="3" applyFont="1" applyFill="1" applyBorder="1" applyAlignment="1" applyProtection="1">
      <alignment horizontal="center" vertical="center" wrapText="1"/>
      <protection locked="0"/>
    </xf>
    <xf numFmtId="0" fontId="47" fillId="10" borderId="3" xfId="0" applyFont="1" applyFill="1" applyBorder="1" applyAlignment="1" applyProtection="1">
      <alignment horizontal="center" vertical="center" wrapText="1"/>
      <protection locked="0"/>
    </xf>
    <xf numFmtId="0" fontId="21" fillId="16" borderId="5" xfId="0" applyFont="1" applyFill="1" applyBorder="1" applyAlignment="1" applyProtection="1">
      <alignment horizontal="center" vertical="center"/>
      <protection locked="0"/>
    </xf>
    <xf numFmtId="0" fontId="21" fillId="16" borderId="6" xfId="0" applyFont="1" applyFill="1" applyBorder="1" applyAlignment="1" applyProtection="1">
      <alignment horizontal="center" vertical="center"/>
      <protection locked="0"/>
    </xf>
    <xf numFmtId="0" fontId="21" fillId="16" borderId="7" xfId="0" applyFont="1" applyFill="1" applyBorder="1" applyAlignment="1" applyProtection="1">
      <alignment horizontal="center" vertical="center"/>
      <protection locked="0"/>
    </xf>
    <xf numFmtId="0" fontId="20" fillId="11" borderId="3" xfId="0" applyFont="1" applyFill="1" applyBorder="1" applyAlignment="1" applyProtection="1">
      <alignment horizontal="center"/>
      <protection locked="0"/>
    </xf>
    <xf numFmtId="0" fontId="6" fillId="5" borderId="4" xfId="3" applyFont="1" applyFill="1" applyBorder="1" applyAlignment="1" applyProtection="1">
      <alignment horizontal="center" vertical="center" wrapText="1"/>
      <protection locked="0"/>
    </xf>
    <xf numFmtId="0" fontId="6" fillId="5" borderId="10" xfId="3" applyFont="1" applyFill="1" applyBorder="1" applyAlignment="1" applyProtection="1">
      <alignment horizontal="center" vertical="center" wrapText="1"/>
      <protection locked="0"/>
    </xf>
    <xf numFmtId="0" fontId="6" fillId="5" borderId="9" xfId="3"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protection locked="0"/>
    </xf>
    <xf numFmtId="9" fontId="6" fillId="5" borderId="10" xfId="3" applyNumberFormat="1" applyFont="1" applyFill="1" applyBorder="1" applyAlignment="1" applyProtection="1">
      <alignment horizontal="center" vertical="center"/>
      <protection locked="0"/>
    </xf>
    <xf numFmtId="9" fontId="6" fillId="5" borderId="9" xfId="3" applyNumberFormat="1" applyFont="1" applyFill="1" applyBorder="1" applyAlignment="1" applyProtection="1">
      <alignment horizontal="center" vertical="center"/>
      <protection locked="0"/>
    </xf>
    <xf numFmtId="0" fontId="6" fillId="5" borderId="4" xfId="4" applyFont="1" applyFill="1" applyBorder="1" applyAlignment="1" applyProtection="1">
      <alignment horizontal="center" vertical="center" wrapText="1"/>
      <protection locked="0"/>
    </xf>
    <xf numFmtId="0" fontId="6" fillId="5" borderId="10"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6" fillId="10" borderId="4" xfId="3" applyFont="1" applyFill="1" applyBorder="1" applyAlignment="1" applyProtection="1">
      <alignment horizontal="center" vertical="center" wrapText="1"/>
      <protection locked="0"/>
    </xf>
    <xf numFmtId="0" fontId="6" fillId="10" borderId="10" xfId="3" applyFont="1" applyFill="1" applyBorder="1" applyAlignment="1" applyProtection="1">
      <alignment horizontal="center" vertical="center" wrapText="1"/>
      <protection locked="0"/>
    </xf>
    <xf numFmtId="9" fontId="5" fillId="2" borderId="7" xfId="2" applyFont="1" applyFill="1" applyBorder="1" applyAlignment="1" applyProtection="1">
      <alignment horizontal="center" vertical="center" wrapText="1"/>
      <protection locked="0"/>
    </xf>
    <xf numFmtId="9" fontId="6" fillId="4" borderId="3" xfId="3" applyNumberFormat="1" applyFont="1" applyFill="1" applyBorder="1" applyAlignment="1" applyProtection="1">
      <alignment horizontal="center" vertical="center"/>
      <protection locked="0"/>
    </xf>
    <xf numFmtId="0" fontId="20" fillId="16" borderId="5" xfId="0" applyFont="1" applyFill="1" applyBorder="1" applyAlignment="1" applyProtection="1">
      <alignment horizontal="center" vertical="center"/>
      <protection locked="0"/>
    </xf>
    <xf numFmtId="0" fontId="20" fillId="16" borderId="6" xfId="0" applyFont="1" applyFill="1" applyBorder="1" applyAlignment="1" applyProtection="1">
      <alignment horizontal="center" vertical="center"/>
      <protection locked="0"/>
    </xf>
    <xf numFmtId="0" fontId="20" fillId="16" borderId="7" xfId="0" applyFont="1" applyFill="1" applyBorder="1" applyAlignment="1" applyProtection="1">
      <alignment horizontal="center" vertical="center"/>
      <protection locked="0"/>
    </xf>
    <xf numFmtId="0" fontId="47" fillId="10" borderId="3" xfId="0" applyFont="1" applyFill="1" applyBorder="1" applyAlignment="1" applyProtection="1">
      <alignment horizontal="center" vertical="center"/>
      <protection locked="0"/>
    </xf>
    <xf numFmtId="0" fontId="6" fillId="0" borderId="4" xfId="3" applyFont="1" applyFill="1" applyBorder="1" applyAlignment="1" applyProtection="1">
      <alignment horizontal="center" vertical="center" wrapText="1"/>
      <protection locked="0"/>
    </xf>
    <xf numFmtId="0" fontId="6" fillId="0" borderId="10" xfId="3"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protection locked="0"/>
    </xf>
    <xf numFmtId="9" fontId="6" fillId="7" borderId="10" xfId="3" applyNumberFormat="1" applyFont="1" applyFill="1" applyBorder="1" applyAlignment="1" applyProtection="1">
      <alignment horizontal="center" vertical="center" wrapText="1"/>
      <protection locked="0"/>
    </xf>
    <xf numFmtId="9" fontId="6" fillId="7" borderId="10" xfId="3" applyNumberFormat="1" applyFont="1" applyFill="1" applyBorder="1" applyAlignment="1" applyProtection="1">
      <alignment horizontal="center" vertical="center"/>
      <protection locked="0"/>
    </xf>
    <xf numFmtId="0" fontId="6" fillId="7" borderId="4" xfId="3" applyFont="1" applyFill="1" applyBorder="1" applyAlignment="1" applyProtection="1">
      <alignment horizontal="center" vertical="center" wrapText="1"/>
      <protection locked="0"/>
    </xf>
    <xf numFmtId="0" fontId="6" fillId="7" borderId="9" xfId="3" applyFont="1" applyFill="1" applyBorder="1" applyAlignment="1" applyProtection="1">
      <alignment horizontal="center" vertical="center" wrapText="1"/>
      <protection locked="0"/>
    </xf>
    <xf numFmtId="0" fontId="12" fillId="11" borderId="5" xfId="0" applyFont="1" applyFill="1" applyBorder="1" applyAlignment="1" applyProtection="1">
      <alignment horizontal="center" vertical="center"/>
      <protection locked="0"/>
    </xf>
    <xf numFmtId="0" fontId="12" fillId="11" borderId="6" xfId="0" applyFont="1" applyFill="1" applyBorder="1" applyAlignment="1" applyProtection="1">
      <alignment horizontal="center" vertical="center"/>
      <protection locked="0"/>
    </xf>
    <xf numFmtId="0" fontId="12" fillId="11" borderId="7" xfId="0" applyFont="1" applyFill="1" applyBorder="1" applyAlignment="1" applyProtection="1">
      <alignment horizontal="center" vertical="center"/>
      <protection locked="0"/>
    </xf>
    <xf numFmtId="0" fontId="6" fillId="7" borderId="10" xfId="4" applyFont="1" applyFill="1" applyBorder="1" applyAlignment="1" applyProtection="1">
      <alignment horizontal="center" vertical="center" wrapText="1"/>
      <protection locked="0"/>
    </xf>
    <xf numFmtId="0" fontId="48" fillId="14" borderId="5" xfId="0" applyFont="1" applyFill="1" applyBorder="1" applyAlignment="1" applyProtection="1">
      <alignment horizontal="center" vertical="center"/>
      <protection locked="0"/>
    </xf>
    <xf numFmtId="0" fontId="48" fillId="14" borderId="6" xfId="0" applyFont="1" applyFill="1" applyBorder="1" applyAlignment="1" applyProtection="1">
      <alignment horizontal="center" vertical="center"/>
      <protection locked="0"/>
    </xf>
    <xf numFmtId="0" fontId="48" fillId="14" borderId="7" xfId="0" applyFont="1" applyFill="1" applyBorder="1" applyAlignment="1" applyProtection="1">
      <alignment horizontal="center" vertical="center"/>
      <protection locked="0"/>
    </xf>
    <xf numFmtId="0" fontId="6" fillId="7" borderId="3" xfId="3" applyFont="1" applyFill="1" applyBorder="1" applyAlignment="1" applyProtection="1">
      <alignment horizontal="center" vertical="center" wrapText="1"/>
      <protection locked="0"/>
    </xf>
    <xf numFmtId="0" fontId="22" fillId="11" borderId="5" xfId="0" applyFont="1" applyFill="1" applyBorder="1" applyAlignment="1" applyProtection="1">
      <alignment horizontal="center" vertical="center"/>
      <protection locked="0"/>
    </xf>
    <xf numFmtId="0" fontId="22" fillId="11" borderId="6" xfId="0" applyFont="1" applyFill="1" applyBorder="1" applyAlignment="1" applyProtection="1">
      <alignment horizontal="center" vertical="center"/>
      <protection locked="0"/>
    </xf>
    <xf numFmtId="0" fontId="22" fillId="11" borderId="7" xfId="0" applyFont="1" applyFill="1" applyBorder="1" applyAlignment="1" applyProtection="1">
      <alignment horizontal="center" vertical="center"/>
      <protection locked="0"/>
    </xf>
    <xf numFmtId="0" fontId="6" fillId="10" borderId="9" xfId="3" applyFont="1" applyFill="1" applyBorder="1" applyAlignment="1" applyProtection="1">
      <alignment horizontal="center" vertical="center" wrapText="1"/>
      <protection locked="0"/>
    </xf>
    <xf numFmtId="0" fontId="23" fillId="14" borderId="5" xfId="0" applyFont="1" applyFill="1" applyBorder="1" applyAlignment="1" applyProtection="1">
      <alignment horizontal="center" vertical="center"/>
      <protection locked="0"/>
    </xf>
    <xf numFmtId="0" fontId="23" fillId="14" borderId="6" xfId="0" applyFont="1" applyFill="1" applyBorder="1" applyAlignment="1" applyProtection="1">
      <alignment horizontal="center" vertical="center"/>
      <protection locked="0"/>
    </xf>
    <xf numFmtId="0" fontId="23" fillId="14" borderId="7" xfId="0" applyFont="1" applyFill="1" applyBorder="1" applyAlignment="1" applyProtection="1">
      <alignment horizontal="center" vertical="center"/>
      <protection locked="0"/>
    </xf>
    <xf numFmtId="0" fontId="48" fillId="10" borderId="3" xfId="0" applyFont="1" applyFill="1" applyBorder="1" applyAlignment="1" applyProtection="1">
      <alignment horizontal="center" vertical="center"/>
      <protection locked="0"/>
    </xf>
    <xf numFmtId="0" fontId="14" fillId="14" borderId="5" xfId="0" applyFont="1" applyFill="1" applyBorder="1" applyAlignment="1" applyProtection="1">
      <alignment horizontal="center" vertical="center"/>
      <protection locked="0"/>
    </xf>
    <xf numFmtId="0" fontId="14" fillId="14" borderId="6" xfId="0" applyFont="1" applyFill="1" applyBorder="1" applyAlignment="1" applyProtection="1">
      <alignment horizontal="center" vertical="center"/>
      <protection locked="0"/>
    </xf>
    <xf numFmtId="0" fontId="14" fillId="14" borderId="7" xfId="0" applyFont="1" applyFill="1" applyBorder="1" applyAlignment="1" applyProtection="1">
      <alignment horizontal="center" vertical="center"/>
      <protection locked="0"/>
    </xf>
    <xf numFmtId="0" fontId="47" fillId="16" borderId="5" xfId="0" applyFont="1" applyFill="1" applyBorder="1" applyAlignment="1" applyProtection="1">
      <alignment horizontal="center" vertical="center"/>
      <protection locked="0"/>
    </xf>
    <xf numFmtId="0" fontId="47" fillId="16" borderId="6" xfId="0" applyFont="1" applyFill="1" applyBorder="1" applyAlignment="1" applyProtection="1">
      <alignment horizontal="center" vertical="center"/>
      <protection locked="0"/>
    </xf>
    <xf numFmtId="0" fontId="47" fillId="16" borderId="7" xfId="0" applyFont="1" applyFill="1" applyBorder="1" applyAlignment="1" applyProtection="1">
      <alignment horizontal="center" vertical="center"/>
      <protection locked="0"/>
    </xf>
    <xf numFmtId="0" fontId="48" fillId="16" borderId="5" xfId="0" applyFont="1" applyFill="1" applyBorder="1" applyAlignment="1" applyProtection="1">
      <alignment horizontal="center" vertical="center"/>
      <protection locked="0"/>
    </xf>
    <xf numFmtId="0" fontId="48" fillId="16" borderId="6" xfId="0" applyFont="1" applyFill="1" applyBorder="1" applyAlignment="1" applyProtection="1">
      <alignment horizontal="center" vertical="center"/>
      <protection locked="0"/>
    </xf>
    <xf numFmtId="0" fontId="48" fillId="16" borderId="7" xfId="0" applyFont="1" applyFill="1" applyBorder="1" applyAlignment="1" applyProtection="1">
      <alignment horizontal="center" vertical="center"/>
      <protection locked="0"/>
    </xf>
    <xf numFmtId="9" fontId="40" fillId="2" borderId="3" xfId="2" applyFont="1" applyFill="1" applyBorder="1" applyAlignment="1" applyProtection="1">
      <alignment horizontal="center" vertical="center" wrapText="1"/>
      <protection locked="0"/>
    </xf>
    <xf numFmtId="0" fontId="5" fillId="2" borderId="7" xfId="3" applyFont="1" applyFill="1" applyBorder="1" applyAlignment="1" applyProtection="1">
      <alignment horizontal="center" vertical="center" wrapText="1"/>
      <protection locked="0"/>
    </xf>
    <xf numFmtId="0" fontId="21" fillId="11" borderId="5" xfId="0" applyFont="1" applyFill="1" applyBorder="1" applyAlignment="1" applyProtection="1">
      <alignment horizontal="center" vertical="center"/>
      <protection locked="0"/>
    </xf>
    <xf numFmtId="0" fontId="21" fillId="11" borderId="6" xfId="0" applyFont="1" applyFill="1" applyBorder="1" applyAlignment="1" applyProtection="1">
      <alignment horizontal="center" vertical="center"/>
      <protection locked="0"/>
    </xf>
    <xf numFmtId="0" fontId="21" fillId="11" borderId="7" xfId="0" applyFont="1" applyFill="1" applyBorder="1" applyAlignment="1" applyProtection="1">
      <alignment horizontal="center" vertical="center"/>
      <protection locked="0"/>
    </xf>
    <xf numFmtId="0" fontId="47" fillId="10" borderId="12" xfId="0" applyFont="1" applyFill="1" applyBorder="1" applyAlignment="1" applyProtection="1">
      <alignment horizontal="center" vertical="center"/>
      <protection locked="0"/>
    </xf>
    <xf numFmtId="0" fontId="47" fillId="10" borderId="0" xfId="0" applyFont="1" applyFill="1" applyBorder="1" applyAlignment="1" applyProtection="1">
      <alignment horizontal="center" vertical="center"/>
      <protection locked="0"/>
    </xf>
    <xf numFmtId="0" fontId="47" fillId="10" borderId="8" xfId="0" applyFont="1" applyFill="1" applyBorder="1" applyAlignment="1" applyProtection="1">
      <alignment horizontal="center" vertical="center"/>
      <protection locked="0"/>
    </xf>
    <xf numFmtId="0" fontId="47" fillId="10" borderId="1" xfId="0" applyFont="1" applyFill="1" applyBorder="1" applyAlignment="1" applyProtection="1">
      <alignment horizontal="center" vertical="center"/>
      <protection locked="0"/>
    </xf>
    <xf numFmtId="0" fontId="5" fillId="2" borderId="14" xfId="4" applyFont="1" applyFill="1" applyBorder="1" applyAlignment="1" applyProtection="1">
      <alignment horizontal="center" vertical="center" textRotation="255" wrapText="1"/>
      <protection locked="0"/>
    </xf>
    <xf numFmtId="0" fontId="5" fillId="2" borderId="11" xfId="4" applyFont="1" applyFill="1" applyBorder="1" applyAlignment="1" applyProtection="1">
      <alignment horizontal="center" vertical="center" textRotation="255" wrapText="1"/>
      <protection locked="0"/>
    </xf>
    <xf numFmtId="0" fontId="5" fillId="2" borderId="13" xfId="4" applyFont="1" applyFill="1" applyBorder="1" applyAlignment="1" applyProtection="1">
      <alignment horizontal="center" vertical="center" textRotation="255" wrapText="1"/>
      <protection locked="0"/>
    </xf>
    <xf numFmtId="0" fontId="6" fillId="6" borderId="4" xfId="3" applyFont="1" applyFill="1" applyBorder="1" applyAlignment="1" applyProtection="1">
      <alignment horizontal="center" vertical="center" wrapText="1"/>
      <protection locked="0"/>
    </xf>
    <xf numFmtId="0" fontId="6" fillId="6" borderId="10" xfId="3" applyFont="1" applyFill="1" applyBorder="1" applyAlignment="1" applyProtection="1">
      <alignment horizontal="center" vertical="center" wrapText="1"/>
      <protection locked="0"/>
    </xf>
    <xf numFmtId="9" fontId="6" fillId="4" borderId="4" xfId="4" applyNumberFormat="1" applyFont="1" applyFill="1" applyBorder="1" applyAlignment="1" applyProtection="1">
      <alignment horizontal="center" vertical="center" wrapText="1"/>
      <protection locked="0"/>
    </xf>
    <xf numFmtId="9" fontId="6" fillId="4" borderId="9" xfId="4" applyNumberFormat="1" applyFont="1" applyFill="1" applyBorder="1" applyAlignment="1" applyProtection="1">
      <alignment horizontal="center" vertical="center" wrapText="1"/>
      <protection locked="0"/>
    </xf>
    <xf numFmtId="164" fontId="6" fillId="5" borderId="4" xfId="3" applyNumberFormat="1" applyFont="1" applyFill="1" applyBorder="1" applyAlignment="1" applyProtection="1">
      <alignment horizontal="center" vertical="center"/>
      <protection locked="0"/>
    </xf>
    <xf numFmtId="164" fontId="6" fillId="5" borderId="10" xfId="3" applyNumberFormat="1" applyFont="1" applyFill="1" applyBorder="1" applyAlignment="1" applyProtection="1">
      <alignment horizontal="center" vertical="center"/>
      <protection locked="0"/>
    </xf>
    <xf numFmtId="9" fontId="6" fillId="6" borderId="4" xfId="3" applyNumberFormat="1" applyFont="1" applyFill="1" applyBorder="1" applyAlignment="1" applyProtection="1">
      <alignment horizontal="center" vertical="center"/>
      <protection locked="0"/>
    </xf>
    <xf numFmtId="9" fontId="6" fillId="6" borderId="10" xfId="3" applyNumberFormat="1" applyFont="1" applyFill="1" applyBorder="1" applyAlignment="1" applyProtection="1">
      <alignment horizontal="center" vertical="center"/>
      <protection locked="0"/>
    </xf>
    <xf numFmtId="0" fontId="5" fillId="2" borderId="14" xfId="4" applyFont="1" applyFill="1" applyBorder="1" applyAlignment="1" applyProtection="1">
      <alignment horizontal="center" vertical="center" textRotation="255"/>
      <protection locked="0"/>
    </xf>
    <xf numFmtId="0" fontId="5" fillId="2" borderId="11" xfId="4" applyFont="1" applyFill="1" applyBorder="1" applyAlignment="1" applyProtection="1">
      <alignment horizontal="center" vertical="center" textRotation="255"/>
      <protection locked="0"/>
    </xf>
    <xf numFmtId="0" fontId="6" fillId="6" borderId="4" xfId="4" applyFont="1" applyFill="1" applyBorder="1" applyAlignment="1" applyProtection="1">
      <alignment horizontal="center" vertical="center" wrapText="1"/>
      <protection locked="0"/>
    </xf>
    <xf numFmtId="0" fontId="6" fillId="6" borderId="10" xfId="4" applyFont="1" applyFill="1" applyBorder="1" applyAlignment="1" applyProtection="1">
      <alignment horizontal="center" vertical="center" wrapText="1"/>
      <protection locked="0"/>
    </xf>
    <xf numFmtId="0" fontId="6" fillId="6" borderId="9" xfId="4" applyFont="1" applyFill="1" applyBorder="1" applyAlignment="1" applyProtection="1">
      <alignment horizontal="center" vertical="center" wrapText="1"/>
      <protection locked="0"/>
    </xf>
    <xf numFmtId="9" fontId="6" fillId="6" borderId="4" xfId="3" applyNumberFormat="1" applyFont="1" applyFill="1" applyBorder="1" applyAlignment="1" applyProtection="1">
      <alignment horizontal="center" vertical="center" wrapText="1"/>
      <protection locked="0"/>
    </xf>
    <xf numFmtId="9" fontId="6" fillId="6" borderId="10" xfId="3" applyNumberFormat="1" applyFont="1" applyFill="1" applyBorder="1" applyAlignment="1" applyProtection="1">
      <alignment horizontal="center" vertical="center" wrapText="1"/>
      <protection locked="0"/>
    </xf>
    <xf numFmtId="9" fontId="6" fillId="6" borderId="4" xfId="4" applyNumberFormat="1" applyFont="1" applyFill="1" applyBorder="1" applyAlignment="1" applyProtection="1">
      <alignment horizontal="center" vertical="center" wrapText="1"/>
      <protection locked="0"/>
    </xf>
    <xf numFmtId="9" fontId="6" fillId="6" borderId="10" xfId="4" applyNumberFormat="1" applyFont="1" applyFill="1" applyBorder="1" applyAlignment="1" applyProtection="1">
      <alignment horizontal="center" vertical="center" wrapText="1"/>
      <protection locked="0"/>
    </xf>
    <xf numFmtId="0" fontId="19" fillId="11" borderId="5" xfId="0" applyFont="1" applyFill="1" applyBorder="1" applyAlignment="1" applyProtection="1">
      <alignment horizontal="center" vertical="center"/>
      <protection locked="0"/>
    </xf>
    <xf numFmtId="0" fontId="19" fillId="11" borderId="6" xfId="0" applyFont="1" applyFill="1" applyBorder="1" applyAlignment="1" applyProtection="1">
      <alignment horizontal="center" vertical="center"/>
      <protection locked="0"/>
    </xf>
    <xf numFmtId="0" fontId="19" fillId="11" borderId="7" xfId="0" applyFont="1" applyFill="1" applyBorder="1" applyAlignment="1" applyProtection="1">
      <alignment horizontal="center" vertical="center"/>
      <protection locked="0"/>
    </xf>
    <xf numFmtId="0" fontId="21" fillId="10" borderId="3" xfId="0" applyFont="1" applyFill="1" applyBorder="1" applyAlignment="1" applyProtection="1">
      <alignment horizontal="center" vertical="center"/>
      <protection locked="0"/>
    </xf>
    <xf numFmtId="0" fontId="54" fillId="18" borderId="2" xfId="4" applyFont="1" applyFill="1" applyBorder="1" applyAlignment="1" applyProtection="1">
      <alignment horizontal="center" vertical="center" wrapText="1"/>
      <protection locked="0"/>
    </xf>
    <xf numFmtId="0" fontId="54" fillId="18" borderId="29" xfId="4" applyFont="1" applyFill="1" applyBorder="1" applyAlignment="1" applyProtection="1">
      <alignment horizontal="center" vertical="center" wrapText="1"/>
      <protection locked="0"/>
    </xf>
    <xf numFmtId="0" fontId="54" fillId="18" borderId="14" xfId="4" applyFont="1" applyFill="1" applyBorder="1" applyAlignment="1" applyProtection="1">
      <alignment horizontal="center" vertical="center" wrapText="1"/>
      <protection locked="0"/>
    </xf>
    <xf numFmtId="0" fontId="54" fillId="18" borderId="12" xfId="4" applyFont="1" applyFill="1" applyBorder="1" applyAlignment="1" applyProtection="1">
      <alignment horizontal="center" vertical="center" wrapText="1"/>
      <protection locked="0"/>
    </xf>
    <xf numFmtId="0" fontId="54" fillId="18" borderId="0" xfId="4" applyFont="1" applyFill="1" applyBorder="1" applyAlignment="1" applyProtection="1">
      <alignment horizontal="center" vertical="center" wrapText="1"/>
      <protection locked="0"/>
    </xf>
    <xf numFmtId="0" fontId="54" fillId="18" borderId="11" xfId="4" applyFont="1" applyFill="1" applyBorder="1" applyAlignment="1" applyProtection="1">
      <alignment horizontal="center" vertical="center" wrapText="1"/>
      <protection locked="0"/>
    </xf>
    <xf numFmtId="9" fontId="6" fillId="4" borderId="10" xfId="4" applyNumberFormat="1" applyFont="1" applyFill="1" applyBorder="1" applyAlignment="1" applyProtection="1">
      <alignment horizontal="center" vertical="center" wrapText="1"/>
      <protection locked="0"/>
    </xf>
    <xf numFmtId="0" fontId="56" fillId="16" borderId="5" xfId="0" applyFont="1" applyFill="1" applyBorder="1" applyAlignment="1" applyProtection="1">
      <alignment horizontal="center" vertical="center"/>
      <protection locked="0"/>
    </xf>
    <xf numFmtId="0" fontId="56" fillId="16" borderId="6" xfId="0" applyFont="1" applyFill="1" applyBorder="1" applyAlignment="1" applyProtection="1">
      <alignment horizontal="center" vertical="center"/>
      <protection locked="0"/>
    </xf>
    <xf numFmtId="0" fontId="56" fillId="16" borderId="7" xfId="0" applyFont="1" applyFill="1" applyBorder="1" applyAlignment="1" applyProtection="1">
      <alignment horizontal="center" vertical="center"/>
      <protection locked="0"/>
    </xf>
    <xf numFmtId="0" fontId="5" fillId="2" borderId="14" xfId="3" applyFont="1" applyFill="1" applyBorder="1" applyAlignment="1" applyProtection="1">
      <alignment horizontal="center" vertical="center" wrapText="1"/>
      <protection locked="0"/>
    </xf>
    <xf numFmtId="0" fontId="5" fillId="2" borderId="13" xfId="3" applyFont="1" applyFill="1" applyBorder="1" applyAlignment="1" applyProtection="1">
      <alignment horizontal="center" vertical="center" wrapText="1"/>
      <protection locked="0"/>
    </xf>
    <xf numFmtId="0" fontId="13" fillId="11" borderId="5" xfId="0" applyFont="1" applyFill="1" applyBorder="1" applyAlignment="1" applyProtection="1">
      <alignment horizontal="center" vertical="center"/>
      <protection locked="0"/>
    </xf>
    <xf numFmtId="0" fontId="13" fillId="11" borderId="6" xfId="0" applyFont="1" applyFill="1" applyBorder="1" applyAlignment="1" applyProtection="1">
      <alignment horizontal="center" vertical="center"/>
      <protection locked="0"/>
    </xf>
    <xf numFmtId="0" fontId="13" fillId="11" borderId="7" xfId="0" applyFont="1" applyFill="1" applyBorder="1" applyAlignment="1" applyProtection="1">
      <alignment horizontal="center" vertical="center"/>
      <protection locked="0"/>
    </xf>
    <xf numFmtId="0" fontId="6" fillId="18" borderId="3" xfId="3" applyFont="1" applyFill="1" applyBorder="1" applyAlignment="1" applyProtection="1">
      <alignment horizontal="center" vertical="center" wrapText="1"/>
      <protection locked="0"/>
    </xf>
    <xf numFmtId="0" fontId="18" fillId="18" borderId="2" xfId="3" applyFont="1" applyFill="1" applyBorder="1" applyAlignment="1" applyProtection="1">
      <alignment horizontal="center" vertical="center" wrapText="1"/>
      <protection locked="0"/>
    </xf>
    <xf numFmtId="0" fontId="18" fillId="18" borderId="29" xfId="3" applyFont="1" applyFill="1" applyBorder="1" applyAlignment="1" applyProtection="1">
      <alignment horizontal="center" vertical="center" wrapText="1"/>
      <protection locked="0"/>
    </xf>
    <xf numFmtId="0" fontId="18" fillId="18" borderId="14" xfId="3" applyFont="1" applyFill="1" applyBorder="1" applyAlignment="1" applyProtection="1">
      <alignment horizontal="center" vertical="center" wrapText="1"/>
      <protection locked="0"/>
    </xf>
    <xf numFmtId="0" fontId="18" fillId="18" borderId="12" xfId="3" applyFont="1" applyFill="1" applyBorder="1" applyAlignment="1" applyProtection="1">
      <alignment horizontal="center" vertical="center" wrapText="1"/>
      <protection locked="0"/>
    </xf>
    <xf numFmtId="0" fontId="18" fillId="18" borderId="0" xfId="3" applyFont="1" applyFill="1" applyBorder="1" applyAlignment="1" applyProtection="1">
      <alignment horizontal="center" vertical="center" wrapText="1"/>
      <protection locked="0"/>
    </xf>
    <xf numFmtId="0" fontId="18" fillId="18" borderId="11" xfId="3" applyFont="1" applyFill="1" applyBorder="1" applyAlignment="1" applyProtection="1">
      <alignment horizontal="center" vertical="center" wrapText="1"/>
      <protection locked="0"/>
    </xf>
    <xf numFmtId="0" fontId="22" fillId="14" borderId="5" xfId="0" applyFont="1" applyFill="1" applyBorder="1" applyAlignment="1" applyProtection="1">
      <alignment horizontal="center" vertical="center"/>
      <protection locked="0"/>
    </xf>
    <xf numFmtId="0" fontId="22" fillId="14" borderId="6" xfId="0" applyFont="1" applyFill="1" applyBorder="1" applyAlignment="1" applyProtection="1">
      <alignment horizontal="center" vertical="center"/>
      <protection locked="0"/>
    </xf>
    <xf numFmtId="0" fontId="22" fillId="14" borderId="7" xfId="0" applyFont="1" applyFill="1" applyBorder="1" applyAlignment="1" applyProtection="1">
      <alignment horizontal="center" vertical="center"/>
      <protection locked="0"/>
    </xf>
    <xf numFmtId="0" fontId="12" fillId="11" borderId="3" xfId="0" applyFont="1" applyFill="1" applyBorder="1" applyAlignment="1" applyProtection="1">
      <alignment horizontal="center" vertical="center"/>
      <protection locked="0"/>
    </xf>
    <xf numFmtId="0" fontId="23" fillId="10" borderId="8"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protection locked="0"/>
    </xf>
    <xf numFmtId="0" fontId="5" fillId="10" borderId="4" xfId="3" applyFont="1" applyFill="1" applyBorder="1" applyAlignment="1" applyProtection="1">
      <alignment horizontal="center" vertical="center" wrapText="1"/>
      <protection locked="0"/>
    </xf>
    <xf numFmtId="0" fontId="5" fillId="10" borderId="10" xfId="3" applyFont="1" applyFill="1" applyBorder="1" applyAlignment="1" applyProtection="1">
      <alignment horizontal="center" vertical="center" wrapText="1"/>
      <protection locked="0"/>
    </xf>
    <xf numFmtId="0" fontId="5" fillId="10" borderId="9" xfId="3" applyFont="1" applyFill="1" applyBorder="1" applyAlignment="1" applyProtection="1">
      <alignment horizontal="center" vertical="center" wrapText="1"/>
      <protection locked="0"/>
    </xf>
    <xf numFmtId="0" fontId="6" fillId="18" borderId="7" xfId="4" applyFont="1" applyFill="1" applyBorder="1" applyAlignment="1" applyProtection="1">
      <alignment horizontal="center" vertical="center" wrapText="1"/>
      <protection locked="0"/>
    </xf>
    <xf numFmtId="0" fontId="60" fillId="3" borderId="5" xfId="3" applyFont="1" applyFill="1" applyBorder="1" applyAlignment="1" applyProtection="1">
      <alignment horizontal="center" vertical="center" wrapText="1"/>
      <protection locked="0"/>
    </xf>
    <xf numFmtId="0" fontId="60" fillId="3" borderId="7" xfId="3" applyFont="1" applyFill="1" applyBorder="1" applyAlignment="1" applyProtection="1">
      <alignment horizontal="center" vertical="center" wrapText="1"/>
      <protection locked="0"/>
    </xf>
    <xf numFmtId="0" fontId="32" fillId="10" borderId="5" xfId="0" applyFont="1" applyFill="1" applyBorder="1" applyAlignment="1" applyProtection="1">
      <alignment horizontal="center" vertical="center"/>
      <protection locked="0"/>
    </xf>
    <xf numFmtId="0" fontId="32" fillId="10" borderId="6" xfId="0" applyFont="1" applyFill="1" applyBorder="1" applyAlignment="1" applyProtection="1">
      <alignment horizontal="center" vertical="center"/>
      <protection locked="0"/>
    </xf>
    <xf numFmtId="0" fontId="32" fillId="10" borderId="7" xfId="0" applyFont="1" applyFill="1" applyBorder="1" applyAlignment="1" applyProtection="1">
      <alignment horizontal="center" vertical="center"/>
      <protection locked="0"/>
    </xf>
    <xf numFmtId="0" fontId="14" fillId="10" borderId="5" xfId="0" applyFont="1" applyFill="1" applyBorder="1" applyAlignment="1" applyProtection="1">
      <alignment horizontal="center" vertical="center"/>
      <protection locked="0"/>
    </xf>
    <xf numFmtId="0" fontId="14" fillId="10" borderId="6" xfId="0" applyFont="1" applyFill="1" applyBorder="1" applyAlignment="1" applyProtection="1">
      <alignment horizontal="center" vertical="center"/>
      <protection locked="0"/>
    </xf>
    <xf numFmtId="0" fontId="14" fillId="10" borderId="7" xfId="0" applyFont="1" applyFill="1" applyBorder="1" applyAlignment="1" applyProtection="1">
      <alignment horizontal="center" vertical="center"/>
      <protection locked="0"/>
    </xf>
    <xf numFmtId="0" fontId="23" fillId="10" borderId="3" xfId="0" applyFont="1" applyFill="1" applyBorder="1" applyAlignment="1" applyProtection="1">
      <alignment horizontal="center" vertical="center"/>
      <protection locked="0"/>
    </xf>
    <xf numFmtId="0" fontId="5" fillId="2" borderId="2" xfId="4" applyFont="1" applyFill="1" applyBorder="1" applyAlignment="1" applyProtection="1">
      <alignment horizontal="center" vertical="center" textRotation="255"/>
      <protection locked="0"/>
    </xf>
    <xf numFmtId="0" fontId="5" fillId="2" borderId="12" xfId="4" applyFont="1" applyFill="1" applyBorder="1" applyAlignment="1" applyProtection="1">
      <alignment horizontal="center" vertical="center" textRotation="255"/>
      <protection locked="0"/>
    </xf>
    <xf numFmtId="0" fontId="6" fillId="6" borderId="3" xfId="4" applyFont="1" applyFill="1" applyBorder="1" applyAlignment="1" applyProtection="1">
      <alignment horizontal="center" vertical="center" wrapText="1"/>
      <protection locked="0"/>
    </xf>
    <xf numFmtId="0" fontId="22" fillId="16" borderId="5" xfId="0" applyFont="1" applyFill="1" applyBorder="1" applyAlignment="1" applyProtection="1">
      <alignment horizontal="center" vertical="center"/>
      <protection locked="0"/>
    </xf>
    <xf numFmtId="0" fontId="22" fillId="16" borderId="6" xfId="0" applyFont="1" applyFill="1" applyBorder="1" applyAlignment="1" applyProtection="1">
      <alignment horizontal="center" vertical="center"/>
      <protection locked="0"/>
    </xf>
    <xf numFmtId="0" fontId="12" fillId="10" borderId="5" xfId="0" applyFont="1" applyFill="1" applyBorder="1" applyAlignment="1" applyProtection="1">
      <alignment horizontal="center" vertical="center"/>
      <protection locked="0"/>
    </xf>
    <xf numFmtId="0" fontId="12" fillId="10" borderId="6" xfId="0" applyFont="1" applyFill="1" applyBorder="1" applyAlignment="1" applyProtection="1">
      <alignment horizontal="center" vertical="center"/>
      <protection locked="0"/>
    </xf>
    <xf numFmtId="0" fontId="12" fillId="10" borderId="7" xfId="0" applyFont="1" applyFill="1" applyBorder="1" applyAlignment="1" applyProtection="1">
      <alignment horizontal="center" vertical="center"/>
      <protection locked="0"/>
    </xf>
    <xf numFmtId="0" fontId="5" fillId="2" borderId="29" xfId="4" applyFont="1" applyFill="1" applyBorder="1" applyAlignment="1" applyProtection="1">
      <alignment horizontal="center" vertical="center" textRotation="255"/>
      <protection locked="0"/>
    </xf>
    <xf numFmtId="0" fontId="5" fillId="2" borderId="0" xfId="4" applyFont="1" applyFill="1" applyBorder="1" applyAlignment="1" applyProtection="1">
      <alignment horizontal="center" vertical="center" textRotation="255"/>
      <protection locked="0"/>
    </xf>
    <xf numFmtId="0" fontId="23" fillId="10" borderId="3" xfId="0" applyFont="1" applyFill="1" applyBorder="1" applyAlignment="1" applyProtection="1">
      <alignment horizontal="center" vertical="center" wrapText="1"/>
      <protection locked="0"/>
    </xf>
    <xf numFmtId="0" fontId="36" fillId="0" borderId="1" xfId="5" applyFont="1" applyBorder="1" applyAlignment="1" applyProtection="1">
      <alignment horizontal="center"/>
      <protection locked="0"/>
    </xf>
    <xf numFmtId="0" fontId="37" fillId="0" borderId="1" xfId="5" applyFont="1" applyBorder="1" applyAlignment="1" applyProtection="1">
      <alignment horizontal="center"/>
      <protection locked="0"/>
    </xf>
    <xf numFmtId="0" fontId="6" fillId="4" borderId="3" xfId="3" applyFont="1" applyFill="1" applyBorder="1" applyAlignment="1" applyProtection="1">
      <alignment horizontal="center" vertical="center" wrapText="1"/>
      <protection locked="0"/>
    </xf>
    <xf numFmtId="0" fontId="23" fillId="11" borderId="5" xfId="0" applyFont="1" applyFill="1" applyBorder="1" applyAlignment="1" applyProtection="1">
      <alignment horizontal="center" vertical="center"/>
      <protection locked="0"/>
    </xf>
    <xf numFmtId="0" fontId="23" fillId="11" borderId="6" xfId="0" applyFont="1" applyFill="1" applyBorder="1" applyAlignment="1" applyProtection="1">
      <alignment horizontal="center" vertical="center"/>
      <protection locked="0"/>
    </xf>
    <xf numFmtId="0" fontId="23" fillId="11" borderId="7" xfId="0" applyFont="1" applyFill="1" applyBorder="1" applyAlignment="1" applyProtection="1">
      <alignment horizontal="center" vertical="center"/>
      <protection locked="0"/>
    </xf>
    <xf numFmtId="0" fontId="21" fillId="11" borderId="5" xfId="0" applyFont="1" applyFill="1" applyBorder="1" applyAlignment="1" applyProtection="1">
      <alignment horizontal="center"/>
      <protection locked="0"/>
    </xf>
    <xf numFmtId="0" fontId="21" fillId="11" borderId="6" xfId="0" applyFont="1" applyFill="1" applyBorder="1" applyAlignment="1" applyProtection="1">
      <alignment horizontal="center"/>
      <protection locked="0"/>
    </xf>
    <xf numFmtId="0" fontId="21" fillId="11" borderId="7" xfId="0" applyFont="1" applyFill="1" applyBorder="1" applyAlignment="1" applyProtection="1">
      <alignment horizontal="center"/>
      <protection locked="0"/>
    </xf>
    <xf numFmtId="9" fontId="6" fillId="5" borderId="4" xfId="2" applyFont="1" applyFill="1" applyBorder="1" applyAlignment="1" applyProtection="1">
      <alignment horizontal="center" vertical="center" wrapText="1"/>
      <protection locked="0"/>
    </xf>
    <xf numFmtId="9" fontId="6" fillId="5" borderId="10" xfId="2" applyFont="1" applyFill="1" applyBorder="1" applyAlignment="1" applyProtection="1">
      <alignment horizontal="center" vertical="center" wrapText="1"/>
      <protection locked="0"/>
    </xf>
    <xf numFmtId="9" fontId="6" fillId="5" borderId="4" xfId="3" applyNumberFormat="1" applyFont="1" applyFill="1" applyBorder="1" applyAlignment="1" applyProtection="1">
      <alignment horizontal="center" vertical="center" wrapText="1"/>
      <protection locked="0"/>
    </xf>
    <xf numFmtId="9" fontId="6" fillId="5" borderId="10" xfId="3" applyNumberFormat="1" applyFont="1" applyFill="1" applyBorder="1" applyAlignment="1" applyProtection="1">
      <alignment horizontal="center" vertical="center" wrapText="1"/>
      <protection locked="0"/>
    </xf>
    <xf numFmtId="0" fontId="5" fillId="2" borderId="5" xfId="3" applyFont="1" applyFill="1" applyBorder="1" applyAlignment="1" applyProtection="1">
      <alignment horizontal="center" vertical="center" wrapText="1"/>
      <protection locked="0"/>
    </xf>
    <xf numFmtId="164" fontId="6" fillId="5" borderId="9" xfId="3" applyNumberFormat="1" applyFont="1" applyFill="1" applyBorder="1" applyAlignment="1" applyProtection="1">
      <alignment horizontal="center" vertical="center"/>
      <protection locked="0"/>
    </xf>
    <xf numFmtId="9" fontId="63" fillId="2" borderId="3" xfId="2" applyFont="1" applyFill="1" applyBorder="1" applyAlignment="1" applyProtection="1">
      <alignment horizontal="center" vertical="center" wrapText="1"/>
      <protection locked="0"/>
    </xf>
    <xf numFmtId="0" fontId="61" fillId="10" borderId="3" xfId="0" applyFont="1" applyFill="1" applyBorder="1" applyAlignment="1" applyProtection="1">
      <alignment horizontal="center" vertical="center"/>
      <protection locked="0"/>
    </xf>
    <xf numFmtId="0" fontId="44" fillId="15" borderId="5" xfId="0" applyFont="1" applyFill="1" applyBorder="1" applyAlignment="1" applyProtection="1">
      <alignment horizontal="center" vertical="center" wrapText="1"/>
      <protection locked="0"/>
    </xf>
    <xf numFmtId="0" fontId="44" fillId="15" borderId="6" xfId="0" applyFont="1" applyFill="1" applyBorder="1" applyAlignment="1" applyProtection="1">
      <alignment horizontal="center" vertical="center" wrapText="1"/>
      <protection locked="0"/>
    </xf>
    <xf numFmtId="0" fontId="44" fillId="15" borderId="7" xfId="0" applyFont="1" applyFill="1" applyBorder="1" applyAlignment="1" applyProtection="1">
      <alignment horizontal="center" vertical="center" wrapText="1"/>
      <protection locked="0"/>
    </xf>
    <xf numFmtId="0" fontId="21" fillId="16" borderId="5" xfId="0" applyFont="1" applyFill="1" applyBorder="1" applyAlignment="1" applyProtection="1">
      <alignment horizontal="center"/>
      <protection locked="0"/>
    </xf>
    <xf numFmtId="0" fontId="21" fillId="16" borderId="6" xfId="0" applyFont="1" applyFill="1" applyBorder="1" applyAlignment="1" applyProtection="1">
      <alignment horizontal="center"/>
      <protection locked="0"/>
    </xf>
    <xf numFmtId="0" fontId="21" fillId="16" borderId="7" xfId="0" applyFont="1" applyFill="1" applyBorder="1" applyAlignment="1" applyProtection="1">
      <alignment horizontal="center"/>
      <protection locked="0"/>
    </xf>
    <xf numFmtId="9" fontId="6" fillId="5" borderId="4" xfId="3" applyNumberFormat="1" applyFont="1" applyFill="1" applyBorder="1" applyAlignment="1" applyProtection="1">
      <alignment horizontal="center" vertical="center"/>
    </xf>
    <xf numFmtId="9" fontId="6" fillId="5" borderId="9" xfId="3" applyNumberFormat="1" applyFont="1" applyFill="1" applyBorder="1" applyAlignment="1" applyProtection="1">
      <alignment horizontal="center" vertical="center"/>
    </xf>
    <xf numFmtId="0" fontId="47" fillId="14" borderId="5" xfId="0" applyFont="1" applyFill="1" applyBorder="1" applyAlignment="1" applyProtection="1">
      <alignment horizontal="center" vertical="center"/>
      <protection locked="0"/>
    </xf>
    <xf numFmtId="0" fontId="47" fillId="14" borderId="6" xfId="0" applyFont="1" applyFill="1" applyBorder="1" applyAlignment="1" applyProtection="1">
      <alignment horizontal="center" vertical="center"/>
      <protection locked="0"/>
    </xf>
    <xf numFmtId="0" fontId="47" fillId="14" borderId="7" xfId="0" applyFont="1" applyFill="1" applyBorder="1" applyAlignment="1" applyProtection="1">
      <alignment horizontal="center" vertical="center"/>
      <protection locked="0"/>
    </xf>
    <xf numFmtId="0" fontId="56" fillId="10" borderId="3" xfId="0" applyFont="1" applyFill="1" applyBorder="1" applyAlignment="1" applyProtection="1">
      <alignment horizontal="center" vertical="center"/>
      <protection locked="0"/>
    </xf>
  </cellXfs>
  <cellStyles count="9">
    <cellStyle name="Hipervínculo" xfId="5" builtinId="8"/>
    <cellStyle name="Millares" xfId="1" builtinId="3"/>
    <cellStyle name="Normal" xfId="0" builtinId="0"/>
    <cellStyle name="Normal 2" xfId="3"/>
    <cellStyle name="Normal 2 2" xfId="4"/>
    <cellStyle name="Normal 3" xfId="6"/>
    <cellStyle name="Normal 4" xfId="7"/>
    <cellStyle name="Normal 4 2" xfId="8"/>
    <cellStyle name="Porcentual" xfId="2" builtinId="5"/>
  </cellStyles>
  <dxfs count="19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CCC0DA"/>
      <color rgb="FFD8D8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MANTENIMIENTO"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BIOMEDICA"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GESTION%20DOCUMENTAL"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URGENCIAS" TargetMode="External"/></Relationships>
</file>

<file path=xl/drawings/_rels/drawing14.xml.rels><?xml version="1.0" encoding="UTF-8" standalone="yes"?>
<Relationships xmlns="http://schemas.openxmlformats.org/package/2006/relationships"><Relationship Id="rId3" Type="http://schemas.openxmlformats.org/officeDocument/2006/relationships/hyperlink" Target="SOPORTES/URGENCIAS" TargetMode="External"/><Relationship Id="rId2" Type="http://schemas.openxmlformats.org/officeDocument/2006/relationships/image" Target="../media/image2.png"/><Relationship Id="rId1" Type="http://schemas.openxmlformats.org/officeDocument/2006/relationships/hyperlink" Target="SOPORTES/SIAU"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AMBULATORIOS"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INTERNACION"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CLINICAS%20QX"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UCI-%20A"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UCI-%20A"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UCI-N"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FARMACIA"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ENFERMERIA"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GESTION%20ACADEMICA" TargetMode="Externa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CARTERA" TargetMode="Externa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FACTURACION" TargetMode="External"/></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FACTURACION" TargetMode="External"/></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AUDITORIA%20MEDICA" TargetMode="External"/></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COMUNICACIONE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TALENTO%20HUMAN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SALUD%20OCUPACIONA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AMBIENTAL"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JURIDICA"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ALMACEN"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SISTEMAS"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OPORTES/CALIDAD" TargetMode="External"/></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28574</xdr:rowOff>
    </xdr:from>
    <xdr:to>
      <xdr:col>3</xdr:col>
      <xdr:colOff>695325</xdr:colOff>
      <xdr:row>1</xdr:row>
      <xdr:rowOff>485775</xdr:rowOff>
    </xdr:to>
    <xdr:grpSp>
      <xdr:nvGrpSpPr>
        <xdr:cNvPr id="5" name="Group 1"/>
        <xdr:cNvGrpSpPr>
          <a:grpSpLocks/>
        </xdr:cNvGrpSpPr>
      </xdr:nvGrpSpPr>
      <xdr:grpSpPr bwMode="auto">
        <a:xfrm>
          <a:off x="966995" y="227357"/>
          <a:ext cx="1302026" cy="457201"/>
          <a:chOff x="1701" y="391"/>
          <a:chExt cx="1839" cy="823"/>
        </a:xfrm>
      </xdr:grpSpPr>
      <xdr:grpSp>
        <xdr:nvGrpSpPr>
          <xdr:cNvPr id="6" name="Group 2"/>
          <xdr:cNvGrpSpPr>
            <a:grpSpLocks/>
          </xdr:cNvGrpSpPr>
        </xdr:nvGrpSpPr>
        <xdr:grpSpPr bwMode="auto">
          <a:xfrm>
            <a:off x="1701" y="391"/>
            <a:ext cx="1469" cy="779"/>
            <a:chOff x="1701" y="391"/>
            <a:chExt cx="1469" cy="779"/>
          </a:xfrm>
        </xdr:grpSpPr>
        <xdr:sp macro="" textlink="">
          <xdr:nvSpPr>
            <xdr:cNvPr id="260" name="Freeform 3"/>
            <xdr:cNvSpPr>
              <a:spLocks/>
            </xdr:cNvSpPr>
          </xdr:nvSpPr>
          <xdr:spPr bwMode="auto">
            <a:xfrm>
              <a:off x="1701" y="391"/>
              <a:ext cx="354" cy="269"/>
            </a:xfrm>
            <a:custGeom>
              <a:avLst/>
              <a:gdLst>
                <a:gd name="T0" fmla="*/ 0 w 1769"/>
                <a:gd name="T1" fmla="*/ 0 h 1346"/>
                <a:gd name="T2" fmla="*/ 0 w 1769"/>
                <a:gd name="T3" fmla="*/ 0 h 1346"/>
                <a:gd name="T4" fmla="*/ 0 w 1769"/>
                <a:gd name="T5" fmla="*/ 0 h 1346"/>
                <a:gd name="T6" fmla="*/ 0 w 1769"/>
                <a:gd name="T7" fmla="*/ 0 h 1346"/>
                <a:gd name="T8" fmla="*/ 0 w 1769"/>
                <a:gd name="T9" fmla="*/ 0 h 1346"/>
                <a:gd name="T10" fmla="*/ 0 w 1769"/>
                <a:gd name="T11" fmla="*/ 0 h 1346"/>
                <a:gd name="T12" fmla="*/ 0 w 1769"/>
                <a:gd name="T13" fmla="*/ 0 h 1346"/>
                <a:gd name="T14" fmla="*/ 0 w 1769"/>
                <a:gd name="T15" fmla="*/ 0 h 1346"/>
                <a:gd name="T16" fmla="*/ 0 w 1769"/>
                <a:gd name="T17" fmla="*/ 0 h 1346"/>
                <a:gd name="T18" fmla="*/ 0 w 1769"/>
                <a:gd name="T19" fmla="*/ 0 h 1346"/>
                <a:gd name="T20" fmla="*/ 0 w 1769"/>
                <a:gd name="T21" fmla="*/ 0 h 1346"/>
                <a:gd name="T22" fmla="*/ 0 w 1769"/>
                <a:gd name="T23" fmla="*/ 0 h 1346"/>
                <a:gd name="T24" fmla="*/ 0 w 1769"/>
                <a:gd name="T25" fmla="*/ 0 h 1346"/>
                <a:gd name="T26" fmla="*/ 0 w 1769"/>
                <a:gd name="T27" fmla="*/ 0 h 1346"/>
                <a:gd name="T28" fmla="*/ 0 w 1769"/>
                <a:gd name="T29" fmla="*/ 0 h 1346"/>
                <a:gd name="T30" fmla="*/ 0 w 1769"/>
                <a:gd name="T31" fmla="*/ 0 h 1346"/>
                <a:gd name="T32" fmla="*/ 0 w 1769"/>
                <a:gd name="T33" fmla="*/ 0 h 1346"/>
                <a:gd name="T34" fmla="*/ 0 w 1769"/>
                <a:gd name="T35" fmla="*/ 0 h 1346"/>
                <a:gd name="T36" fmla="*/ 0 w 1769"/>
                <a:gd name="T37" fmla="*/ 0 h 1346"/>
                <a:gd name="T38" fmla="*/ 0 w 1769"/>
                <a:gd name="T39" fmla="*/ 0 h 1346"/>
                <a:gd name="T40" fmla="*/ 0 w 1769"/>
                <a:gd name="T41" fmla="*/ 0 h 1346"/>
                <a:gd name="T42" fmla="*/ 0 w 1769"/>
                <a:gd name="T43" fmla="*/ 0 h 1346"/>
                <a:gd name="T44" fmla="*/ 0 w 1769"/>
                <a:gd name="T45" fmla="*/ 0 h 1346"/>
                <a:gd name="T46" fmla="*/ 0 w 1769"/>
                <a:gd name="T47" fmla="*/ 0 h 1346"/>
                <a:gd name="T48" fmla="*/ 0 w 1769"/>
                <a:gd name="T49" fmla="*/ 0 h 1346"/>
                <a:gd name="T50" fmla="*/ 0 w 1769"/>
                <a:gd name="T51" fmla="*/ 0 h 1346"/>
                <a:gd name="T52" fmla="*/ 0 w 1769"/>
                <a:gd name="T53" fmla="*/ 0 h 1346"/>
                <a:gd name="T54" fmla="*/ 0 w 1769"/>
                <a:gd name="T55" fmla="*/ 0 h 1346"/>
                <a:gd name="T56" fmla="*/ 0 w 1769"/>
                <a:gd name="T57" fmla="*/ 0 h 1346"/>
                <a:gd name="T58" fmla="*/ 0 w 1769"/>
                <a:gd name="T59" fmla="*/ 0 h 1346"/>
                <a:gd name="T60" fmla="*/ 0 w 1769"/>
                <a:gd name="T61" fmla="*/ 0 h 1346"/>
                <a:gd name="T62" fmla="*/ 0 w 1769"/>
                <a:gd name="T63" fmla="*/ 0 h 1346"/>
                <a:gd name="T64" fmla="*/ 0 w 1769"/>
                <a:gd name="T65" fmla="*/ 0 h 1346"/>
                <a:gd name="T66" fmla="*/ 0 w 1769"/>
                <a:gd name="T67" fmla="*/ 0 h 1346"/>
                <a:gd name="T68" fmla="*/ 0 w 1769"/>
                <a:gd name="T69" fmla="*/ 0 h 1346"/>
                <a:gd name="T70" fmla="*/ 0 w 1769"/>
                <a:gd name="T71" fmla="*/ 0 h 1346"/>
                <a:gd name="T72" fmla="*/ 0 w 1769"/>
                <a:gd name="T73" fmla="*/ 0 h 1346"/>
                <a:gd name="T74" fmla="*/ 0 w 1769"/>
                <a:gd name="T75" fmla="*/ 0 h 1346"/>
                <a:gd name="T76" fmla="*/ 0 w 1769"/>
                <a:gd name="T77" fmla="*/ 0 h 1346"/>
                <a:gd name="T78" fmla="*/ 0 w 1769"/>
                <a:gd name="T79" fmla="*/ 0 h 1346"/>
                <a:gd name="T80" fmla="*/ 0 w 1769"/>
                <a:gd name="T81" fmla="*/ 0 h 1346"/>
                <a:gd name="T82" fmla="*/ 0 w 1769"/>
                <a:gd name="T83" fmla="*/ 0 h 1346"/>
                <a:gd name="T84" fmla="*/ 0 w 1769"/>
                <a:gd name="T85" fmla="*/ 0 h 1346"/>
                <a:gd name="T86" fmla="*/ 0 w 1769"/>
                <a:gd name="T87" fmla="*/ 0 h 1346"/>
                <a:gd name="T88" fmla="*/ 0 w 1769"/>
                <a:gd name="T89" fmla="*/ 0 h 1346"/>
                <a:gd name="T90" fmla="*/ 0 w 1769"/>
                <a:gd name="T91" fmla="*/ 0 h 1346"/>
                <a:gd name="T92" fmla="*/ 0 w 1769"/>
                <a:gd name="T93" fmla="*/ 0 h 1346"/>
                <a:gd name="T94" fmla="*/ 0 w 1769"/>
                <a:gd name="T95" fmla="*/ 0 h 134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769"/>
                <a:gd name="T145" fmla="*/ 0 h 1346"/>
                <a:gd name="T146" fmla="*/ 1769 w 1769"/>
                <a:gd name="T147" fmla="*/ 1346 h 1346"/>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769" h="1346">
                  <a:moveTo>
                    <a:pt x="0" y="169"/>
                  </a:moveTo>
                  <a:lnTo>
                    <a:pt x="0" y="167"/>
                  </a:lnTo>
                  <a:lnTo>
                    <a:pt x="1" y="160"/>
                  </a:lnTo>
                  <a:lnTo>
                    <a:pt x="4" y="153"/>
                  </a:lnTo>
                  <a:lnTo>
                    <a:pt x="9" y="147"/>
                  </a:lnTo>
                  <a:lnTo>
                    <a:pt x="14" y="139"/>
                  </a:lnTo>
                  <a:lnTo>
                    <a:pt x="21" y="132"/>
                  </a:lnTo>
                  <a:lnTo>
                    <a:pt x="30" y="126"/>
                  </a:lnTo>
                  <a:lnTo>
                    <a:pt x="39" y="118"/>
                  </a:lnTo>
                  <a:lnTo>
                    <a:pt x="50" y="111"/>
                  </a:lnTo>
                  <a:lnTo>
                    <a:pt x="74" y="98"/>
                  </a:lnTo>
                  <a:lnTo>
                    <a:pt x="101" y="85"/>
                  </a:lnTo>
                  <a:lnTo>
                    <a:pt x="132" y="73"/>
                  </a:lnTo>
                  <a:lnTo>
                    <a:pt x="166" y="61"/>
                  </a:lnTo>
                  <a:lnTo>
                    <a:pt x="202" y="50"/>
                  </a:lnTo>
                  <a:lnTo>
                    <a:pt x="238" y="40"/>
                  </a:lnTo>
                  <a:lnTo>
                    <a:pt x="275" y="31"/>
                  </a:lnTo>
                  <a:lnTo>
                    <a:pt x="314" y="23"/>
                  </a:lnTo>
                  <a:lnTo>
                    <a:pt x="351" y="15"/>
                  </a:lnTo>
                  <a:lnTo>
                    <a:pt x="388" y="10"/>
                  </a:lnTo>
                  <a:lnTo>
                    <a:pt x="424" y="7"/>
                  </a:lnTo>
                  <a:lnTo>
                    <a:pt x="457" y="3"/>
                  </a:lnTo>
                  <a:lnTo>
                    <a:pt x="515" y="1"/>
                  </a:lnTo>
                  <a:lnTo>
                    <a:pt x="576" y="0"/>
                  </a:lnTo>
                  <a:lnTo>
                    <a:pt x="638" y="1"/>
                  </a:lnTo>
                  <a:lnTo>
                    <a:pt x="702" y="2"/>
                  </a:lnTo>
                  <a:lnTo>
                    <a:pt x="768" y="6"/>
                  </a:lnTo>
                  <a:lnTo>
                    <a:pt x="835" y="11"/>
                  </a:lnTo>
                  <a:lnTo>
                    <a:pt x="904" y="18"/>
                  </a:lnTo>
                  <a:lnTo>
                    <a:pt x="974" y="25"/>
                  </a:lnTo>
                  <a:lnTo>
                    <a:pt x="1022" y="31"/>
                  </a:lnTo>
                  <a:lnTo>
                    <a:pt x="1069" y="37"/>
                  </a:lnTo>
                  <a:lnTo>
                    <a:pt x="1118" y="44"/>
                  </a:lnTo>
                  <a:lnTo>
                    <a:pt x="1167" y="52"/>
                  </a:lnTo>
                  <a:lnTo>
                    <a:pt x="1216" y="61"/>
                  </a:lnTo>
                  <a:lnTo>
                    <a:pt x="1265" y="68"/>
                  </a:lnTo>
                  <a:lnTo>
                    <a:pt x="1316" y="78"/>
                  </a:lnTo>
                  <a:lnTo>
                    <a:pt x="1366" y="88"/>
                  </a:lnTo>
                  <a:lnTo>
                    <a:pt x="1416" y="98"/>
                  </a:lnTo>
                  <a:lnTo>
                    <a:pt x="1466" y="109"/>
                  </a:lnTo>
                  <a:lnTo>
                    <a:pt x="1517" y="121"/>
                  </a:lnTo>
                  <a:lnTo>
                    <a:pt x="1567" y="133"/>
                  </a:lnTo>
                  <a:lnTo>
                    <a:pt x="1618" y="145"/>
                  </a:lnTo>
                  <a:lnTo>
                    <a:pt x="1669" y="159"/>
                  </a:lnTo>
                  <a:lnTo>
                    <a:pt x="1719" y="172"/>
                  </a:lnTo>
                  <a:lnTo>
                    <a:pt x="1769" y="186"/>
                  </a:lnTo>
                  <a:lnTo>
                    <a:pt x="1769" y="1346"/>
                  </a:lnTo>
                  <a:lnTo>
                    <a:pt x="1716" y="1316"/>
                  </a:lnTo>
                  <a:lnTo>
                    <a:pt x="1665" y="1288"/>
                  </a:lnTo>
                  <a:lnTo>
                    <a:pt x="1620" y="1260"/>
                  </a:lnTo>
                  <a:lnTo>
                    <a:pt x="1580" y="1235"/>
                  </a:lnTo>
                  <a:lnTo>
                    <a:pt x="1563" y="1223"/>
                  </a:lnTo>
                  <a:lnTo>
                    <a:pt x="1547" y="1212"/>
                  </a:lnTo>
                  <a:lnTo>
                    <a:pt x="1533" y="1201"/>
                  </a:lnTo>
                  <a:lnTo>
                    <a:pt x="1521" y="1190"/>
                  </a:lnTo>
                  <a:lnTo>
                    <a:pt x="1511" y="1180"/>
                  </a:lnTo>
                  <a:lnTo>
                    <a:pt x="1503" y="1171"/>
                  </a:lnTo>
                  <a:lnTo>
                    <a:pt x="1497" y="1162"/>
                  </a:lnTo>
                  <a:lnTo>
                    <a:pt x="1493" y="1154"/>
                  </a:lnTo>
                  <a:lnTo>
                    <a:pt x="1488" y="1146"/>
                  </a:lnTo>
                  <a:lnTo>
                    <a:pt x="1486" y="1138"/>
                  </a:lnTo>
                  <a:lnTo>
                    <a:pt x="1486" y="1135"/>
                  </a:lnTo>
                  <a:lnTo>
                    <a:pt x="1486" y="1130"/>
                  </a:lnTo>
                  <a:lnTo>
                    <a:pt x="1486" y="1127"/>
                  </a:lnTo>
                  <a:lnTo>
                    <a:pt x="1487" y="1124"/>
                  </a:lnTo>
                  <a:lnTo>
                    <a:pt x="1491" y="1118"/>
                  </a:lnTo>
                  <a:lnTo>
                    <a:pt x="1497" y="1114"/>
                  </a:lnTo>
                  <a:lnTo>
                    <a:pt x="1503" y="1109"/>
                  </a:lnTo>
                  <a:lnTo>
                    <a:pt x="1511" y="1105"/>
                  </a:lnTo>
                  <a:lnTo>
                    <a:pt x="1528" y="1099"/>
                  </a:lnTo>
                  <a:lnTo>
                    <a:pt x="1544" y="1095"/>
                  </a:lnTo>
                  <a:lnTo>
                    <a:pt x="1559" y="1092"/>
                  </a:lnTo>
                  <a:lnTo>
                    <a:pt x="1570" y="1091"/>
                  </a:lnTo>
                  <a:lnTo>
                    <a:pt x="1575" y="1091"/>
                  </a:lnTo>
                  <a:lnTo>
                    <a:pt x="1588" y="1092"/>
                  </a:lnTo>
                  <a:lnTo>
                    <a:pt x="1607" y="1094"/>
                  </a:lnTo>
                  <a:lnTo>
                    <a:pt x="1628" y="1097"/>
                  </a:lnTo>
                  <a:lnTo>
                    <a:pt x="1667" y="1104"/>
                  </a:lnTo>
                  <a:lnTo>
                    <a:pt x="1685" y="1106"/>
                  </a:lnTo>
                  <a:lnTo>
                    <a:pt x="1676" y="1098"/>
                  </a:lnTo>
                  <a:lnTo>
                    <a:pt x="1667" y="1091"/>
                  </a:lnTo>
                  <a:lnTo>
                    <a:pt x="1658" y="1083"/>
                  </a:lnTo>
                  <a:lnTo>
                    <a:pt x="1645" y="1075"/>
                  </a:lnTo>
                  <a:lnTo>
                    <a:pt x="1621" y="1059"/>
                  </a:lnTo>
                  <a:lnTo>
                    <a:pt x="1593" y="1042"/>
                  </a:lnTo>
                  <a:lnTo>
                    <a:pt x="1530" y="1009"/>
                  </a:lnTo>
                  <a:lnTo>
                    <a:pt x="1463" y="975"/>
                  </a:lnTo>
                  <a:lnTo>
                    <a:pt x="1394" y="941"/>
                  </a:lnTo>
                  <a:lnTo>
                    <a:pt x="1329" y="908"/>
                  </a:lnTo>
                  <a:lnTo>
                    <a:pt x="1298" y="891"/>
                  </a:lnTo>
                  <a:lnTo>
                    <a:pt x="1271" y="876"/>
                  </a:lnTo>
                  <a:lnTo>
                    <a:pt x="1247" y="860"/>
                  </a:lnTo>
                  <a:lnTo>
                    <a:pt x="1226" y="845"/>
                  </a:lnTo>
                  <a:lnTo>
                    <a:pt x="1217" y="824"/>
                  </a:lnTo>
                  <a:lnTo>
                    <a:pt x="1211" y="806"/>
                  </a:lnTo>
                  <a:lnTo>
                    <a:pt x="1209" y="799"/>
                  </a:lnTo>
                  <a:lnTo>
                    <a:pt x="1209" y="792"/>
                  </a:lnTo>
                  <a:lnTo>
                    <a:pt x="1208" y="787"/>
                  </a:lnTo>
                  <a:lnTo>
                    <a:pt x="1209" y="781"/>
                  </a:lnTo>
                  <a:lnTo>
                    <a:pt x="1210" y="777"/>
                  </a:lnTo>
                  <a:lnTo>
                    <a:pt x="1211" y="773"/>
                  </a:lnTo>
                  <a:lnTo>
                    <a:pt x="1214" y="770"/>
                  </a:lnTo>
                  <a:lnTo>
                    <a:pt x="1217" y="768"/>
                  </a:lnTo>
                  <a:lnTo>
                    <a:pt x="1222" y="763"/>
                  </a:lnTo>
                  <a:lnTo>
                    <a:pt x="1230" y="760"/>
                  </a:lnTo>
                  <a:lnTo>
                    <a:pt x="1247" y="757"/>
                  </a:lnTo>
                  <a:lnTo>
                    <a:pt x="1263" y="752"/>
                  </a:lnTo>
                  <a:lnTo>
                    <a:pt x="1270" y="750"/>
                  </a:lnTo>
                  <a:lnTo>
                    <a:pt x="1275" y="746"/>
                  </a:lnTo>
                  <a:lnTo>
                    <a:pt x="1276" y="744"/>
                  </a:lnTo>
                  <a:lnTo>
                    <a:pt x="1279" y="740"/>
                  </a:lnTo>
                  <a:lnTo>
                    <a:pt x="1280" y="736"/>
                  </a:lnTo>
                  <a:lnTo>
                    <a:pt x="1280" y="731"/>
                  </a:lnTo>
                  <a:lnTo>
                    <a:pt x="1265" y="719"/>
                  </a:lnTo>
                  <a:lnTo>
                    <a:pt x="1251" y="708"/>
                  </a:lnTo>
                  <a:lnTo>
                    <a:pt x="1235" y="698"/>
                  </a:lnTo>
                  <a:lnTo>
                    <a:pt x="1217" y="691"/>
                  </a:lnTo>
                  <a:lnTo>
                    <a:pt x="1180" y="674"/>
                  </a:lnTo>
                  <a:lnTo>
                    <a:pt x="1140" y="660"/>
                  </a:lnTo>
                  <a:lnTo>
                    <a:pt x="1120" y="652"/>
                  </a:lnTo>
                  <a:lnTo>
                    <a:pt x="1099" y="644"/>
                  </a:lnTo>
                  <a:lnTo>
                    <a:pt x="1079" y="636"/>
                  </a:lnTo>
                  <a:lnTo>
                    <a:pt x="1059" y="627"/>
                  </a:lnTo>
                  <a:lnTo>
                    <a:pt x="1040" y="616"/>
                  </a:lnTo>
                  <a:lnTo>
                    <a:pt x="1021" y="604"/>
                  </a:lnTo>
                  <a:lnTo>
                    <a:pt x="1003" y="589"/>
                  </a:lnTo>
                  <a:lnTo>
                    <a:pt x="986" y="574"/>
                  </a:lnTo>
                  <a:lnTo>
                    <a:pt x="977" y="564"/>
                  </a:lnTo>
                  <a:lnTo>
                    <a:pt x="970" y="554"/>
                  </a:lnTo>
                  <a:lnTo>
                    <a:pt x="968" y="549"/>
                  </a:lnTo>
                  <a:lnTo>
                    <a:pt x="967" y="542"/>
                  </a:lnTo>
                  <a:lnTo>
                    <a:pt x="966" y="536"/>
                  </a:lnTo>
                  <a:lnTo>
                    <a:pt x="967" y="531"/>
                  </a:lnTo>
                  <a:lnTo>
                    <a:pt x="970" y="524"/>
                  </a:lnTo>
                  <a:lnTo>
                    <a:pt x="975" y="519"/>
                  </a:lnTo>
                  <a:lnTo>
                    <a:pt x="979" y="512"/>
                  </a:lnTo>
                  <a:lnTo>
                    <a:pt x="985" y="509"/>
                  </a:lnTo>
                  <a:lnTo>
                    <a:pt x="1002" y="501"/>
                  </a:lnTo>
                  <a:lnTo>
                    <a:pt x="1015" y="494"/>
                  </a:lnTo>
                  <a:lnTo>
                    <a:pt x="1020" y="490"/>
                  </a:lnTo>
                  <a:lnTo>
                    <a:pt x="1024" y="486"/>
                  </a:lnTo>
                  <a:lnTo>
                    <a:pt x="1028" y="482"/>
                  </a:lnTo>
                  <a:lnTo>
                    <a:pt x="1030" y="479"/>
                  </a:lnTo>
                  <a:lnTo>
                    <a:pt x="1031" y="476"/>
                  </a:lnTo>
                  <a:lnTo>
                    <a:pt x="1032" y="473"/>
                  </a:lnTo>
                  <a:lnTo>
                    <a:pt x="1031" y="470"/>
                  </a:lnTo>
                  <a:lnTo>
                    <a:pt x="1031" y="467"/>
                  </a:lnTo>
                  <a:lnTo>
                    <a:pt x="1026" y="462"/>
                  </a:lnTo>
                  <a:lnTo>
                    <a:pt x="1020" y="456"/>
                  </a:lnTo>
                  <a:lnTo>
                    <a:pt x="1011" y="451"/>
                  </a:lnTo>
                  <a:lnTo>
                    <a:pt x="999" y="446"/>
                  </a:lnTo>
                  <a:lnTo>
                    <a:pt x="986" y="443"/>
                  </a:lnTo>
                  <a:lnTo>
                    <a:pt x="971" y="440"/>
                  </a:lnTo>
                  <a:lnTo>
                    <a:pt x="955" y="436"/>
                  </a:lnTo>
                  <a:lnTo>
                    <a:pt x="938" y="434"/>
                  </a:lnTo>
                  <a:lnTo>
                    <a:pt x="920" y="432"/>
                  </a:lnTo>
                  <a:lnTo>
                    <a:pt x="901" y="431"/>
                  </a:lnTo>
                  <a:lnTo>
                    <a:pt x="878" y="423"/>
                  </a:lnTo>
                  <a:lnTo>
                    <a:pt x="858" y="414"/>
                  </a:lnTo>
                  <a:lnTo>
                    <a:pt x="839" y="405"/>
                  </a:lnTo>
                  <a:lnTo>
                    <a:pt x="823" y="398"/>
                  </a:lnTo>
                  <a:lnTo>
                    <a:pt x="808" y="389"/>
                  </a:lnTo>
                  <a:lnTo>
                    <a:pt x="794" y="381"/>
                  </a:lnTo>
                  <a:lnTo>
                    <a:pt x="782" y="372"/>
                  </a:lnTo>
                  <a:lnTo>
                    <a:pt x="770" y="364"/>
                  </a:lnTo>
                  <a:lnTo>
                    <a:pt x="747" y="346"/>
                  </a:lnTo>
                  <a:lnTo>
                    <a:pt x="724" y="327"/>
                  </a:lnTo>
                  <a:lnTo>
                    <a:pt x="697" y="308"/>
                  </a:lnTo>
                  <a:lnTo>
                    <a:pt x="666" y="290"/>
                  </a:lnTo>
                  <a:lnTo>
                    <a:pt x="610" y="289"/>
                  </a:lnTo>
                  <a:lnTo>
                    <a:pt x="554" y="289"/>
                  </a:lnTo>
                  <a:lnTo>
                    <a:pt x="499" y="288"/>
                  </a:lnTo>
                  <a:lnTo>
                    <a:pt x="445" y="285"/>
                  </a:lnTo>
                  <a:lnTo>
                    <a:pt x="391" y="282"/>
                  </a:lnTo>
                  <a:lnTo>
                    <a:pt x="338" y="278"/>
                  </a:lnTo>
                  <a:lnTo>
                    <a:pt x="285" y="272"/>
                  </a:lnTo>
                  <a:lnTo>
                    <a:pt x="232" y="264"/>
                  </a:lnTo>
                  <a:lnTo>
                    <a:pt x="202" y="260"/>
                  </a:lnTo>
                  <a:lnTo>
                    <a:pt x="173" y="254"/>
                  </a:lnTo>
                  <a:lnTo>
                    <a:pt x="148" y="250"/>
                  </a:lnTo>
                  <a:lnTo>
                    <a:pt x="123" y="245"/>
                  </a:lnTo>
                  <a:lnTo>
                    <a:pt x="102" y="238"/>
                  </a:lnTo>
                  <a:lnTo>
                    <a:pt x="84" y="232"/>
                  </a:lnTo>
                  <a:lnTo>
                    <a:pt x="66" y="227"/>
                  </a:lnTo>
                  <a:lnTo>
                    <a:pt x="52" y="220"/>
                  </a:lnTo>
                  <a:lnTo>
                    <a:pt x="39" y="215"/>
                  </a:lnTo>
                  <a:lnTo>
                    <a:pt x="28" y="208"/>
                  </a:lnTo>
                  <a:lnTo>
                    <a:pt x="19" y="202"/>
                  </a:lnTo>
                  <a:lnTo>
                    <a:pt x="12" y="195"/>
                  </a:lnTo>
                  <a:lnTo>
                    <a:pt x="7" y="188"/>
                  </a:lnTo>
                  <a:lnTo>
                    <a:pt x="2" y="182"/>
                  </a:lnTo>
                  <a:lnTo>
                    <a:pt x="0" y="175"/>
                  </a:lnTo>
                  <a:lnTo>
                    <a:pt x="0" y="169"/>
                  </a:lnTo>
                  <a:close/>
                </a:path>
              </a:pathLst>
            </a:custGeom>
            <a:solidFill>
              <a:srgbClr val="6A8FA5"/>
            </a:solidFill>
            <a:ln w="9525">
              <a:noFill/>
              <a:round/>
              <a:headEnd/>
              <a:tailEnd/>
            </a:ln>
          </xdr:spPr>
        </xdr:sp>
        <xdr:sp macro="" textlink="">
          <xdr:nvSpPr>
            <xdr:cNvPr id="261" name="Freeform 4"/>
            <xdr:cNvSpPr>
              <a:spLocks/>
            </xdr:cNvSpPr>
          </xdr:nvSpPr>
          <xdr:spPr bwMode="auto">
            <a:xfrm>
              <a:off x="2039" y="424"/>
              <a:ext cx="32" cy="245"/>
            </a:xfrm>
            <a:custGeom>
              <a:avLst/>
              <a:gdLst>
                <a:gd name="T0" fmla="*/ 0 w 159"/>
                <a:gd name="T1" fmla="*/ 0 h 1226"/>
                <a:gd name="T2" fmla="*/ 0 w 159"/>
                <a:gd name="T3" fmla="*/ 0 h 1226"/>
                <a:gd name="T4" fmla="*/ 0 w 159"/>
                <a:gd name="T5" fmla="*/ 0 h 1226"/>
                <a:gd name="T6" fmla="*/ 0 w 159"/>
                <a:gd name="T7" fmla="*/ 0 h 1226"/>
                <a:gd name="T8" fmla="*/ 0 w 159"/>
                <a:gd name="T9" fmla="*/ 0 h 1226"/>
                <a:gd name="T10" fmla="*/ 0 w 159"/>
                <a:gd name="T11" fmla="*/ 0 h 1226"/>
                <a:gd name="T12" fmla="*/ 0 w 159"/>
                <a:gd name="T13" fmla="*/ 0 h 1226"/>
                <a:gd name="T14" fmla="*/ 0 w 159"/>
                <a:gd name="T15" fmla="*/ 0 h 1226"/>
                <a:gd name="T16" fmla="*/ 0 w 159"/>
                <a:gd name="T17" fmla="*/ 0 h 1226"/>
                <a:gd name="T18" fmla="*/ 0 w 159"/>
                <a:gd name="T19" fmla="*/ 0 h 1226"/>
                <a:gd name="T20" fmla="*/ 0 w 159"/>
                <a:gd name="T21" fmla="*/ 0 h 122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226"/>
                <a:gd name="T35" fmla="*/ 159 w 159"/>
                <a:gd name="T36" fmla="*/ 1226 h 122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226">
                  <a:moveTo>
                    <a:pt x="0" y="1137"/>
                  </a:moveTo>
                  <a:lnTo>
                    <a:pt x="0" y="0"/>
                  </a:lnTo>
                  <a:lnTo>
                    <a:pt x="40" y="11"/>
                  </a:lnTo>
                  <a:lnTo>
                    <a:pt x="81" y="22"/>
                  </a:lnTo>
                  <a:lnTo>
                    <a:pt x="119" y="33"/>
                  </a:lnTo>
                  <a:lnTo>
                    <a:pt x="159" y="45"/>
                  </a:lnTo>
                  <a:lnTo>
                    <a:pt x="159" y="1226"/>
                  </a:lnTo>
                  <a:lnTo>
                    <a:pt x="117" y="1203"/>
                  </a:lnTo>
                  <a:lnTo>
                    <a:pt x="78" y="1181"/>
                  </a:lnTo>
                  <a:lnTo>
                    <a:pt x="38" y="1159"/>
                  </a:lnTo>
                  <a:lnTo>
                    <a:pt x="0" y="1137"/>
                  </a:lnTo>
                  <a:close/>
                </a:path>
              </a:pathLst>
            </a:custGeom>
            <a:solidFill>
              <a:srgbClr val="6A8FA5"/>
            </a:solidFill>
            <a:ln w="9525">
              <a:noFill/>
              <a:round/>
              <a:headEnd/>
              <a:tailEnd/>
            </a:ln>
          </xdr:spPr>
        </xdr:sp>
        <xdr:sp macro="" textlink="">
          <xdr:nvSpPr>
            <xdr:cNvPr id="262" name="Freeform 5"/>
            <xdr:cNvSpPr>
              <a:spLocks/>
            </xdr:cNvSpPr>
          </xdr:nvSpPr>
          <xdr:spPr bwMode="auto">
            <a:xfrm>
              <a:off x="2055" y="428"/>
              <a:ext cx="31" cy="250"/>
            </a:xfrm>
            <a:custGeom>
              <a:avLst/>
              <a:gdLst>
                <a:gd name="T0" fmla="*/ 0 w 158"/>
                <a:gd name="T1" fmla="*/ 0 h 1247"/>
                <a:gd name="T2" fmla="*/ 0 w 158"/>
                <a:gd name="T3" fmla="*/ 0 h 1247"/>
                <a:gd name="T4" fmla="*/ 0 w 158"/>
                <a:gd name="T5" fmla="*/ 0 h 1247"/>
                <a:gd name="T6" fmla="*/ 0 w 158"/>
                <a:gd name="T7" fmla="*/ 0 h 1247"/>
                <a:gd name="T8" fmla="*/ 0 w 158"/>
                <a:gd name="T9" fmla="*/ 0 h 1247"/>
                <a:gd name="T10" fmla="*/ 0 w 158"/>
                <a:gd name="T11" fmla="*/ 0 h 1247"/>
                <a:gd name="T12" fmla="*/ 0 w 158"/>
                <a:gd name="T13" fmla="*/ 0 h 1247"/>
                <a:gd name="T14" fmla="*/ 0 w 158"/>
                <a:gd name="T15" fmla="*/ 0 h 1247"/>
                <a:gd name="T16" fmla="*/ 0 w 158"/>
                <a:gd name="T17" fmla="*/ 0 h 1247"/>
                <a:gd name="T18" fmla="*/ 0 w 158"/>
                <a:gd name="T19" fmla="*/ 0 h 1247"/>
                <a:gd name="T20" fmla="*/ 0 w 158"/>
                <a:gd name="T21" fmla="*/ 0 h 124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8"/>
                <a:gd name="T34" fmla="*/ 0 h 1247"/>
                <a:gd name="T35" fmla="*/ 158 w 158"/>
                <a:gd name="T36" fmla="*/ 1247 h 124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8" h="1247">
                  <a:moveTo>
                    <a:pt x="0" y="1160"/>
                  </a:moveTo>
                  <a:lnTo>
                    <a:pt x="0" y="0"/>
                  </a:lnTo>
                  <a:lnTo>
                    <a:pt x="40" y="11"/>
                  </a:lnTo>
                  <a:lnTo>
                    <a:pt x="80" y="23"/>
                  </a:lnTo>
                  <a:lnTo>
                    <a:pt x="120" y="35"/>
                  </a:lnTo>
                  <a:lnTo>
                    <a:pt x="158" y="48"/>
                  </a:lnTo>
                  <a:lnTo>
                    <a:pt x="158" y="1247"/>
                  </a:lnTo>
                  <a:lnTo>
                    <a:pt x="119" y="1225"/>
                  </a:lnTo>
                  <a:lnTo>
                    <a:pt x="78" y="1203"/>
                  </a:lnTo>
                  <a:lnTo>
                    <a:pt x="38" y="1181"/>
                  </a:lnTo>
                  <a:lnTo>
                    <a:pt x="0" y="1160"/>
                  </a:lnTo>
                  <a:close/>
                </a:path>
              </a:pathLst>
            </a:custGeom>
            <a:solidFill>
              <a:srgbClr val="6D91A7"/>
            </a:solidFill>
            <a:ln w="9525">
              <a:noFill/>
              <a:round/>
              <a:headEnd/>
              <a:tailEnd/>
            </a:ln>
          </xdr:spPr>
        </xdr:sp>
        <xdr:sp macro="" textlink="">
          <xdr:nvSpPr>
            <xdr:cNvPr id="263" name="Freeform 6"/>
            <xdr:cNvSpPr>
              <a:spLocks/>
            </xdr:cNvSpPr>
          </xdr:nvSpPr>
          <xdr:spPr bwMode="auto">
            <a:xfrm>
              <a:off x="2071" y="433"/>
              <a:ext cx="31" cy="254"/>
            </a:xfrm>
            <a:custGeom>
              <a:avLst/>
              <a:gdLst>
                <a:gd name="T0" fmla="*/ 0 w 159"/>
                <a:gd name="T1" fmla="*/ 0 h 1269"/>
                <a:gd name="T2" fmla="*/ 0 w 159"/>
                <a:gd name="T3" fmla="*/ 0 h 1269"/>
                <a:gd name="T4" fmla="*/ 0 w 159"/>
                <a:gd name="T5" fmla="*/ 0 h 1269"/>
                <a:gd name="T6" fmla="*/ 0 w 159"/>
                <a:gd name="T7" fmla="*/ 0 h 1269"/>
                <a:gd name="T8" fmla="*/ 0 w 159"/>
                <a:gd name="T9" fmla="*/ 0 h 1269"/>
                <a:gd name="T10" fmla="*/ 0 w 159"/>
                <a:gd name="T11" fmla="*/ 0 h 1269"/>
                <a:gd name="T12" fmla="*/ 0 w 159"/>
                <a:gd name="T13" fmla="*/ 0 h 1269"/>
                <a:gd name="T14" fmla="*/ 0 w 159"/>
                <a:gd name="T15" fmla="*/ 0 h 1269"/>
                <a:gd name="T16" fmla="*/ 0 w 159"/>
                <a:gd name="T17" fmla="*/ 0 h 1269"/>
                <a:gd name="T18" fmla="*/ 0 w 159"/>
                <a:gd name="T19" fmla="*/ 0 h 1269"/>
                <a:gd name="T20" fmla="*/ 0 w 159"/>
                <a:gd name="T21" fmla="*/ 0 h 126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269"/>
                <a:gd name="T35" fmla="*/ 159 w 159"/>
                <a:gd name="T36" fmla="*/ 1269 h 126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269">
                  <a:moveTo>
                    <a:pt x="0" y="1181"/>
                  </a:moveTo>
                  <a:lnTo>
                    <a:pt x="0" y="0"/>
                  </a:lnTo>
                  <a:lnTo>
                    <a:pt x="41" y="12"/>
                  </a:lnTo>
                  <a:lnTo>
                    <a:pt x="80" y="25"/>
                  </a:lnTo>
                  <a:lnTo>
                    <a:pt x="120" y="37"/>
                  </a:lnTo>
                  <a:lnTo>
                    <a:pt x="159" y="50"/>
                  </a:lnTo>
                  <a:lnTo>
                    <a:pt x="159" y="1269"/>
                  </a:lnTo>
                  <a:lnTo>
                    <a:pt x="119" y="1246"/>
                  </a:lnTo>
                  <a:lnTo>
                    <a:pt x="79" y="1224"/>
                  </a:lnTo>
                  <a:lnTo>
                    <a:pt x="40" y="1202"/>
                  </a:lnTo>
                  <a:lnTo>
                    <a:pt x="0" y="1181"/>
                  </a:lnTo>
                  <a:close/>
                </a:path>
              </a:pathLst>
            </a:custGeom>
            <a:solidFill>
              <a:srgbClr val="7093A9"/>
            </a:solidFill>
            <a:ln w="9525">
              <a:noFill/>
              <a:round/>
              <a:headEnd/>
              <a:tailEnd/>
            </a:ln>
          </xdr:spPr>
        </xdr:sp>
        <xdr:sp macro="" textlink="">
          <xdr:nvSpPr>
            <xdr:cNvPr id="264" name="Freeform 7"/>
            <xdr:cNvSpPr>
              <a:spLocks/>
            </xdr:cNvSpPr>
          </xdr:nvSpPr>
          <xdr:spPr bwMode="auto">
            <a:xfrm>
              <a:off x="2086" y="438"/>
              <a:ext cx="32" cy="258"/>
            </a:xfrm>
            <a:custGeom>
              <a:avLst/>
              <a:gdLst>
                <a:gd name="T0" fmla="*/ 0 w 160"/>
                <a:gd name="T1" fmla="*/ 0 h 1289"/>
                <a:gd name="T2" fmla="*/ 0 w 160"/>
                <a:gd name="T3" fmla="*/ 0 h 1289"/>
                <a:gd name="T4" fmla="*/ 0 w 160"/>
                <a:gd name="T5" fmla="*/ 0 h 1289"/>
                <a:gd name="T6" fmla="*/ 0 w 160"/>
                <a:gd name="T7" fmla="*/ 0 h 1289"/>
                <a:gd name="T8" fmla="*/ 0 w 160"/>
                <a:gd name="T9" fmla="*/ 0 h 1289"/>
                <a:gd name="T10" fmla="*/ 0 w 160"/>
                <a:gd name="T11" fmla="*/ 0 h 1289"/>
                <a:gd name="T12" fmla="*/ 0 w 160"/>
                <a:gd name="T13" fmla="*/ 0 h 1289"/>
                <a:gd name="T14" fmla="*/ 0 w 160"/>
                <a:gd name="T15" fmla="*/ 0 h 1289"/>
                <a:gd name="T16" fmla="*/ 0 w 160"/>
                <a:gd name="T17" fmla="*/ 0 h 1289"/>
                <a:gd name="T18" fmla="*/ 0 w 160"/>
                <a:gd name="T19" fmla="*/ 0 h 1289"/>
                <a:gd name="T20" fmla="*/ 0 w 160"/>
                <a:gd name="T21" fmla="*/ 0 h 12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0"/>
                <a:gd name="T34" fmla="*/ 0 h 1289"/>
                <a:gd name="T35" fmla="*/ 160 w 160"/>
                <a:gd name="T36" fmla="*/ 1289 h 12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0" h="1289">
                  <a:moveTo>
                    <a:pt x="0" y="1199"/>
                  </a:moveTo>
                  <a:lnTo>
                    <a:pt x="0" y="0"/>
                  </a:lnTo>
                  <a:lnTo>
                    <a:pt x="41" y="12"/>
                  </a:lnTo>
                  <a:lnTo>
                    <a:pt x="81" y="25"/>
                  </a:lnTo>
                  <a:lnTo>
                    <a:pt x="120" y="38"/>
                  </a:lnTo>
                  <a:lnTo>
                    <a:pt x="160" y="52"/>
                  </a:lnTo>
                  <a:lnTo>
                    <a:pt x="160" y="1289"/>
                  </a:lnTo>
                  <a:lnTo>
                    <a:pt x="120" y="1266"/>
                  </a:lnTo>
                  <a:lnTo>
                    <a:pt x="81" y="1244"/>
                  </a:lnTo>
                  <a:lnTo>
                    <a:pt x="41" y="1222"/>
                  </a:lnTo>
                  <a:lnTo>
                    <a:pt x="0" y="1199"/>
                  </a:lnTo>
                  <a:close/>
                </a:path>
              </a:pathLst>
            </a:custGeom>
            <a:solidFill>
              <a:srgbClr val="7596AB"/>
            </a:solidFill>
            <a:ln w="9525">
              <a:noFill/>
              <a:round/>
              <a:headEnd/>
              <a:tailEnd/>
            </a:ln>
          </xdr:spPr>
        </xdr:sp>
        <xdr:sp macro="" textlink="">
          <xdr:nvSpPr>
            <xdr:cNvPr id="265" name="Freeform 8"/>
            <xdr:cNvSpPr>
              <a:spLocks/>
            </xdr:cNvSpPr>
          </xdr:nvSpPr>
          <xdr:spPr bwMode="auto">
            <a:xfrm>
              <a:off x="2102" y="443"/>
              <a:ext cx="32" cy="262"/>
            </a:xfrm>
            <a:custGeom>
              <a:avLst/>
              <a:gdLst>
                <a:gd name="T0" fmla="*/ 0 w 159"/>
                <a:gd name="T1" fmla="*/ 0 h 1312"/>
                <a:gd name="T2" fmla="*/ 0 w 159"/>
                <a:gd name="T3" fmla="*/ 0 h 1312"/>
                <a:gd name="T4" fmla="*/ 0 w 159"/>
                <a:gd name="T5" fmla="*/ 0 h 1312"/>
                <a:gd name="T6" fmla="*/ 0 w 159"/>
                <a:gd name="T7" fmla="*/ 0 h 1312"/>
                <a:gd name="T8" fmla="*/ 0 w 159"/>
                <a:gd name="T9" fmla="*/ 0 h 1312"/>
                <a:gd name="T10" fmla="*/ 0 w 159"/>
                <a:gd name="T11" fmla="*/ 0 h 1312"/>
                <a:gd name="T12" fmla="*/ 0 w 159"/>
                <a:gd name="T13" fmla="*/ 0 h 1312"/>
                <a:gd name="T14" fmla="*/ 0 w 159"/>
                <a:gd name="T15" fmla="*/ 0 h 1312"/>
                <a:gd name="T16" fmla="*/ 0 w 159"/>
                <a:gd name="T17" fmla="*/ 0 h 1312"/>
                <a:gd name="T18" fmla="*/ 0 w 159"/>
                <a:gd name="T19" fmla="*/ 0 h 1312"/>
                <a:gd name="T20" fmla="*/ 0 w 159"/>
                <a:gd name="T21" fmla="*/ 0 h 13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312"/>
                <a:gd name="T35" fmla="*/ 159 w 159"/>
                <a:gd name="T36" fmla="*/ 1312 h 13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312">
                  <a:moveTo>
                    <a:pt x="0" y="1219"/>
                  </a:moveTo>
                  <a:lnTo>
                    <a:pt x="0" y="0"/>
                  </a:lnTo>
                  <a:lnTo>
                    <a:pt x="40" y="13"/>
                  </a:lnTo>
                  <a:lnTo>
                    <a:pt x="80" y="27"/>
                  </a:lnTo>
                  <a:lnTo>
                    <a:pt x="120" y="42"/>
                  </a:lnTo>
                  <a:lnTo>
                    <a:pt x="159" y="56"/>
                  </a:lnTo>
                  <a:lnTo>
                    <a:pt x="159" y="1312"/>
                  </a:lnTo>
                  <a:lnTo>
                    <a:pt x="121" y="1289"/>
                  </a:lnTo>
                  <a:lnTo>
                    <a:pt x="81" y="1266"/>
                  </a:lnTo>
                  <a:lnTo>
                    <a:pt x="41" y="1242"/>
                  </a:lnTo>
                  <a:lnTo>
                    <a:pt x="0" y="1219"/>
                  </a:lnTo>
                  <a:close/>
                </a:path>
              </a:pathLst>
            </a:custGeom>
            <a:solidFill>
              <a:srgbClr val="7899AE"/>
            </a:solidFill>
            <a:ln w="9525">
              <a:noFill/>
              <a:round/>
              <a:headEnd/>
              <a:tailEnd/>
            </a:ln>
          </xdr:spPr>
        </xdr:sp>
        <xdr:sp macro="" textlink="">
          <xdr:nvSpPr>
            <xdr:cNvPr id="266" name="Freeform 9"/>
            <xdr:cNvSpPr>
              <a:spLocks/>
            </xdr:cNvSpPr>
          </xdr:nvSpPr>
          <xdr:spPr bwMode="auto">
            <a:xfrm>
              <a:off x="2118" y="448"/>
              <a:ext cx="32" cy="268"/>
            </a:xfrm>
            <a:custGeom>
              <a:avLst/>
              <a:gdLst>
                <a:gd name="T0" fmla="*/ 0 w 159"/>
                <a:gd name="T1" fmla="*/ 0 h 1337"/>
                <a:gd name="T2" fmla="*/ 0 w 159"/>
                <a:gd name="T3" fmla="*/ 0 h 1337"/>
                <a:gd name="T4" fmla="*/ 0 w 159"/>
                <a:gd name="T5" fmla="*/ 0 h 1337"/>
                <a:gd name="T6" fmla="*/ 0 w 159"/>
                <a:gd name="T7" fmla="*/ 0 h 1337"/>
                <a:gd name="T8" fmla="*/ 0 w 159"/>
                <a:gd name="T9" fmla="*/ 0 h 1337"/>
                <a:gd name="T10" fmla="*/ 0 w 159"/>
                <a:gd name="T11" fmla="*/ 0 h 1337"/>
                <a:gd name="T12" fmla="*/ 0 w 159"/>
                <a:gd name="T13" fmla="*/ 0 h 1337"/>
                <a:gd name="T14" fmla="*/ 0 w 159"/>
                <a:gd name="T15" fmla="*/ 0 h 1337"/>
                <a:gd name="T16" fmla="*/ 0 w 159"/>
                <a:gd name="T17" fmla="*/ 0 h 1337"/>
                <a:gd name="T18" fmla="*/ 0 w 159"/>
                <a:gd name="T19" fmla="*/ 0 h 1337"/>
                <a:gd name="T20" fmla="*/ 0 w 159"/>
                <a:gd name="T21" fmla="*/ 0 h 133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337"/>
                <a:gd name="T35" fmla="*/ 159 w 159"/>
                <a:gd name="T36" fmla="*/ 1337 h 133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337">
                  <a:moveTo>
                    <a:pt x="0" y="1237"/>
                  </a:moveTo>
                  <a:lnTo>
                    <a:pt x="0" y="0"/>
                  </a:lnTo>
                  <a:lnTo>
                    <a:pt x="40" y="15"/>
                  </a:lnTo>
                  <a:lnTo>
                    <a:pt x="79" y="29"/>
                  </a:lnTo>
                  <a:lnTo>
                    <a:pt x="119" y="44"/>
                  </a:lnTo>
                  <a:lnTo>
                    <a:pt x="159" y="59"/>
                  </a:lnTo>
                  <a:lnTo>
                    <a:pt x="159" y="1337"/>
                  </a:lnTo>
                  <a:lnTo>
                    <a:pt x="121" y="1312"/>
                  </a:lnTo>
                  <a:lnTo>
                    <a:pt x="83" y="1287"/>
                  </a:lnTo>
                  <a:lnTo>
                    <a:pt x="42" y="1263"/>
                  </a:lnTo>
                  <a:lnTo>
                    <a:pt x="0" y="1237"/>
                  </a:lnTo>
                  <a:close/>
                </a:path>
              </a:pathLst>
            </a:custGeom>
            <a:solidFill>
              <a:srgbClr val="7C9BB1"/>
            </a:solidFill>
            <a:ln w="9525">
              <a:noFill/>
              <a:round/>
              <a:headEnd/>
              <a:tailEnd/>
            </a:ln>
          </xdr:spPr>
        </xdr:sp>
        <xdr:sp macro="" textlink="">
          <xdr:nvSpPr>
            <xdr:cNvPr id="267" name="Freeform 10"/>
            <xdr:cNvSpPr>
              <a:spLocks/>
            </xdr:cNvSpPr>
          </xdr:nvSpPr>
          <xdr:spPr bwMode="auto">
            <a:xfrm>
              <a:off x="2134" y="454"/>
              <a:ext cx="32" cy="273"/>
            </a:xfrm>
            <a:custGeom>
              <a:avLst/>
              <a:gdLst>
                <a:gd name="T0" fmla="*/ 0 w 159"/>
                <a:gd name="T1" fmla="*/ 0 h 1366"/>
                <a:gd name="T2" fmla="*/ 0 w 159"/>
                <a:gd name="T3" fmla="*/ 0 h 1366"/>
                <a:gd name="T4" fmla="*/ 0 w 159"/>
                <a:gd name="T5" fmla="*/ 0 h 1366"/>
                <a:gd name="T6" fmla="*/ 0 w 159"/>
                <a:gd name="T7" fmla="*/ 0 h 1366"/>
                <a:gd name="T8" fmla="*/ 0 w 159"/>
                <a:gd name="T9" fmla="*/ 0 h 1366"/>
                <a:gd name="T10" fmla="*/ 0 w 159"/>
                <a:gd name="T11" fmla="*/ 0 h 1366"/>
                <a:gd name="T12" fmla="*/ 0 w 159"/>
                <a:gd name="T13" fmla="*/ 0 h 1366"/>
                <a:gd name="T14" fmla="*/ 0 w 159"/>
                <a:gd name="T15" fmla="*/ 0 h 1366"/>
                <a:gd name="T16" fmla="*/ 0 w 159"/>
                <a:gd name="T17" fmla="*/ 0 h 1366"/>
                <a:gd name="T18" fmla="*/ 0 w 159"/>
                <a:gd name="T19" fmla="*/ 0 h 1366"/>
                <a:gd name="T20" fmla="*/ 0 w 159"/>
                <a:gd name="T21" fmla="*/ 0 h 13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366"/>
                <a:gd name="T35" fmla="*/ 159 w 159"/>
                <a:gd name="T36" fmla="*/ 1366 h 136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366">
                  <a:moveTo>
                    <a:pt x="0" y="1256"/>
                  </a:moveTo>
                  <a:lnTo>
                    <a:pt x="0" y="0"/>
                  </a:lnTo>
                  <a:lnTo>
                    <a:pt x="40" y="15"/>
                  </a:lnTo>
                  <a:lnTo>
                    <a:pt x="80" y="31"/>
                  </a:lnTo>
                  <a:lnTo>
                    <a:pt x="119" y="46"/>
                  </a:lnTo>
                  <a:lnTo>
                    <a:pt x="159" y="63"/>
                  </a:lnTo>
                  <a:lnTo>
                    <a:pt x="159" y="1366"/>
                  </a:lnTo>
                  <a:lnTo>
                    <a:pt x="125" y="1340"/>
                  </a:lnTo>
                  <a:lnTo>
                    <a:pt x="86" y="1312"/>
                  </a:lnTo>
                  <a:lnTo>
                    <a:pt x="44" y="1284"/>
                  </a:lnTo>
                  <a:lnTo>
                    <a:pt x="0" y="1256"/>
                  </a:lnTo>
                  <a:close/>
                </a:path>
              </a:pathLst>
            </a:custGeom>
            <a:solidFill>
              <a:srgbClr val="819FB3"/>
            </a:solidFill>
            <a:ln w="9525">
              <a:noFill/>
              <a:round/>
              <a:headEnd/>
              <a:tailEnd/>
            </a:ln>
          </xdr:spPr>
        </xdr:sp>
        <xdr:sp macro="" textlink="">
          <xdr:nvSpPr>
            <xdr:cNvPr id="268" name="Freeform 11"/>
            <xdr:cNvSpPr>
              <a:spLocks/>
            </xdr:cNvSpPr>
          </xdr:nvSpPr>
          <xdr:spPr bwMode="auto">
            <a:xfrm>
              <a:off x="2150" y="460"/>
              <a:ext cx="32" cy="286"/>
            </a:xfrm>
            <a:custGeom>
              <a:avLst/>
              <a:gdLst>
                <a:gd name="T0" fmla="*/ 0 w 158"/>
                <a:gd name="T1" fmla="*/ 0 h 1431"/>
                <a:gd name="T2" fmla="*/ 0 w 158"/>
                <a:gd name="T3" fmla="*/ 0 h 1431"/>
                <a:gd name="T4" fmla="*/ 0 w 158"/>
                <a:gd name="T5" fmla="*/ 0 h 1431"/>
                <a:gd name="T6" fmla="*/ 0 w 158"/>
                <a:gd name="T7" fmla="*/ 0 h 1431"/>
                <a:gd name="T8" fmla="*/ 0 w 158"/>
                <a:gd name="T9" fmla="*/ 0 h 1431"/>
                <a:gd name="T10" fmla="*/ 0 w 158"/>
                <a:gd name="T11" fmla="*/ 0 h 1431"/>
                <a:gd name="T12" fmla="*/ 0 w 158"/>
                <a:gd name="T13" fmla="*/ 0 h 1431"/>
                <a:gd name="T14" fmla="*/ 0 w 158"/>
                <a:gd name="T15" fmla="*/ 0 h 1431"/>
                <a:gd name="T16" fmla="*/ 0 w 158"/>
                <a:gd name="T17" fmla="*/ 0 h 1431"/>
                <a:gd name="T18" fmla="*/ 0 w 158"/>
                <a:gd name="T19" fmla="*/ 0 h 1431"/>
                <a:gd name="T20" fmla="*/ 0 w 158"/>
                <a:gd name="T21" fmla="*/ 0 h 1431"/>
                <a:gd name="T22" fmla="*/ 0 w 158"/>
                <a:gd name="T23" fmla="*/ 0 h 1431"/>
                <a:gd name="T24" fmla="*/ 0 w 158"/>
                <a:gd name="T25" fmla="*/ 0 h 1431"/>
                <a:gd name="T26" fmla="*/ 0 w 158"/>
                <a:gd name="T27" fmla="*/ 0 h 1431"/>
                <a:gd name="T28" fmla="*/ 0 w 158"/>
                <a:gd name="T29" fmla="*/ 0 h 1431"/>
                <a:gd name="T30" fmla="*/ 0 w 158"/>
                <a:gd name="T31" fmla="*/ 0 h 1431"/>
                <a:gd name="T32" fmla="*/ 0 w 158"/>
                <a:gd name="T33" fmla="*/ 0 h 14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58"/>
                <a:gd name="T52" fmla="*/ 0 h 1431"/>
                <a:gd name="T53" fmla="*/ 158 w 158"/>
                <a:gd name="T54" fmla="*/ 1431 h 14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58" h="1431">
                  <a:moveTo>
                    <a:pt x="0" y="1278"/>
                  </a:moveTo>
                  <a:lnTo>
                    <a:pt x="0" y="0"/>
                  </a:lnTo>
                  <a:lnTo>
                    <a:pt x="39" y="16"/>
                  </a:lnTo>
                  <a:lnTo>
                    <a:pt x="80" y="33"/>
                  </a:lnTo>
                  <a:lnTo>
                    <a:pt x="119" y="49"/>
                  </a:lnTo>
                  <a:lnTo>
                    <a:pt x="158" y="67"/>
                  </a:lnTo>
                  <a:lnTo>
                    <a:pt x="158" y="1431"/>
                  </a:lnTo>
                  <a:lnTo>
                    <a:pt x="139" y="1413"/>
                  </a:lnTo>
                  <a:lnTo>
                    <a:pt x="122" y="1393"/>
                  </a:lnTo>
                  <a:lnTo>
                    <a:pt x="115" y="1383"/>
                  </a:lnTo>
                  <a:lnTo>
                    <a:pt x="109" y="1373"/>
                  </a:lnTo>
                  <a:lnTo>
                    <a:pt x="103" y="1365"/>
                  </a:lnTo>
                  <a:lnTo>
                    <a:pt x="100" y="1355"/>
                  </a:lnTo>
                  <a:lnTo>
                    <a:pt x="78" y="1336"/>
                  </a:lnTo>
                  <a:lnTo>
                    <a:pt x="54" y="1316"/>
                  </a:lnTo>
                  <a:lnTo>
                    <a:pt x="27" y="1297"/>
                  </a:lnTo>
                  <a:lnTo>
                    <a:pt x="0" y="1278"/>
                  </a:lnTo>
                  <a:close/>
                </a:path>
              </a:pathLst>
            </a:custGeom>
            <a:solidFill>
              <a:srgbClr val="86A1B6"/>
            </a:solidFill>
            <a:ln w="9525">
              <a:noFill/>
              <a:round/>
              <a:headEnd/>
              <a:tailEnd/>
            </a:ln>
          </xdr:spPr>
        </xdr:sp>
        <xdr:sp macro="" textlink="">
          <xdr:nvSpPr>
            <xdr:cNvPr id="269" name="Freeform 12"/>
            <xdr:cNvSpPr>
              <a:spLocks/>
            </xdr:cNvSpPr>
          </xdr:nvSpPr>
          <xdr:spPr bwMode="auto">
            <a:xfrm>
              <a:off x="2166" y="467"/>
              <a:ext cx="32" cy="291"/>
            </a:xfrm>
            <a:custGeom>
              <a:avLst/>
              <a:gdLst>
                <a:gd name="T0" fmla="*/ 0 w 158"/>
                <a:gd name="T1" fmla="*/ 0 h 1459"/>
                <a:gd name="T2" fmla="*/ 0 w 158"/>
                <a:gd name="T3" fmla="*/ 0 h 1459"/>
                <a:gd name="T4" fmla="*/ 0 w 158"/>
                <a:gd name="T5" fmla="*/ 0 h 1459"/>
                <a:gd name="T6" fmla="*/ 0 w 158"/>
                <a:gd name="T7" fmla="*/ 0 h 1459"/>
                <a:gd name="T8" fmla="*/ 0 w 158"/>
                <a:gd name="T9" fmla="*/ 0 h 1459"/>
                <a:gd name="T10" fmla="*/ 0 w 158"/>
                <a:gd name="T11" fmla="*/ 0 h 1459"/>
                <a:gd name="T12" fmla="*/ 0 w 158"/>
                <a:gd name="T13" fmla="*/ 0 h 1459"/>
                <a:gd name="T14" fmla="*/ 0 w 158"/>
                <a:gd name="T15" fmla="*/ 0 h 1459"/>
                <a:gd name="T16" fmla="*/ 0 w 158"/>
                <a:gd name="T17" fmla="*/ 0 h 1459"/>
                <a:gd name="T18" fmla="*/ 0 w 158"/>
                <a:gd name="T19" fmla="*/ 0 h 1459"/>
                <a:gd name="T20" fmla="*/ 0 w 158"/>
                <a:gd name="T21" fmla="*/ 0 h 1459"/>
                <a:gd name="T22" fmla="*/ 0 w 158"/>
                <a:gd name="T23" fmla="*/ 0 h 1459"/>
                <a:gd name="T24" fmla="*/ 0 w 158"/>
                <a:gd name="T25" fmla="*/ 0 h 1459"/>
                <a:gd name="T26" fmla="*/ 0 w 158"/>
                <a:gd name="T27" fmla="*/ 0 h 1459"/>
                <a:gd name="T28" fmla="*/ 0 w 158"/>
                <a:gd name="T29" fmla="*/ 0 h 1459"/>
                <a:gd name="T30" fmla="*/ 0 w 158"/>
                <a:gd name="T31" fmla="*/ 0 h 1459"/>
                <a:gd name="T32" fmla="*/ 0 w 158"/>
                <a:gd name="T33" fmla="*/ 0 h 1459"/>
                <a:gd name="T34" fmla="*/ 0 w 158"/>
                <a:gd name="T35" fmla="*/ 0 h 1459"/>
                <a:gd name="T36" fmla="*/ 0 w 158"/>
                <a:gd name="T37" fmla="*/ 0 h 1459"/>
                <a:gd name="T38" fmla="*/ 0 w 158"/>
                <a:gd name="T39" fmla="*/ 0 h 1459"/>
                <a:gd name="T40" fmla="*/ 0 w 158"/>
                <a:gd name="T41" fmla="*/ 0 h 1459"/>
                <a:gd name="T42" fmla="*/ 0 w 158"/>
                <a:gd name="T43" fmla="*/ 0 h 1459"/>
                <a:gd name="T44" fmla="*/ 0 w 158"/>
                <a:gd name="T45" fmla="*/ 0 h 14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58"/>
                <a:gd name="T70" fmla="*/ 0 h 1459"/>
                <a:gd name="T71" fmla="*/ 158 w 158"/>
                <a:gd name="T72" fmla="*/ 1459 h 14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58" h="1459">
                  <a:moveTo>
                    <a:pt x="0" y="1303"/>
                  </a:moveTo>
                  <a:lnTo>
                    <a:pt x="0" y="0"/>
                  </a:lnTo>
                  <a:lnTo>
                    <a:pt x="40" y="16"/>
                  </a:lnTo>
                  <a:lnTo>
                    <a:pt x="80" y="34"/>
                  </a:lnTo>
                  <a:lnTo>
                    <a:pt x="119" y="52"/>
                  </a:lnTo>
                  <a:lnTo>
                    <a:pt x="158" y="69"/>
                  </a:lnTo>
                  <a:lnTo>
                    <a:pt x="158" y="1459"/>
                  </a:lnTo>
                  <a:lnTo>
                    <a:pt x="149" y="1453"/>
                  </a:lnTo>
                  <a:lnTo>
                    <a:pt x="139" y="1445"/>
                  </a:lnTo>
                  <a:lnTo>
                    <a:pt x="129" y="1437"/>
                  </a:lnTo>
                  <a:lnTo>
                    <a:pt x="119" y="1430"/>
                  </a:lnTo>
                  <a:lnTo>
                    <a:pt x="105" y="1420"/>
                  </a:lnTo>
                  <a:lnTo>
                    <a:pt x="90" y="1408"/>
                  </a:lnTo>
                  <a:lnTo>
                    <a:pt x="76" y="1396"/>
                  </a:lnTo>
                  <a:lnTo>
                    <a:pt x="62" y="1381"/>
                  </a:lnTo>
                  <a:lnTo>
                    <a:pt x="48" y="1367"/>
                  </a:lnTo>
                  <a:lnTo>
                    <a:pt x="36" y="1351"/>
                  </a:lnTo>
                  <a:lnTo>
                    <a:pt x="32" y="1344"/>
                  </a:lnTo>
                  <a:lnTo>
                    <a:pt x="27" y="1336"/>
                  </a:lnTo>
                  <a:lnTo>
                    <a:pt x="23" y="1328"/>
                  </a:lnTo>
                  <a:lnTo>
                    <a:pt x="21" y="1322"/>
                  </a:lnTo>
                  <a:lnTo>
                    <a:pt x="10" y="1313"/>
                  </a:lnTo>
                  <a:lnTo>
                    <a:pt x="0" y="1303"/>
                  </a:lnTo>
                  <a:close/>
                </a:path>
              </a:pathLst>
            </a:custGeom>
            <a:solidFill>
              <a:srgbClr val="8AA4B8"/>
            </a:solidFill>
            <a:ln w="9525">
              <a:noFill/>
              <a:round/>
              <a:headEnd/>
              <a:tailEnd/>
            </a:ln>
          </xdr:spPr>
        </xdr:sp>
        <xdr:sp macro="" textlink="">
          <xdr:nvSpPr>
            <xdr:cNvPr id="270" name="Freeform 13"/>
            <xdr:cNvSpPr>
              <a:spLocks/>
            </xdr:cNvSpPr>
          </xdr:nvSpPr>
          <xdr:spPr bwMode="auto">
            <a:xfrm>
              <a:off x="2182" y="473"/>
              <a:ext cx="32" cy="298"/>
            </a:xfrm>
            <a:custGeom>
              <a:avLst/>
              <a:gdLst>
                <a:gd name="T0" fmla="*/ 0 w 159"/>
                <a:gd name="T1" fmla="*/ 0 h 1487"/>
                <a:gd name="T2" fmla="*/ 0 w 159"/>
                <a:gd name="T3" fmla="*/ 0 h 1487"/>
                <a:gd name="T4" fmla="*/ 0 w 159"/>
                <a:gd name="T5" fmla="*/ 0 h 1487"/>
                <a:gd name="T6" fmla="*/ 0 w 159"/>
                <a:gd name="T7" fmla="*/ 0 h 1487"/>
                <a:gd name="T8" fmla="*/ 0 w 159"/>
                <a:gd name="T9" fmla="*/ 0 h 1487"/>
                <a:gd name="T10" fmla="*/ 0 w 159"/>
                <a:gd name="T11" fmla="*/ 0 h 1487"/>
                <a:gd name="T12" fmla="*/ 0 w 159"/>
                <a:gd name="T13" fmla="*/ 0 h 1487"/>
                <a:gd name="T14" fmla="*/ 0 w 159"/>
                <a:gd name="T15" fmla="*/ 0 h 1487"/>
                <a:gd name="T16" fmla="*/ 0 w 159"/>
                <a:gd name="T17" fmla="*/ 0 h 1487"/>
                <a:gd name="T18" fmla="*/ 0 w 159"/>
                <a:gd name="T19" fmla="*/ 0 h 1487"/>
                <a:gd name="T20" fmla="*/ 0 w 159"/>
                <a:gd name="T21" fmla="*/ 0 h 1487"/>
                <a:gd name="T22" fmla="*/ 0 w 159"/>
                <a:gd name="T23" fmla="*/ 0 h 1487"/>
                <a:gd name="T24" fmla="*/ 0 w 159"/>
                <a:gd name="T25" fmla="*/ 0 h 1487"/>
                <a:gd name="T26" fmla="*/ 0 w 159"/>
                <a:gd name="T27" fmla="*/ 0 h 1487"/>
                <a:gd name="T28" fmla="*/ 0 w 159"/>
                <a:gd name="T29" fmla="*/ 0 h 148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1487"/>
                <a:gd name="T47" fmla="*/ 159 w 159"/>
                <a:gd name="T48" fmla="*/ 1487 h 148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1487">
                  <a:moveTo>
                    <a:pt x="0" y="1364"/>
                  </a:moveTo>
                  <a:lnTo>
                    <a:pt x="0" y="0"/>
                  </a:lnTo>
                  <a:lnTo>
                    <a:pt x="41" y="18"/>
                  </a:lnTo>
                  <a:lnTo>
                    <a:pt x="81" y="36"/>
                  </a:lnTo>
                  <a:lnTo>
                    <a:pt x="120" y="55"/>
                  </a:lnTo>
                  <a:lnTo>
                    <a:pt x="159" y="74"/>
                  </a:lnTo>
                  <a:lnTo>
                    <a:pt x="159" y="1487"/>
                  </a:lnTo>
                  <a:lnTo>
                    <a:pt x="130" y="1465"/>
                  </a:lnTo>
                  <a:lnTo>
                    <a:pt x="100" y="1442"/>
                  </a:lnTo>
                  <a:lnTo>
                    <a:pt x="71" y="1419"/>
                  </a:lnTo>
                  <a:lnTo>
                    <a:pt x="40" y="1396"/>
                  </a:lnTo>
                  <a:lnTo>
                    <a:pt x="30" y="1389"/>
                  </a:lnTo>
                  <a:lnTo>
                    <a:pt x="20" y="1381"/>
                  </a:lnTo>
                  <a:lnTo>
                    <a:pt x="10" y="1373"/>
                  </a:lnTo>
                  <a:lnTo>
                    <a:pt x="0" y="1364"/>
                  </a:lnTo>
                  <a:close/>
                </a:path>
              </a:pathLst>
            </a:custGeom>
            <a:solidFill>
              <a:srgbClr val="8EA7BB"/>
            </a:solidFill>
            <a:ln w="9525">
              <a:noFill/>
              <a:round/>
              <a:headEnd/>
              <a:tailEnd/>
            </a:ln>
          </xdr:spPr>
        </xdr:sp>
        <xdr:sp macro="" textlink="">
          <xdr:nvSpPr>
            <xdr:cNvPr id="271" name="Freeform 14"/>
            <xdr:cNvSpPr>
              <a:spLocks/>
            </xdr:cNvSpPr>
          </xdr:nvSpPr>
          <xdr:spPr bwMode="auto">
            <a:xfrm>
              <a:off x="2198" y="480"/>
              <a:ext cx="31" cy="304"/>
            </a:xfrm>
            <a:custGeom>
              <a:avLst/>
              <a:gdLst>
                <a:gd name="T0" fmla="*/ 0 w 159"/>
                <a:gd name="T1" fmla="*/ 0 h 1517"/>
                <a:gd name="T2" fmla="*/ 0 w 159"/>
                <a:gd name="T3" fmla="*/ 0 h 1517"/>
                <a:gd name="T4" fmla="*/ 0 w 159"/>
                <a:gd name="T5" fmla="*/ 0 h 1517"/>
                <a:gd name="T6" fmla="*/ 0 w 159"/>
                <a:gd name="T7" fmla="*/ 0 h 1517"/>
                <a:gd name="T8" fmla="*/ 0 w 159"/>
                <a:gd name="T9" fmla="*/ 0 h 1517"/>
                <a:gd name="T10" fmla="*/ 0 w 159"/>
                <a:gd name="T11" fmla="*/ 0 h 1517"/>
                <a:gd name="T12" fmla="*/ 0 w 159"/>
                <a:gd name="T13" fmla="*/ 0 h 1517"/>
                <a:gd name="T14" fmla="*/ 0 w 159"/>
                <a:gd name="T15" fmla="*/ 0 h 1517"/>
                <a:gd name="T16" fmla="*/ 0 w 159"/>
                <a:gd name="T17" fmla="*/ 0 h 1517"/>
                <a:gd name="T18" fmla="*/ 0 w 159"/>
                <a:gd name="T19" fmla="*/ 0 h 1517"/>
                <a:gd name="T20" fmla="*/ 0 w 159"/>
                <a:gd name="T21" fmla="*/ 0 h 15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517"/>
                <a:gd name="T35" fmla="*/ 159 w 159"/>
                <a:gd name="T36" fmla="*/ 1517 h 15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517">
                  <a:moveTo>
                    <a:pt x="0" y="1390"/>
                  </a:moveTo>
                  <a:lnTo>
                    <a:pt x="0" y="0"/>
                  </a:lnTo>
                  <a:lnTo>
                    <a:pt x="41" y="20"/>
                  </a:lnTo>
                  <a:lnTo>
                    <a:pt x="81" y="40"/>
                  </a:lnTo>
                  <a:lnTo>
                    <a:pt x="121" y="60"/>
                  </a:lnTo>
                  <a:lnTo>
                    <a:pt x="159" y="81"/>
                  </a:lnTo>
                  <a:lnTo>
                    <a:pt x="159" y="1517"/>
                  </a:lnTo>
                  <a:lnTo>
                    <a:pt x="122" y="1486"/>
                  </a:lnTo>
                  <a:lnTo>
                    <a:pt x="83" y="1455"/>
                  </a:lnTo>
                  <a:lnTo>
                    <a:pt x="42" y="1423"/>
                  </a:lnTo>
                  <a:lnTo>
                    <a:pt x="0" y="1390"/>
                  </a:lnTo>
                  <a:close/>
                </a:path>
              </a:pathLst>
            </a:custGeom>
            <a:solidFill>
              <a:srgbClr val="92ABBF"/>
            </a:solidFill>
            <a:ln w="9525">
              <a:noFill/>
              <a:round/>
              <a:headEnd/>
              <a:tailEnd/>
            </a:ln>
          </xdr:spPr>
        </xdr:sp>
        <xdr:sp macro="" textlink="">
          <xdr:nvSpPr>
            <xdr:cNvPr id="272" name="Freeform 15"/>
            <xdr:cNvSpPr>
              <a:spLocks/>
            </xdr:cNvSpPr>
          </xdr:nvSpPr>
          <xdr:spPr bwMode="auto">
            <a:xfrm>
              <a:off x="2214" y="488"/>
              <a:ext cx="31" cy="309"/>
            </a:xfrm>
            <a:custGeom>
              <a:avLst/>
              <a:gdLst>
                <a:gd name="T0" fmla="*/ 0 w 158"/>
                <a:gd name="T1" fmla="*/ 0 h 1546"/>
                <a:gd name="T2" fmla="*/ 0 w 158"/>
                <a:gd name="T3" fmla="*/ 0 h 1546"/>
                <a:gd name="T4" fmla="*/ 0 w 158"/>
                <a:gd name="T5" fmla="*/ 0 h 1546"/>
                <a:gd name="T6" fmla="*/ 0 w 158"/>
                <a:gd name="T7" fmla="*/ 0 h 1546"/>
                <a:gd name="T8" fmla="*/ 0 w 158"/>
                <a:gd name="T9" fmla="*/ 0 h 1546"/>
                <a:gd name="T10" fmla="*/ 0 w 158"/>
                <a:gd name="T11" fmla="*/ 0 h 1546"/>
                <a:gd name="T12" fmla="*/ 0 w 158"/>
                <a:gd name="T13" fmla="*/ 0 h 1546"/>
                <a:gd name="T14" fmla="*/ 0 w 158"/>
                <a:gd name="T15" fmla="*/ 0 h 1546"/>
                <a:gd name="T16" fmla="*/ 0 w 158"/>
                <a:gd name="T17" fmla="*/ 0 h 1546"/>
                <a:gd name="T18" fmla="*/ 0 w 158"/>
                <a:gd name="T19" fmla="*/ 0 h 1546"/>
                <a:gd name="T20" fmla="*/ 0 w 158"/>
                <a:gd name="T21" fmla="*/ 0 h 1546"/>
                <a:gd name="T22" fmla="*/ 0 w 158"/>
                <a:gd name="T23" fmla="*/ 0 h 1546"/>
                <a:gd name="T24" fmla="*/ 0 w 158"/>
                <a:gd name="T25" fmla="*/ 0 h 1546"/>
                <a:gd name="T26" fmla="*/ 0 w 158"/>
                <a:gd name="T27" fmla="*/ 0 h 1546"/>
                <a:gd name="T28" fmla="*/ 0 w 158"/>
                <a:gd name="T29" fmla="*/ 0 h 154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8"/>
                <a:gd name="T46" fmla="*/ 0 h 1546"/>
                <a:gd name="T47" fmla="*/ 158 w 158"/>
                <a:gd name="T48" fmla="*/ 1546 h 154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8" h="1546">
                  <a:moveTo>
                    <a:pt x="0" y="1413"/>
                  </a:moveTo>
                  <a:lnTo>
                    <a:pt x="0" y="0"/>
                  </a:lnTo>
                  <a:lnTo>
                    <a:pt x="31" y="16"/>
                  </a:lnTo>
                  <a:lnTo>
                    <a:pt x="61" y="33"/>
                  </a:lnTo>
                  <a:lnTo>
                    <a:pt x="91" y="48"/>
                  </a:lnTo>
                  <a:lnTo>
                    <a:pt x="121" y="65"/>
                  </a:lnTo>
                  <a:lnTo>
                    <a:pt x="131" y="70"/>
                  </a:lnTo>
                  <a:lnTo>
                    <a:pt x="140" y="76"/>
                  </a:lnTo>
                  <a:lnTo>
                    <a:pt x="150" y="81"/>
                  </a:lnTo>
                  <a:lnTo>
                    <a:pt x="158" y="87"/>
                  </a:lnTo>
                  <a:lnTo>
                    <a:pt x="158" y="1546"/>
                  </a:lnTo>
                  <a:lnTo>
                    <a:pt x="122" y="1514"/>
                  </a:lnTo>
                  <a:lnTo>
                    <a:pt x="83" y="1481"/>
                  </a:lnTo>
                  <a:lnTo>
                    <a:pt x="43" y="1447"/>
                  </a:lnTo>
                  <a:lnTo>
                    <a:pt x="0" y="1413"/>
                  </a:lnTo>
                  <a:close/>
                </a:path>
              </a:pathLst>
            </a:custGeom>
            <a:solidFill>
              <a:srgbClr val="97AEC2"/>
            </a:solidFill>
            <a:ln w="9525">
              <a:noFill/>
              <a:round/>
              <a:headEnd/>
              <a:tailEnd/>
            </a:ln>
          </xdr:spPr>
        </xdr:sp>
        <xdr:sp macro="" textlink="">
          <xdr:nvSpPr>
            <xdr:cNvPr id="273" name="Freeform 16"/>
            <xdr:cNvSpPr>
              <a:spLocks/>
            </xdr:cNvSpPr>
          </xdr:nvSpPr>
          <xdr:spPr bwMode="auto">
            <a:xfrm>
              <a:off x="2229" y="497"/>
              <a:ext cx="32" cy="315"/>
            </a:xfrm>
            <a:custGeom>
              <a:avLst/>
              <a:gdLst>
                <a:gd name="T0" fmla="*/ 0 w 159"/>
                <a:gd name="T1" fmla="*/ 0 h 1579"/>
                <a:gd name="T2" fmla="*/ 0 w 159"/>
                <a:gd name="T3" fmla="*/ 0 h 1579"/>
                <a:gd name="T4" fmla="*/ 0 w 159"/>
                <a:gd name="T5" fmla="*/ 0 h 1579"/>
                <a:gd name="T6" fmla="*/ 0 w 159"/>
                <a:gd name="T7" fmla="*/ 0 h 1579"/>
                <a:gd name="T8" fmla="*/ 0 w 159"/>
                <a:gd name="T9" fmla="*/ 0 h 1579"/>
                <a:gd name="T10" fmla="*/ 0 w 159"/>
                <a:gd name="T11" fmla="*/ 0 h 1579"/>
                <a:gd name="T12" fmla="*/ 0 w 159"/>
                <a:gd name="T13" fmla="*/ 0 h 1579"/>
                <a:gd name="T14" fmla="*/ 0 w 159"/>
                <a:gd name="T15" fmla="*/ 0 h 1579"/>
                <a:gd name="T16" fmla="*/ 0 w 159"/>
                <a:gd name="T17" fmla="*/ 0 h 1579"/>
                <a:gd name="T18" fmla="*/ 0 w 159"/>
                <a:gd name="T19" fmla="*/ 0 h 1579"/>
                <a:gd name="T20" fmla="*/ 0 w 159"/>
                <a:gd name="T21" fmla="*/ 0 h 1579"/>
                <a:gd name="T22" fmla="*/ 0 w 159"/>
                <a:gd name="T23" fmla="*/ 0 h 1579"/>
                <a:gd name="T24" fmla="*/ 0 w 159"/>
                <a:gd name="T25" fmla="*/ 0 h 1579"/>
                <a:gd name="T26" fmla="*/ 0 w 159"/>
                <a:gd name="T27" fmla="*/ 0 h 1579"/>
                <a:gd name="T28" fmla="*/ 0 w 159"/>
                <a:gd name="T29" fmla="*/ 0 h 157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1579"/>
                <a:gd name="T47" fmla="*/ 159 w 159"/>
                <a:gd name="T48" fmla="*/ 1579 h 157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1579">
                  <a:moveTo>
                    <a:pt x="0" y="1436"/>
                  </a:moveTo>
                  <a:lnTo>
                    <a:pt x="0" y="0"/>
                  </a:lnTo>
                  <a:lnTo>
                    <a:pt x="11" y="5"/>
                  </a:lnTo>
                  <a:lnTo>
                    <a:pt x="21" y="12"/>
                  </a:lnTo>
                  <a:lnTo>
                    <a:pt x="32" y="17"/>
                  </a:lnTo>
                  <a:lnTo>
                    <a:pt x="42" y="23"/>
                  </a:lnTo>
                  <a:lnTo>
                    <a:pt x="73" y="42"/>
                  </a:lnTo>
                  <a:lnTo>
                    <a:pt x="103" y="59"/>
                  </a:lnTo>
                  <a:lnTo>
                    <a:pt x="131" y="78"/>
                  </a:lnTo>
                  <a:lnTo>
                    <a:pt x="159" y="98"/>
                  </a:lnTo>
                  <a:lnTo>
                    <a:pt x="159" y="1579"/>
                  </a:lnTo>
                  <a:lnTo>
                    <a:pt x="122" y="1544"/>
                  </a:lnTo>
                  <a:lnTo>
                    <a:pt x="84" y="1509"/>
                  </a:lnTo>
                  <a:lnTo>
                    <a:pt x="43" y="1472"/>
                  </a:lnTo>
                  <a:lnTo>
                    <a:pt x="0" y="1436"/>
                  </a:lnTo>
                  <a:close/>
                </a:path>
              </a:pathLst>
            </a:custGeom>
            <a:solidFill>
              <a:srgbClr val="9BB3C6"/>
            </a:solidFill>
            <a:ln w="9525">
              <a:noFill/>
              <a:round/>
              <a:headEnd/>
              <a:tailEnd/>
            </a:ln>
          </xdr:spPr>
        </xdr:sp>
        <xdr:sp macro="" textlink="">
          <xdr:nvSpPr>
            <xdr:cNvPr id="274" name="Freeform 17"/>
            <xdr:cNvSpPr>
              <a:spLocks/>
            </xdr:cNvSpPr>
          </xdr:nvSpPr>
          <xdr:spPr bwMode="auto">
            <a:xfrm>
              <a:off x="2245" y="506"/>
              <a:ext cx="32" cy="323"/>
            </a:xfrm>
            <a:custGeom>
              <a:avLst/>
              <a:gdLst>
                <a:gd name="T0" fmla="*/ 0 w 159"/>
                <a:gd name="T1" fmla="*/ 0 h 1617"/>
                <a:gd name="T2" fmla="*/ 0 w 159"/>
                <a:gd name="T3" fmla="*/ 0 h 1617"/>
                <a:gd name="T4" fmla="*/ 0 w 159"/>
                <a:gd name="T5" fmla="*/ 0 h 1617"/>
                <a:gd name="T6" fmla="*/ 0 w 159"/>
                <a:gd name="T7" fmla="*/ 0 h 1617"/>
                <a:gd name="T8" fmla="*/ 0 w 159"/>
                <a:gd name="T9" fmla="*/ 0 h 1617"/>
                <a:gd name="T10" fmla="*/ 0 w 159"/>
                <a:gd name="T11" fmla="*/ 0 h 1617"/>
                <a:gd name="T12" fmla="*/ 0 w 159"/>
                <a:gd name="T13" fmla="*/ 0 h 1617"/>
                <a:gd name="T14" fmla="*/ 0 w 159"/>
                <a:gd name="T15" fmla="*/ 0 h 1617"/>
                <a:gd name="T16" fmla="*/ 0 w 159"/>
                <a:gd name="T17" fmla="*/ 0 h 1617"/>
                <a:gd name="T18" fmla="*/ 0 w 159"/>
                <a:gd name="T19" fmla="*/ 0 h 1617"/>
                <a:gd name="T20" fmla="*/ 0 w 159"/>
                <a:gd name="T21" fmla="*/ 0 h 1617"/>
                <a:gd name="T22" fmla="*/ 0 w 159"/>
                <a:gd name="T23" fmla="*/ 0 h 1617"/>
                <a:gd name="T24" fmla="*/ 0 w 159"/>
                <a:gd name="T25" fmla="*/ 0 h 161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59"/>
                <a:gd name="T40" fmla="*/ 0 h 1617"/>
                <a:gd name="T41" fmla="*/ 159 w 159"/>
                <a:gd name="T42" fmla="*/ 1617 h 161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59" h="1617">
                  <a:moveTo>
                    <a:pt x="0" y="1459"/>
                  </a:moveTo>
                  <a:lnTo>
                    <a:pt x="0" y="0"/>
                  </a:lnTo>
                  <a:lnTo>
                    <a:pt x="22" y="13"/>
                  </a:lnTo>
                  <a:lnTo>
                    <a:pt x="43" y="27"/>
                  </a:lnTo>
                  <a:lnTo>
                    <a:pt x="64" y="42"/>
                  </a:lnTo>
                  <a:lnTo>
                    <a:pt x="84" y="56"/>
                  </a:lnTo>
                  <a:lnTo>
                    <a:pt x="123" y="86"/>
                  </a:lnTo>
                  <a:lnTo>
                    <a:pt x="159" y="117"/>
                  </a:lnTo>
                  <a:lnTo>
                    <a:pt x="159" y="1617"/>
                  </a:lnTo>
                  <a:lnTo>
                    <a:pt x="124" y="1578"/>
                  </a:lnTo>
                  <a:lnTo>
                    <a:pt x="85" y="1540"/>
                  </a:lnTo>
                  <a:lnTo>
                    <a:pt x="44" y="1500"/>
                  </a:lnTo>
                  <a:lnTo>
                    <a:pt x="0" y="1459"/>
                  </a:lnTo>
                  <a:close/>
                </a:path>
              </a:pathLst>
            </a:custGeom>
            <a:solidFill>
              <a:srgbClr val="A1B8C9"/>
            </a:solidFill>
            <a:ln w="9525">
              <a:noFill/>
              <a:round/>
              <a:headEnd/>
              <a:tailEnd/>
            </a:ln>
          </xdr:spPr>
        </xdr:sp>
        <xdr:sp macro="" textlink="">
          <xdr:nvSpPr>
            <xdr:cNvPr id="275" name="Freeform 18"/>
            <xdr:cNvSpPr>
              <a:spLocks/>
            </xdr:cNvSpPr>
          </xdr:nvSpPr>
          <xdr:spPr bwMode="auto">
            <a:xfrm>
              <a:off x="2261" y="516"/>
              <a:ext cx="32" cy="332"/>
            </a:xfrm>
            <a:custGeom>
              <a:avLst/>
              <a:gdLst>
                <a:gd name="T0" fmla="*/ 0 w 158"/>
                <a:gd name="T1" fmla="*/ 0 h 1661"/>
                <a:gd name="T2" fmla="*/ 0 w 158"/>
                <a:gd name="T3" fmla="*/ 0 h 1661"/>
                <a:gd name="T4" fmla="*/ 0 w 158"/>
                <a:gd name="T5" fmla="*/ 0 h 1661"/>
                <a:gd name="T6" fmla="*/ 0 w 158"/>
                <a:gd name="T7" fmla="*/ 0 h 1661"/>
                <a:gd name="T8" fmla="*/ 0 w 158"/>
                <a:gd name="T9" fmla="*/ 0 h 1661"/>
                <a:gd name="T10" fmla="*/ 0 w 158"/>
                <a:gd name="T11" fmla="*/ 0 h 1661"/>
                <a:gd name="T12" fmla="*/ 0 w 158"/>
                <a:gd name="T13" fmla="*/ 0 h 1661"/>
                <a:gd name="T14" fmla="*/ 0 w 158"/>
                <a:gd name="T15" fmla="*/ 0 h 1661"/>
                <a:gd name="T16" fmla="*/ 0 w 158"/>
                <a:gd name="T17" fmla="*/ 0 h 1661"/>
                <a:gd name="T18" fmla="*/ 0 w 158"/>
                <a:gd name="T19" fmla="*/ 0 h 1661"/>
                <a:gd name="T20" fmla="*/ 0 w 158"/>
                <a:gd name="T21" fmla="*/ 0 h 1661"/>
                <a:gd name="T22" fmla="*/ 0 w 158"/>
                <a:gd name="T23" fmla="*/ 0 h 1661"/>
                <a:gd name="T24" fmla="*/ 0 w 158"/>
                <a:gd name="T25" fmla="*/ 0 h 1661"/>
                <a:gd name="T26" fmla="*/ 0 w 158"/>
                <a:gd name="T27" fmla="*/ 0 h 1661"/>
                <a:gd name="T28" fmla="*/ 0 w 158"/>
                <a:gd name="T29" fmla="*/ 0 h 1661"/>
                <a:gd name="T30" fmla="*/ 0 w 158"/>
                <a:gd name="T31" fmla="*/ 0 h 1661"/>
                <a:gd name="T32" fmla="*/ 0 w 158"/>
                <a:gd name="T33" fmla="*/ 0 h 1661"/>
                <a:gd name="T34" fmla="*/ 0 w 158"/>
                <a:gd name="T35" fmla="*/ 0 h 1661"/>
                <a:gd name="T36" fmla="*/ 0 w 158"/>
                <a:gd name="T37" fmla="*/ 0 h 166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8"/>
                <a:gd name="T58" fmla="*/ 0 h 1661"/>
                <a:gd name="T59" fmla="*/ 158 w 158"/>
                <a:gd name="T60" fmla="*/ 1661 h 166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8" h="1661">
                  <a:moveTo>
                    <a:pt x="0" y="1481"/>
                  </a:moveTo>
                  <a:lnTo>
                    <a:pt x="0" y="0"/>
                  </a:lnTo>
                  <a:lnTo>
                    <a:pt x="22" y="16"/>
                  </a:lnTo>
                  <a:lnTo>
                    <a:pt x="44" y="34"/>
                  </a:lnTo>
                  <a:lnTo>
                    <a:pt x="65" y="51"/>
                  </a:lnTo>
                  <a:lnTo>
                    <a:pt x="84" y="69"/>
                  </a:lnTo>
                  <a:lnTo>
                    <a:pt x="104" y="87"/>
                  </a:lnTo>
                  <a:lnTo>
                    <a:pt x="123" y="105"/>
                  </a:lnTo>
                  <a:lnTo>
                    <a:pt x="141" y="123"/>
                  </a:lnTo>
                  <a:lnTo>
                    <a:pt x="158" y="143"/>
                  </a:lnTo>
                  <a:lnTo>
                    <a:pt x="158" y="1661"/>
                  </a:lnTo>
                  <a:lnTo>
                    <a:pt x="142" y="1639"/>
                  </a:lnTo>
                  <a:lnTo>
                    <a:pt x="124" y="1617"/>
                  </a:lnTo>
                  <a:lnTo>
                    <a:pt x="105" y="1595"/>
                  </a:lnTo>
                  <a:lnTo>
                    <a:pt x="87" y="1573"/>
                  </a:lnTo>
                  <a:lnTo>
                    <a:pt x="66" y="1550"/>
                  </a:lnTo>
                  <a:lnTo>
                    <a:pt x="45" y="1528"/>
                  </a:lnTo>
                  <a:lnTo>
                    <a:pt x="23" y="1504"/>
                  </a:lnTo>
                  <a:lnTo>
                    <a:pt x="0" y="1481"/>
                  </a:lnTo>
                  <a:close/>
                </a:path>
              </a:pathLst>
            </a:custGeom>
            <a:solidFill>
              <a:srgbClr val="A7BCCC"/>
            </a:solidFill>
            <a:ln w="9525">
              <a:noFill/>
              <a:round/>
              <a:headEnd/>
              <a:tailEnd/>
            </a:ln>
          </xdr:spPr>
        </xdr:sp>
        <xdr:sp macro="" textlink="">
          <xdr:nvSpPr>
            <xdr:cNvPr id="276" name="Freeform 19"/>
            <xdr:cNvSpPr>
              <a:spLocks/>
            </xdr:cNvSpPr>
          </xdr:nvSpPr>
          <xdr:spPr bwMode="auto">
            <a:xfrm>
              <a:off x="2277" y="529"/>
              <a:ext cx="32" cy="344"/>
            </a:xfrm>
            <a:custGeom>
              <a:avLst/>
              <a:gdLst>
                <a:gd name="T0" fmla="*/ 0 w 159"/>
                <a:gd name="T1" fmla="*/ 0 h 1719"/>
                <a:gd name="T2" fmla="*/ 0 w 159"/>
                <a:gd name="T3" fmla="*/ 0 h 1719"/>
                <a:gd name="T4" fmla="*/ 0 w 159"/>
                <a:gd name="T5" fmla="*/ 0 h 1719"/>
                <a:gd name="T6" fmla="*/ 0 w 159"/>
                <a:gd name="T7" fmla="*/ 0 h 1719"/>
                <a:gd name="T8" fmla="*/ 0 w 159"/>
                <a:gd name="T9" fmla="*/ 0 h 1719"/>
                <a:gd name="T10" fmla="*/ 0 w 159"/>
                <a:gd name="T11" fmla="*/ 0 h 1719"/>
                <a:gd name="T12" fmla="*/ 0 w 159"/>
                <a:gd name="T13" fmla="*/ 0 h 1719"/>
                <a:gd name="T14" fmla="*/ 0 w 159"/>
                <a:gd name="T15" fmla="*/ 0 h 1719"/>
                <a:gd name="T16" fmla="*/ 0 w 159"/>
                <a:gd name="T17" fmla="*/ 0 h 1719"/>
                <a:gd name="T18" fmla="*/ 0 w 159"/>
                <a:gd name="T19" fmla="*/ 0 h 1719"/>
                <a:gd name="T20" fmla="*/ 0 w 159"/>
                <a:gd name="T21" fmla="*/ 0 h 1719"/>
                <a:gd name="T22" fmla="*/ 0 w 159"/>
                <a:gd name="T23" fmla="*/ 0 h 1719"/>
                <a:gd name="T24" fmla="*/ 0 w 159"/>
                <a:gd name="T25" fmla="*/ 0 h 1719"/>
                <a:gd name="T26" fmla="*/ 0 w 159"/>
                <a:gd name="T27" fmla="*/ 0 h 1719"/>
                <a:gd name="T28" fmla="*/ 0 w 159"/>
                <a:gd name="T29" fmla="*/ 0 h 1719"/>
                <a:gd name="T30" fmla="*/ 0 w 159"/>
                <a:gd name="T31" fmla="*/ 0 h 1719"/>
                <a:gd name="T32" fmla="*/ 0 w 159"/>
                <a:gd name="T33" fmla="*/ 0 h 1719"/>
                <a:gd name="T34" fmla="*/ 0 w 159"/>
                <a:gd name="T35" fmla="*/ 0 h 1719"/>
                <a:gd name="T36" fmla="*/ 0 w 159"/>
                <a:gd name="T37" fmla="*/ 0 h 171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9"/>
                <a:gd name="T58" fmla="*/ 0 h 1719"/>
                <a:gd name="T59" fmla="*/ 159 w 159"/>
                <a:gd name="T60" fmla="*/ 1719 h 1719"/>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9" h="1719">
                  <a:moveTo>
                    <a:pt x="0" y="1500"/>
                  </a:moveTo>
                  <a:lnTo>
                    <a:pt x="0" y="0"/>
                  </a:lnTo>
                  <a:lnTo>
                    <a:pt x="23" y="21"/>
                  </a:lnTo>
                  <a:lnTo>
                    <a:pt x="45" y="43"/>
                  </a:lnTo>
                  <a:lnTo>
                    <a:pt x="66" y="63"/>
                  </a:lnTo>
                  <a:lnTo>
                    <a:pt x="86" y="87"/>
                  </a:lnTo>
                  <a:lnTo>
                    <a:pt x="106" y="109"/>
                  </a:lnTo>
                  <a:lnTo>
                    <a:pt x="124" y="132"/>
                  </a:lnTo>
                  <a:lnTo>
                    <a:pt x="142" y="155"/>
                  </a:lnTo>
                  <a:lnTo>
                    <a:pt x="159" y="179"/>
                  </a:lnTo>
                  <a:lnTo>
                    <a:pt x="159" y="1719"/>
                  </a:lnTo>
                  <a:lnTo>
                    <a:pt x="143" y="1693"/>
                  </a:lnTo>
                  <a:lnTo>
                    <a:pt x="127" y="1666"/>
                  </a:lnTo>
                  <a:lnTo>
                    <a:pt x="109" y="1639"/>
                  </a:lnTo>
                  <a:lnTo>
                    <a:pt x="90" y="1611"/>
                  </a:lnTo>
                  <a:lnTo>
                    <a:pt x="69" y="1584"/>
                  </a:lnTo>
                  <a:lnTo>
                    <a:pt x="47" y="1556"/>
                  </a:lnTo>
                  <a:lnTo>
                    <a:pt x="24" y="1529"/>
                  </a:lnTo>
                  <a:lnTo>
                    <a:pt x="0" y="1500"/>
                  </a:lnTo>
                  <a:close/>
                </a:path>
              </a:pathLst>
            </a:custGeom>
            <a:solidFill>
              <a:srgbClr val="ACC0CF"/>
            </a:solidFill>
            <a:ln w="9525">
              <a:noFill/>
              <a:round/>
              <a:headEnd/>
              <a:tailEnd/>
            </a:ln>
          </xdr:spPr>
        </xdr:sp>
        <xdr:sp macro="" textlink="">
          <xdr:nvSpPr>
            <xdr:cNvPr id="277" name="Freeform 20"/>
            <xdr:cNvSpPr>
              <a:spLocks/>
            </xdr:cNvSpPr>
          </xdr:nvSpPr>
          <xdr:spPr bwMode="auto">
            <a:xfrm>
              <a:off x="2293" y="545"/>
              <a:ext cx="32" cy="367"/>
            </a:xfrm>
            <a:custGeom>
              <a:avLst/>
              <a:gdLst>
                <a:gd name="T0" fmla="*/ 0 w 159"/>
                <a:gd name="T1" fmla="*/ 0 h 1835"/>
                <a:gd name="T2" fmla="*/ 0 w 159"/>
                <a:gd name="T3" fmla="*/ 0 h 1835"/>
                <a:gd name="T4" fmla="*/ 0 w 159"/>
                <a:gd name="T5" fmla="*/ 0 h 1835"/>
                <a:gd name="T6" fmla="*/ 0 w 159"/>
                <a:gd name="T7" fmla="*/ 0 h 1835"/>
                <a:gd name="T8" fmla="*/ 0 w 159"/>
                <a:gd name="T9" fmla="*/ 0 h 1835"/>
                <a:gd name="T10" fmla="*/ 0 w 159"/>
                <a:gd name="T11" fmla="*/ 0 h 1835"/>
                <a:gd name="T12" fmla="*/ 0 w 159"/>
                <a:gd name="T13" fmla="*/ 0 h 1835"/>
                <a:gd name="T14" fmla="*/ 0 w 159"/>
                <a:gd name="T15" fmla="*/ 0 h 1835"/>
                <a:gd name="T16" fmla="*/ 0 w 159"/>
                <a:gd name="T17" fmla="*/ 0 h 1835"/>
                <a:gd name="T18" fmla="*/ 0 w 159"/>
                <a:gd name="T19" fmla="*/ 0 h 1835"/>
                <a:gd name="T20" fmla="*/ 0 w 159"/>
                <a:gd name="T21" fmla="*/ 0 h 1835"/>
                <a:gd name="T22" fmla="*/ 0 w 159"/>
                <a:gd name="T23" fmla="*/ 0 h 1835"/>
                <a:gd name="T24" fmla="*/ 0 w 159"/>
                <a:gd name="T25" fmla="*/ 0 h 1835"/>
                <a:gd name="T26" fmla="*/ 0 w 159"/>
                <a:gd name="T27" fmla="*/ 0 h 1835"/>
                <a:gd name="T28" fmla="*/ 0 w 159"/>
                <a:gd name="T29" fmla="*/ 0 h 1835"/>
                <a:gd name="T30" fmla="*/ 0 w 159"/>
                <a:gd name="T31" fmla="*/ 0 h 1835"/>
                <a:gd name="T32" fmla="*/ 0 w 159"/>
                <a:gd name="T33" fmla="*/ 0 h 1835"/>
                <a:gd name="T34" fmla="*/ 0 w 159"/>
                <a:gd name="T35" fmla="*/ 0 h 1835"/>
                <a:gd name="T36" fmla="*/ 0 w 159"/>
                <a:gd name="T37" fmla="*/ 0 h 183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9"/>
                <a:gd name="T58" fmla="*/ 0 h 1835"/>
                <a:gd name="T59" fmla="*/ 159 w 159"/>
                <a:gd name="T60" fmla="*/ 1835 h 183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9" h="1835">
                  <a:moveTo>
                    <a:pt x="0" y="1518"/>
                  </a:moveTo>
                  <a:lnTo>
                    <a:pt x="0" y="0"/>
                  </a:lnTo>
                  <a:lnTo>
                    <a:pt x="25" y="26"/>
                  </a:lnTo>
                  <a:lnTo>
                    <a:pt x="47" y="55"/>
                  </a:lnTo>
                  <a:lnTo>
                    <a:pt x="67" y="84"/>
                  </a:lnTo>
                  <a:lnTo>
                    <a:pt x="88" y="112"/>
                  </a:lnTo>
                  <a:lnTo>
                    <a:pt x="107" y="141"/>
                  </a:lnTo>
                  <a:lnTo>
                    <a:pt x="126" y="172"/>
                  </a:lnTo>
                  <a:lnTo>
                    <a:pt x="142" y="201"/>
                  </a:lnTo>
                  <a:lnTo>
                    <a:pt x="159" y="232"/>
                  </a:lnTo>
                  <a:lnTo>
                    <a:pt x="159" y="1835"/>
                  </a:lnTo>
                  <a:lnTo>
                    <a:pt x="147" y="1795"/>
                  </a:lnTo>
                  <a:lnTo>
                    <a:pt x="132" y="1756"/>
                  </a:lnTo>
                  <a:lnTo>
                    <a:pt x="117" y="1716"/>
                  </a:lnTo>
                  <a:lnTo>
                    <a:pt x="98" y="1676"/>
                  </a:lnTo>
                  <a:lnTo>
                    <a:pt x="77" y="1637"/>
                  </a:lnTo>
                  <a:lnTo>
                    <a:pt x="54" y="1598"/>
                  </a:lnTo>
                  <a:lnTo>
                    <a:pt x="29" y="1558"/>
                  </a:lnTo>
                  <a:lnTo>
                    <a:pt x="0" y="1518"/>
                  </a:lnTo>
                  <a:close/>
                </a:path>
              </a:pathLst>
            </a:custGeom>
            <a:solidFill>
              <a:srgbClr val="B2C3D1"/>
            </a:solidFill>
            <a:ln w="9525">
              <a:noFill/>
              <a:round/>
              <a:headEnd/>
              <a:tailEnd/>
            </a:ln>
          </xdr:spPr>
        </xdr:sp>
        <xdr:sp macro="" textlink="">
          <xdr:nvSpPr>
            <xdr:cNvPr id="278" name="Freeform 21"/>
            <xdr:cNvSpPr>
              <a:spLocks/>
            </xdr:cNvSpPr>
          </xdr:nvSpPr>
          <xdr:spPr bwMode="auto">
            <a:xfrm>
              <a:off x="2309" y="565"/>
              <a:ext cx="31" cy="604"/>
            </a:xfrm>
            <a:custGeom>
              <a:avLst/>
              <a:gdLst>
                <a:gd name="T0" fmla="*/ 0 w 158"/>
                <a:gd name="T1" fmla="*/ 0 h 3023"/>
                <a:gd name="T2" fmla="*/ 0 w 158"/>
                <a:gd name="T3" fmla="*/ 0 h 3023"/>
                <a:gd name="T4" fmla="*/ 0 w 158"/>
                <a:gd name="T5" fmla="*/ 0 h 3023"/>
                <a:gd name="T6" fmla="*/ 0 w 158"/>
                <a:gd name="T7" fmla="*/ 0 h 3023"/>
                <a:gd name="T8" fmla="*/ 0 w 158"/>
                <a:gd name="T9" fmla="*/ 0 h 3023"/>
                <a:gd name="T10" fmla="*/ 0 w 158"/>
                <a:gd name="T11" fmla="*/ 0 h 3023"/>
                <a:gd name="T12" fmla="*/ 0 w 158"/>
                <a:gd name="T13" fmla="*/ 0 h 3023"/>
                <a:gd name="T14" fmla="*/ 0 w 158"/>
                <a:gd name="T15" fmla="*/ 0 h 3023"/>
                <a:gd name="T16" fmla="*/ 0 w 158"/>
                <a:gd name="T17" fmla="*/ 0 h 3023"/>
                <a:gd name="T18" fmla="*/ 0 w 158"/>
                <a:gd name="T19" fmla="*/ 0 h 3023"/>
                <a:gd name="T20" fmla="*/ 0 w 158"/>
                <a:gd name="T21" fmla="*/ 0 h 3023"/>
                <a:gd name="T22" fmla="*/ 0 w 158"/>
                <a:gd name="T23" fmla="*/ 0 h 3023"/>
                <a:gd name="T24" fmla="*/ 0 w 158"/>
                <a:gd name="T25" fmla="*/ 0 h 3023"/>
                <a:gd name="T26" fmla="*/ 0 w 158"/>
                <a:gd name="T27" fmla="*/ 0 h 3023"/>
                <a:gd name="T28" fmla="*/ 0 w 158"/>
                <a:gd name="T29" fmla="*/ 0 h 3023"/>
                <a:gd name="T30" fmla="*/ 0 w 158"/>
                <a:gd name="T31" fmla="*/ 0 h 3023"/>
                <a:gd name="T32" fmla="*/ 0 w 158"/>
                <a:gd name="T33" fmla="*/ 0 h 3023"/>
                <a:gd name="T34" fmla="*/ 0 w 158"/>
                <a:gd name="T35" fmla="*/ 0 h 3023"/>
                <a:gd name="T36" fmla="*/ 0 w 158"/>
                <a:gd name="T37" fmla="*/ 0 h 3023"/>
                <a:gd name="T38" fmla="*/ 0 w 158"/>
                <a:gd name="T39" fmla="*/ 0 h 3023"/>
                <a:gd name="T40" fmla="*/ 0 w 158"/>
                <a:gd name="T41" fmla="*/ 0 h 3023"/>
                <a:gd name="T42" fmla="*/ 0 w 158"/>
                <a:gd name="T43" fmla="*/ 0 h 3023"/>
                <a:gd name="T44" fmla="*/ 0 w 158"/>
                <a:gd name="T45" fmla="*/ 0 h 3023"/>
                <a:gd name="T46" fmla="*/ 0 w 158"/>
                <a:gd name="T47" fmla="*/ 0 h 3023"/>
                <a:gd name="T48" fmla="*/ 0 w 158"/>
                <a:gd name="T49" fmla="*/ 0 h 3023"/>
                <a:gd name="T50" fmla="*/ 0 w 158"/>
                <a:gd name="T51" fmla="*/ 0 h 3023"/>
                <a:gd name="T52" fmla="*/ 0 w 158"/>
                <a:gd name="T53" fmla="*/ 0 h 3023"/>
                <a:gd name="T54" fmla="*/ 0 w 158"/>
                <a:gd name="T55" fmla="*/ 0 h 3023"/>
                <a:gd name="T56" fmla="*/ 0 w 158"/>
                <a:gd name="T57" fmla="*/ 0 h 3023"/>
                <a:gd name="T58" fmla="*/ 0 w 158"/>
                <a:gd name="T59" fmla="*/ 0 h 3023"/>
                <a:gd name="T60" fmla="*/ 0 w 158"/>
                <a:gd name="T61" fmla="*/ 0 h 3023"/>
                <a:gd name="T62" fmla="*/ 0 w 158"/>
                <a:gd name="T63" fmla="*/ 0 h 3023"/>
                <a:gd name="T64" fmla="*/ 0 w 158"/>
                <a:gd name="T65" fmla="*/ 0 h 3023"/>
                <a:gd name="T66" fmla="*/ 0 w 158"/>
                <a:gd name="T67" fmla="*/ 0 h 3023"/>
                <a:gd name="T68" fmla="*/ 0 w 158"/>
                <a:gd name="T69" fmla="*/ 0 h 3023"/>
                <a:gd name="T70" fmla="*/ 0 w 158"/>
                <a:gd name="T71" fmla="*/ 0 h 3023"/>
                <a:gd name="T72" fmla="*/ 0 w 158"/>
                <a:gd name="T73" fmla="*/ 0 h 3023"/>
                <a:gd name="T74" fmla="*/ 0 w 158"/>
                <a:gd name="T75" fmla="*/ 0 h 302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58"/>
                <a:gd name="T115" fmla="*/ 0 h 3023"/>
                <a:gd name="T116" fmla="*/ 158 w 158"/>
                <a:gd name="T117" fmla="*/ 3023 h 302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58" h="3023">
                  <a:moveTo>
                    <a:pt x="0" y="1540"/>
                  </a:moveTo>
                  <a:lnTo>
                    <a:pt x="0" y="0"/>
                  </a:lnTo>
                  <a:lnTo>
                    <a:pt x="24" y="36"/>
                  </a:lnTo>
                  <a:lnTo>
                    <a:pt x="47" y="74"/>
                  </a:lnTo>
                  <a:lnTo>
                    <a:pt x="69" y="112"/>
                  </a:lnTo>
                  <a:lnTo>
                    <a:pt x="89" y="152"/>
                  </a:lnTo>
                  <a:lnTo>
                    <a:pt x="107" y="192"/>
                  </a:lnTo>
                  <a:lnTo>
                    <a:pt x="125" y="231"/>
                  </a:lnTo>
                  <a:lnTo>
                    <a:pt x="143" y="272"/>
                  </a:lnTo>
                  <a:lnTo>
                    <a:pt x="158" y="314"/>
                  </a:lnTo>
                  <a:lnTo>
                    <a:pt x="158" y="3023"/>
                  </a:lnTo>
                  <a:lnTo>
                    <a:pt x="148" y="3023"/>
                  </a:lnTo>
                  <a:lnTo>
                    <a:pt x="142" y="2953"/>
                  </a:lnTo>
                  <a:lnTo>
                    <a:pt x="136" y="2886"/>
                  </a:lnTo>
                  <a:lnTo>
                    <a:pt x="133" y="2821"/>
                  </a:lnTo>
                  <a:lnTo>
                    <a:pt x="130" y="2758"/>
                  </a:lnTo>
                  <a:lnTo>
                    <a:pt x="125" y="2639"/>
                  </a:lnTo>
                  <a:lnTo>
                    <a:pt x="123" y="2527"/>
                  </a:lnTo>
                  <a:lnTo>
                    <a:pt x="123" y="2421"/>
                  </a:lnTo>
                  <a:lnTo>
                    <a:pt x="124" y="2322"/>
                  </a:lnTo>
                  <a:lnTo>
                    <a:pt x="124" y="2229"/>
                  </a:lnTo>
                  <a:lnTo>
                    <a:pt x="124" y="2140"/>
                  </a:lnTo>
                  <a:lnTo>
                    <a:pt x="123" y="2098"/>
                  </a:lnTo>
                  <a:lnTo>
                    <a:pt x="122" y="2057"/>
                  </a:lnTo>
                  <a:lnTo>
                    <a:pt x="121" y="2016"/>
                  </a:lnTo>
                  <a:lnTo>
                    <a:pt x="119" y="1976"/>
                  </a:lnTo>
                  <a:lnTo>
                    <a:pt x="115" y="1937"/>
                  </a:lnTo>
                  <a:lnTo>
                    <a:pt x="111" y="1899"/>
                  </a:lnTo>
                  <a:lnTo>
                    <a:pt x="105" y="1862"/>
                  </a:lnTo>
                  <a:lnTo>
                    <a:pt x="100" y="1824"/>
                  </a:lnTo>
                  <a:lnTo>
                    <a:pt x="92" y="1788"/>
                  </a:lnTo>
                  <a:lnTo>
                    <a:pt x="83" y="1752"/>
                  </a:lnTo>
                  <a:lnTo>
                    <a:pt x="73" y="1716"/>
                  </a:lnTo>
                  <a:lnTo>
                    <a:pt x="62" y="1681"/>
                  </a:lnTo>
                  <a:lnTo>
                    <a:pt x="49" y="1646"/>
                  </a:lnTo>
                  <a:lnTo>
                    <a:pt x="35" y="1611"/>
                  </a:lnTo>
                  <a:lnTo>
                    <a:pt x="18" y="1575"/>
                  </a:lnTo>
                  <a:lnTo>
                    <a:pt x="0" y="1540"/>
                  </a:lnTo>
                  <a:close/>
                </a:path>
              </a:pathLst>
            </a:custGeom>
            <a:solidFill>
              <a:srgbClr val="B7C7D5"/>
            </a:solidFill>
            <a:ln w="9525">
              <a:noFill/>
              <a:round/>
              <a:headEnd/>
              <a:tailEnd/>
            </a:ln>
          </xdr:spPr>
        </xdr:sp>
        <xdr:sp macro="" textlink="">
          <xdr:nvSpPr>
            <xdr:cNvPr id="279" name="Freeform 22"/>
            <xdr:cNvSpPr>
              <a:spLocks/>
            </xdr:cNvSpPr>
          </xdr:nvSpPr>
          <xdr:spPr bwMode="auto">
            <a:xfrm>
              <a:off x="2325" y="591"/>
              <a:ext cx="31" cy="578"/>
            </a:xfrm>
            <a:custGeom>
              <a:avLst/>
              <a:gdLst>
                <a:gd name="T0" fmla="*/ 0 w 158"/>
                <a:gd name="T1" fmla="*/ 0 h 2891"/>
                <a:gd name="T2" fmla="*/ 0 w 158"/>
                <a:gd name="T3" fmla="*/ 0 h 2891"/>
                <a:gd name="T4" fmla="*/ 0 w 158"/>
                <a:gd name="T5" fmla="*/ 0 h 2891"/>
                <a:gd name="T6" fmla="*/ 0 w 158"/>
                <a:gd name="T7" fmla="*/ 0 h 2891"/>
                <a:gd name="T8" fmla="*/ 0 w 158"/>
                <a:gd name="T9" fmla="*/ 0 h 2891"/>
                <a:gd name="T10" fmla="*/ 0 w 158"/>
                <a:gd name="T11" fmla="*/ 0 h 2891"/>
                <a:gd name="T12" fmla="*/ 0 w 158"/>
                <a:gd name="T13" fmla="*/ 0 h 2891"/>
                <a:gd name="T14" fmla="*/ 0 w 158"/>
                <a:gd name="T15" fmla="*/ 0 h 2891"/>
                <a:gd name="T16" fmla="*/ 0 w 158"/>
                <a:gd name="T17" fmla="*/ 0 h 2891"/>
                <a:gd name="T18" fmla="*/ 0 w 158"/>
                <a:gd name="T19" fmla="*/ 0 h 2891"/>
                <a:gd name="T20" fmla="*/ 0 w 158"/>
                <a:gd name="T21" fmla="*/ 0 h 2891"/>
                <a:gd name="T22" fmla="*/ 0 w 158"/>
                <a:gd name="T23" fmla="*/ 0 h 2891"/>
                <a:gd name="T24" fmla="*/ 0 w 158"/>
                <a:gd name="T25" fmla="*/ 0 h 2891"/>
                <a:gd name="T26" fmla="*/ 0 w 158"/>
                <a:gd name="T27" fmla="*/ 0 h 2891"/>
                <a:gd name="T28" fmla="*/ 0 w 158"/>
                <a:gd name="T29" fmla="*/ 0 h 2891"/>
                <a:gd name="T30" fmla="*/ 0 w 158"/>
                <a:gd name="T31" fmla="*/ 0 h 2891"/>
                <a:gd name="T32" fmla="*/ 0 w 158"/>
                <a:gd name="T33" fmla="*/ 0 h 2891"/>
                <a:gd name="T34" fmla="*/ 0 w 158"/>
                <a:gd name="T35" fmla="*/ 0 h 2891"/>
                <a:gd name="T36" fmla="*/ 0 w 158"/>
                <a:gd name="T37" fmla="*/ 0 h 2891"/>
                <a:gd name="T38" fmla="*/ 0 w 158"/>
                <a:gd name="T39" fmla="*/ 0 h 2891"/>
                <a:gd name="T40" fmla="*/ 0 w 158"/>
                <a:gd name="T41" fmla="*/ 0 h 2891"/>
                <a:gd name="T42" fmla="*/ 0 w 158"/>
                <a:gd name="T43" fmla="*/ 0 h 2891"/>
                <a:gd name="T44" fmla="*/ 0 w 158"/>
                <a:gd name="T45" fmla="*/ 0 h 2891"/>
                <a:gd name="T46" fmla="*/ 0 w 158"/>
                <a:gd name="T47" fmla="*/ 0 h 2891"/>
                <a:gd name="T48" fmla="*/ 0 w 158"/>
                <a:gd name="T49" fmla="*/ 0 h 2891"/>
                <a:gd name="T50" fmla="*/ 0 w 158"/>
                <a:gd name="T51" fmla="*/ 0 h 2891"/>
                <a:gd name="T52" fmla="*/ 0 w 158"/>
                <a:gd name="T53" fmla="*/ 0 h 2891"/>
                <a:gd name="T54" fmla="*/ 0 w 158"/>
                <a:gd name="T55" fmla="*/ 0 h 2891"/>
                <a:gd name="T56" fmla="*/ 0 w 158"/>
                <a:gd name="T57" fmla="*/ 0 h 2891"/>
                <a:gd name="T58" fmla="*/ 0 w 158"/>
                <a:gd name="T59" fmla="*/ 0 h 2891"/>
                <a:gd name="T60" fmla="*/ 0 w 158"/>
                <a:gd name="T61" fmla="*/ 0 h 2891"/>
                <a:gd name="T62" fmla="*/ 0 w 158"/>
                <a:gd name="T63" fmla="*/ 0 h 2891"/>
                <a:gd name="T64" fmla="*/ 0 w 158"/>
                <a:gd name="T65" fmla="*/ 0 h 2891"/>
                <a:gd name="T66" fmla="*/ 0 w 158"/>
                <a:gd name="T67" fmla="*/ 0 h 2891"/>
                <a:gd name="T68" fmla="*/ 0 w 158"/>
                <a:gd name="T69" fmla="*/ 0 h 2891"/>
                <a:gd name="T70" fmla="*/ 0 w 158"/>
                <a:gd name="T71" fmla="*/ 0 h 2891"/>
                <a:gd name="T72" fmla="*/ 0 w 158"/>
                <a:gd name="T73" fmla="*/ 0 h 289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158"/>
                <a:gd name="T112" fmla="*/ 0 h 2891"/>
                <a:gd name="T113" fmla="*/ 158 w 158"/>
                <a:gd name="T114" fmla="*/ 2891 h 289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158" h="2891">
                  <a:moveTo>
                    <a:pt x="0" y="1603"/>
                  </a:moveTo>
                  <a:lnTo>
                    <a:pt x="0" y="0"/>
                  </a:lnTo>
                  <a:lnTo>
                    <a:pt x="24" y="51"/>
                  </a:lnTo>
                  <a:lnTo>
                    <a:pt x="47" y="102"/>
                  </a:lnTo>
                  <a:lnTo>
                    <a:pt x="68" y="153"/>
                  </a:lnTo>
                  <a:lnTo>
                    <a:pt x="88" y="206"/>
                  </a:lnTo>
                  <a:lnTo>
                    <a:pt x="107" y="260"/>
                  </a:lnTo>
                  <a:lnTo>
                    <a:pt x="124" y="315"/>
                  </a:lnTo>
                  <a:lnTo>
                    <a:pt x="142" y="370"/>
                  </a:lnTo>
                  <a:lnTo>
                    <a:pt x="158" y="427"/>
                  </a:lnTo>
                  <a:lnTo>
                    <a:pt x="158" y="2891"/>
                  </a:lnTo>
                  <a:lnTo>
                    <a:pt x="136" y="2891"/>
                  </a:lnTo>
                  <a:lnTo>
                    <a:pt x="113" y="2891"/>
                  </a:lnTo>
                  <a:lnTo>
                    <a:pt x="91" y="2891"/>
                  </a:lnTo>
                  <a:lnTo>
                    <a:pt x="69" y="2891"/>
                  </a:lnTo>
                  <a:lnTo>
                    <a:pt x="64" y="2834"/>
                  </a:lnTo>
                  <a:lnTo>
                    <a:pt x="59" y="2777"/>
                  </a:lnTo>
                  <a:lnTo>
                    <a:pt x="55" y="2722"/>
                  </a:lnTo>
                  <a:lnTo>
                    <a:pt x="53" y="2669"/>
                  </a:lnTo>
                  <a:lnTo>
                    <a:pt x="48" y="2568"/>
                  </a:lnTo>
                  <a:lnTo>
                    <a:pt x="45" y="2472"/>
                  </a:lnTo>
                  <a:lnTo>
                    <a:pt x="44" y="2380"/>
                  </a:lnTo>
                  <a:lnTo>
                    <a:pt x="44" y="2294"/>
                  </a:lnTo>
                  <a:lnTo>
                    <a:pt x="45" y="2211"/>
                  </a:lnTo>
                  <a:lnTo>
                    <a:pt x="45" y="2132"/>
                  </a:lnTo>
                  <a:lnTo>
                    <a:pt x="45" y="2057"/>
                  </a:lnTo>
                  <a:lnTo>
                    <a:pt x="45" y="1985"/>
                  </a:lnTo>
                  <a:lnTo>
                    <a:pt x="43" y="1916"/>
                  </a:lnTo>
                  <a:lnTo>
                    <a:pt x="40" y="1850"/>
                  </a:lnTo>
                  <a:lnTo>
                    <a:pt x="37" y="1818"/>
                  </a:lnTo>
                  <a:lnTo>
                    <a:pt x="34" y="1786"/>
                  </a:lnTo>
                  <a:lnTo>
                    <a:pt x="31" y="1754"/>
                  </a:lnTo>
                  <a:lnTo>
                    <a:pt x="26" y="1723"/>
                  </a:lnTo>
                  <a:lnTo>
                    <a:pt x="21" y="1692"/>
                  </a:lnTo>
                  <a:lnTo>
                    <a:pt x="14" y="1663"/>
                  </a:lnTo>
                  <a:lnTo>
                    <a:pt x="8" y="1633"/>
                  </a:lnTo>
                  <a:lnTo>
                    <a:pt x="0" y="1603"/>
                  </a:lnTo>
                  <a:close/>
                </a:path>
              </a:pathLst>
            </a:custGeom>
            <a:solidFill>
              <a:srgbClr val="BCCBD7"/>
            </a:solidFill>
            <a:ln w="9525">
              <a:noFill/>
              <a:round/>
              <a:headEnd/>
              <a:tailEnd/>
            </a:ln>
          </xdr:spPr>
        </xdr:sp>
        <xdr:sp macro="" textlink="">
          <xdr:nvSpPr>
            <xdr:cNvPr id="280" name="Freeform 23"/>
            <xdr:cNvSpPr>
              <a:spLocks/>
            </xdr:cNvSpPr>
          </xdr:nvSpPr>
          <xdr:spPr bwMode="auto">
            <a:xfrm>
              <a:off x="2340" y="628"/>
              <a:ext cx="32" cy="542"/>
            </a:xfrm>
            <a:custGeom>
              <a:avLst/>
              <a:gdLst>
                <a:gd name="T0" fmla="*/ 0 w 159"/>
                <a:gd name="T1" fmla="*/ 0 h 2710"/>
                <a:gd name="T2" fmla="*/ 0 w 159"/>
                <a:gd name="T3" fmla="*/ 0 h 2710"/>
                <a:gd name="T4" fmla="*/ 0 w 159"/>
                <a:gd name="T5" fmla="*/ 0 h 2710"/>
                <a:gd name="T6" fmla="*/ 0 w 159"/>
                <a:gd name="T7" fmla="*/ 0 h 2710"/>
                <a:gd name="T8" fmla="*/ 0 w 159"/>
                <a:gd name="T9" fmla="*/ 0 h 2710"/>
                <a:gd name="T10" fmla="*/ 0 w 159"/>
                <a:gd name="T11" fmla="*/ 0 h 2710"/>
                <a:gd name="T12" fmla="*/ 0 w 159"/>
                <a:gd name="T13" fmla="*/ 0 h 2710"/>
                <a:gd name="T14" fmla="*/ 0 w 159"/>
                <a:gd name="T15" fmla="*/ 0 h 2710"/>
                <a:gd name="T16" fmla="*/ 0 w 159"/>
                <a:gd name="T17" fmla="*/ 0 h 2710"/>
                <a:gd name="T18" fmla="*/ 0 w 159"/>
                <a:gd name="T19" fmla="*/ 0 h 2710"/>
                <a:gd name="T20" fmla="*/ 0 w 159"/>
                <a:gd name="T21" fmla="*/ 0 h 2710"/>
                <a:gd name="T22" fmla="*/ 0 w 159"/>
                <a:gd name="T23" fmla="*/ 0 h 2710"/>
                <a:gd name="T24" fmla="*/ 0 w 159"/>
                <a:gd name="T25" fmla="*/ 0 h 2710"/>
                <a:gd name="T26" fmla="*/ 0 w 159"/>
                <a:gd name="T27" fmla="*/ 0 h 2710"/>
                <a:gd name="T28" fmla="*/ 0 w 159"/>
                <a:gd name="T29" fmla="*/ 0 h 271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2710"/>
                <a:gd name="T47" fmla="*/ 159 w 159"/>
                <a:gd name="T48" fmla="*/ 2710 h 271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2710">
                  <a:moveTo>
                    <a:pt x="0" y="2709"/>
                  </a:moveTo>
                  <a:lnTo>
                    <a:pt x="0" y="0"/>
                  </a:lnTo>
                  <a:lnTo>
                    <a:pt x="22" y="61"/>
                  </a:lnTo>
                  <a:lnTo>
                    <a:pt x="43" y="123"/>
                  </a:lnTo>
                  <a:lnTo>
                    <a:pt x="62" y="186"/>
                  </a:lnTo>
                  <a:lnTo>
                    <a:pt x="82" y="250"/>
                  </a:lnTo>
                  <a:lnTo>
                    <a:pt x="100" y="314"/>
                  </a:lnTo>
                  <a:lnTo>
                    <a:pt x="119" y="379"/>
                  </a:lnTo>
                  <a:lnTo>
                    <a:pt x="139" y="445"/>
                  </a:lnTo>
                  <a:lnTo>
                    <a:pt x="159" y="511"/>
                  </a:lnTo>
                  <a:lnTo>
                    <a:pt x="159" y="2710"/>
                  </a:lnTo>
                  <a:lnTo>
                    <a:pt x="119" y="2709"/>
                  </a:lnTo>
                  <a:lnTo>
                    <a:pt x="79" y="2709"/>
                  </a:lnTo>
                  <a:lnTo>
                    <a:pt x="40" y="2709"/>
                  </a:lnTo>
                  <a:lnTo>
                    <a:pt x="0" y="2709"/>
                  </a:lnTo>
                  <a:close/>
                </a:path>
              </a:pathLst>
            </a:custGeom>
            <a:solidFill>
              <a:srgbClr val="C4D0DB"/>
            </a:solidFill>
            <a:ln w="9525">
              <a:noFill/>
              <a:round/>
              <a:headEnd/>
              <a:tailEnd/>
            </a:ln>
          </xdr:spPr>
        </xdr:sp>
        <xdr:sp macro="" textlink="">
          <xdr:nvSpPr>
            <xdr:cNvPr id="281" name="Freeform 24"/>
            <xdr:cNvSpPr>
              <a:spLocks/>
            </xdr:cNvSpPr>
          </xdr:nvSpPr>
          <xdr:spPr bwMode="auto">
            <a:xfrm>
              <a:off x="2356" y="677"/>
              <a:ext cx="32" cy="493"/>
            </a:xfrm>
            <a:custGeom>
              <a:avLst/>
              <a:gdLst>
                <a:gd name="T0" fmla="*/ 0 w 159"/>
                <a:gd name="T1" fmla="*/ 0 h 2465"/>
                <a:gd name="T2" fmla="*/ 0 w 159"/>
                <a:gd name="T3" fmla="*/ 0 h 2465"/>
                <a:gd name="T4" fmla="*/ 0 w 159"/>
                <a:gd name="T5" fmla="*/ 0 h 2465"/>
                <a:gd name="T6" fmla="*/ 0 w 159"/>
                <a:gd name="T7" fmla="*/ 0 h 2465"/>
                <a:gd name="T8" fmla="*/ 0 w 159"/>
                <a:gd name="T9" fmla="*/ 0 h 2465"/>
                <a:gd name="T10" fmla="*/ 0 w 159"/>
                <a:gd name="T11" fmla="*/ 0 h 2465"/>
                <a:gd name="T12" fmla="*/ 0 w 159"/>
                <a:gd name="T13" fmla="*/ 0 h 2465"/>
                <a:gd name="T14" fmla="*/ 0 w 159"/>
                <a:gd name="T15" fmla="*/ 0 h 2465"/>
                <a:gd name="T16" fmla="*/ 0 w 159"/>
                <a:gd name="T17" fmla="*/ 0 h 2465"/>
                <a:gd name="T18" fmla="*/ 0 w 159"/>
                <a:gd name="T19" fmla="*/ 0 h 2465"/>
                <a:gd name="T20" fmla="*/ 0 w 159"/>
                <a:gd name="T21" fmla="*/ 0 h 2465"/>
                <a:gd name="T22" fmla="*/ 0 w 159"/>
                <a:gd name="T23" fmla="*/ 0 h 2465"/>
                <a:gd name="T24" fmla="*/ 0 w 159"/>
                <a:gd name="T25" fmla="*/ 0 h 2465"/>
                <a:gd name="T26" fmla="*/ 0 w 159"/>
                <a:gd name="T27" fmla="*/ 0 h 2465"/>
                <a:gd name="T28" fmla="*/ 0 w 159"/>
                <a:gd name="T29" fmla="*/ 0 h 2465"/>
                <a:gd name="T30" fmla="*/ 0 w 159"/>
                <a:gd name="T31" fmla="*/ 0 h 2465"/>
                <a:gd name="T32" fmla="*/ 0 w 159"/>
                <a:gd name="T33" fmla="*/ 0 h 2465"/>
                <a:gd name="T34" fmla="*/ 0 w 159"/>
                <a:gd name="T35" fmla="*/ 0 h 2465"/>
                <a:gd name="T36" fmla="*/ 0 w 159"/>
                <a:gd name="T37" fmla="*/ 0 h 2465"/>
                <a:gd name="T38" fmla="*/ 0 w 159"/>
                <a:gd name="T39" fmla="*/ 0 h 2465"/>
                <a:gd name="T40" fmla="*/ 0 w 159"/>
                <a:gd name="T41" fmla="*/ 0 h 2465"/>
                <a:gd name="T42" fmla="*/ 0 w 159"/>
                <a:gd name="T43" fmla="*/ 0 h 2465"/>
                <a:gd name="T44" fmla="*/ 0 w 159"/>
                <a:gd name="T45" fmla="*/ 0 h 2465"/>
                <a:gd name="T46" fmla="*/ 0 w 159"/>
                <a:gd name="T47" fmla="*/ 0 h 2465"/>
                <a:gd name="T48" fmla="*/ 0 w 159"/>
                <a:gd name="T49" fmla="*/ 0 h 2465"/>
                <a:gd name="T50" fmla="*/ 0 w 159"/>
                <a:gd name="T51" fmla="*/ 0 h 2465"/>
                <a:gd name="T52" fmla="*/ 0 w 159"/>
                <a:gd name="T53" fmla="*/ 0 h 2465"/>
                <a:gd name="T54" fmla="*/ 0 w 159"/>
                <a:gd name="T55" fmla="*/ 0 h 2465"/>
                <a:gd name="T56" fmla="*/ 0 w 159"/>
                <a:gd name="T57" fmla="*/ 0 h 2465"/>
                <a:gd name="T58" fmla="*/ 0 w 159"/>
                <a:gd name="T59" fmla="*/ 0 h 2465"/>
                <a:gd name="T60" fmla="*/ 0 w 159"/>
                <a:gd name="T61" fmla="*/ 0 h 2465"/>
                <a:gd name="T62" fmla="*/ 0 w 159"/>
                <a:gd name="T63" fmla="*/ 0 h 246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59"/>
                <a:gd name="T97" fmla="*/ 0 h 2465"/>
                <a:gd name="T98" fmla="*/ 159 w 159"/>
                <a:gd name="T99" fmla="*/ 2465 h 246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59" h="2465">
                  <a:moveTo>
                    <a:pt x="0" y="2464"/>
                  </a:moveTo>
                  <a:lnTo>
                    <a:pt x="0" y="0"/>
                  </a:lnTo>
                  <a:lnTo>
                    <a:pt x="18" y="59"/>
                  </a:lnTo>
                  <a:lnTo>
                    <a:pt x="36" y="120"/>
                  </a:lnTo>
                  <a:lnTo>
                    <a:pt x="54" y="181"/>
                  </a:lnTo>
                  <a:lnTo>
                    <a:pt x="73" y="243"/>
                  </a:lnTo>
                  <a:lnTo>
                    <a:pt x="92" y="305"/>
                  </a:lnTo>
                  <a:lnTo>
                    <a:pt x="113" y="366"/>
                  </a:lnTo>
                  <a:lnTo>
                    <a:pt x="136" y="429"/>
                  </a:lnTo>
                  <a:lnTo>
                    <a:pt x="159" y="491"/>
                  </a:lnTo>
                  <a:lnTo>
                    <a:pt x="159" y="1335"/>
                  </a:lnTo>
                  <a:lnTo>
                    <a:pt x="154" y="1404"/>
                  </a:lnTo>
                  <a:lnTo>
                    <a:pt x="148" y="1475"/>
                  </a:lnTo>
                  <a:lnTo>
                    <a:pt x="143" y="1544"/>
                  </a:lnTo>
                  <a:lnTo>
                    <a:pt x="138" y="1615"/>
                  </a:lnTo>
                  <a:lnTo>
                    <a:pt x="134" y="1684"/>
                  </a:lnTo>
                  <a:lnTo>
                    <a:pt x="130" y="1754"/>
                  </a:lnTo>
                  <a:lnTo>
                    <a:pt x="126" y="1824"/>
                  </a:lnTo>
                  <a:lnTo>
                    <a:pt x="123" y="1894"/>
                  </a:lnTo>
                  <a:lnTo>
                    <a:pt x="119" y="1965"/>
                  </a:lnTo>
                  <a:lnTo>
                    <a:pt x="116" y="2035"/>
                  </a:lnTo>
                  <a:lnTo>
                    <a:pt x="114" y="2106"/>
                  </a:lnTo>
                  <a:lnTo>
                    <a:pt x="111" y="2177"/>
                  </a:lnTo>
                  <a:lnTo>
                    <a:pt x="108" y="2248"/>
                  </a:lnTo>
                  <a:lnTo>
                    <a:pt x="105" y="2321"/>
                  </a:lnTo>
                  <a:lnTo>
                    <a:pt x="102" y="2392"/>
                  </a:lnTo>
                  <a:lnTo>
                    <a:pt x="100" y="2465"/>
                  </a:lnTo>
                  <a:lnTo>
                    <a:pt x="96" y="2465"/>
                  </a:lnTo>
                  <a:lnTo>
                    <a:pt x="73" y="2465"/>
                  </a:lnTo>
                  <a:lnTo>
                    <a:pt x="49" y="2464"/>
                  </a:lnTo>
                  <a:lnTo>
                    <a:pt x="25" y="2464"/>
                  </a:lnTo>
                  <a:lnTo>
                    <a:pt x="0" y="2464"/>
                  </a:lnTo>
                  <a:close/>
                </a:path>
              </a:pathLst>
            </a:custGeom>
            <a:solidFill>
              <a:srgbClr val="CBD5DE"/>
            </a:solidFill>
            <a:ln w="9525">
              <a:noFill/>
              <a:round/>
              <a:headEnd/>
              <a:tailEnd/>
            </a:ln>
          </xdr:spPr>
        </xdr:sp>
        <xdr:sp macro="" textlink="">
          <xdr:nvSpPr>
            <xdr:cNvPr id="282" name="Freeform 25"/>
            <xdr:cNvSpPr>
              <a:spLocks/>
            </xdr:cNvSpPr>
          </xdr:nvSpPr>
          <xdr:spPr bwMode="auto">
            <a:xfrm>
              <a:off x="2372" y="730"/>
              <a:ext cx="32" cy="440"/>
            </a:xfrm>
            <a:custGeom>
              <a:avLst/>
              <a:gdLst>
                <a:gd name="T0" fmla="*/ 0 w 158"/>
                <a:gd name="T1" fmla="*/ 0 h 2199"/>
                <a:gd name="T2" fmla="*/ 0 w 158"/>
                <a:gd name="T3" fmla="*/ 0 h 2199"/>
                <a:gd name="T4" fmla="*/ 0 w 158"/>
                <a:gd name="T5" fmla="*/ 0 h 2199"/>
                <a:gd name="T6" fmla="*/ 0 w 158"/>
                <a:gd name="T7" fmla="*/ 0 h 2199"/>
                <a:gd name="T8" fmla="*/ 0 w 158"/>
                <a:gd name="T9" fmla="*/ 0 h 2199"/>
                <a:gd name="T10" fmla="*/ 0 w 158"/>
                <a:gd name="T11" fmla="*/ 0 h 2199"/>
                <a:gd name="T12" fmla="*/ 0 w 158"/>
                <a:gd name="T13" fmla="*/ 0 h 2199"/>
                <a:gd name="T14" fmla="*/ 0 w 158"/>
                <a:gd name="T15" fmla="*/ 0 h 2199"/>
                <a:gd name="T16" fmla="*/ 0 w 158"/>
                <a:gd name="T17" fmla="*/ 0 h 2199"/>
                <a:gd name="T18" fmla="*/ 0 w 158"/>
                <a:gd name="T19" fmla="*/ 0 h 2199"/>
                <a:gd name="T20" fmla="*/ 0 w 158"/>
                <a:gd name="T21" fmla="*/ 0 h 2199"/>
                <a:gd name="T22" fmla="*/ 0 w 158"/>
                <a:gd name="T23" fmla="*/ 0 h 2199"/>
                <a:gd name="T24" fmla="*/ 0 w 158"/>
                <a:gd name="T25" fmla="*/ 0 h 2199"/>
                <a:gd name="T26" fmla="*/ 0 w 158"/>
                <a:gd name="T27" fmla="*/ 0 h 2199"/>
                <a:gd name="T28" fmla="*/ 0 w 158"/>
                <a:gd name="T29" fmla="*/ 0 h 2199"/>
                <a:gd name="T30" fmla="*/ 0 w 158"/>
                <a:gd name="T31" fmla="*/ 0 h 2199"/>
                <a:gd name="T32" fmla="*/ 0 w 158"/>
                <a:gd name="T33" fmla="*/ 0 h 2199"/>
                <a:gd name="T34" fmla="*/ 0 w 158"/>
                <a:gd name="T35" fmla="*/ 0 h 2199"/>
                <a:gd name="T36" fmla="*/ 0 w 158"/>
                <a:gd name="T37" fmla="*/ 0 h 2199"/>
                <a:gd name="T38" fmla="*/ 0 w 158"/>
                <a:gd name="T39" fmla="*/ 0 h 2199"/>
                <a:gd name="T40" fmla="*/ 0 w 158"/>
                <a:gd name="T41" fmla="*/ 0 h 2199"/>
                <a:gd name="T42" fmla="*/ 0 w 158"/>
                <a:gd name="T43" fmla="*/ 0 h 2199"/>
                <a:gd name="T44" fmla="*/ 0 w 158"/>
                <a:gd name="T45" fmla="*/ 0 h 2199"/>
                <a:gd name="T46" fmla="*/ 0 w 158"/>
                <a:gd name="T47" fmla="*/ 0 h 2199"/>
                <a:gd name="T48" fmla="*/ 0 w 158"/>
                <a:gd name="T49" fmla="*/ 0 h 2199"/>
                <a:gd name="T50" fmla="*/ 0 w 158"/>
                <a:gd name="T51" fmla="*/ 0 h 2199"/>
                <a:gd name="T52" fmla="*/ 0 w 158"/>
                <a:gd name="T53" fmla="*/ 0 h 2199"/>
                <a:gd name="T54" fmla="*/ 0 w 158"/>
                <a:gd name="T55" fmla="*/ 0 h 2199"/>
                <a:gd name="T56" fmla="*/ 0 w 158"/>
                <a:gd name="T57" fmla="*/ 0 h 2199"/>
                <a:gd name="T58" fmla="*/ 0 w 158"/>
                <a:gd name="T59" fmla="*/ 0 h 2199"/>
                <a:gd name="T60" fmla="*/ 0 w 158"/>
                <a:gd name="T61" fmla="*/ 0 h 2199"/>
                <a:gd name="T62" fmla="*/ 0 w 158"/>
                <a:gd name="T63" fmla="*/ 0 h 2199"/>
                <a:gd name="T64" fmla="*/ 0 w 158"/>
                <a:gd name="T65" fmla="*/ 0 h 2199"/>
                <a:gd name="T66" fmla="*/ 0 w 158"/>
                <a:gd name="T67" fmla="*/ 0 h 2199"/>
                <a:gd name="T68" fmla="*/ 0 w 158"/>
                <a:gd name="T69" fmla="*/ 0 h 2199"/>
                <a:gd name="T70" fmla="*/ 0 w 158"/>
                <a:gd name="T71" fmla="*/ 0 h 2199"/>
                <a:gd name="T72" fmla="*/ 0 w 158"/>
                <a:gd name="T73" fmla="*/ 0 h 2199"/>
                <a:gd name="T74" fmla="*/ 0 w 158"/>
                <a:gd name="T75" fmla="*/ 0 h 2199"/>
                <a:gd name="T76" fmla="*/ 0 w 158"/>
                <a:gd name="T77" fmla="*/ 0 h 2199"/>
                <a:gd name="T78" fmla="*/ 0 w 158"/>
                <a:gd name="T79" fmla="*/ 0 h 2199"/>
                <a:gd name="T80" fmla="*/ 0 w 158"/>
                <a:gd name="T81" fmla="*/ 0 h 219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58"/>
                <a:gd name="T124" fmla="*/ 0 h 2199"/>
                <a:gd name="T125" fmla="*/ 158 w 158"/>
                <a:gd name="T126" fmla="*/ 2199 h 219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58" h="2199">
                  <a:moveTo>
                    <a:pt x="0" y="2199"/>
                  </a:moveTo>
                  <a:lnTo>
                    <a:pt x="0" y="0"/>
                  </a:lnTo>
                  <a:lnTo>
                    <a:pt x="10" y="31"/>
                  </a:lnTo>
                  <a:lnTo>
                    <a:pt x="21" y="62"/>
                  </a:lnTo>
                  <a:lnTo>
                    <a:pt x="31" y="94"/>
                  </a:lnTo>
                  <a:lnTo>
                    <a:pt x="42" y="125"/>
                  </a:lnTo>
                  <a:lnTo>
                    <a:pt x="53" y="156"/>
                  </a:lnTo>
                  <a:lnTo>
                    <a:pt x="65" y="187"/>
                  </a:lnTo>
                  <a:lnTo>
                    <a:pt x="77" y="218"/>
                  </a:lnTo>
                  <a:lnTo>
                    <a:pt x="89" y="249"/>
                  </a:lnTo>
                  <a:lnTo>
                    <a:pt x="107" y="252"/>
                  </a:lnTo>
                  <a:lnTo>
                    <a:pt x="124" y="255"/>
                  </a:lnTo>
                  <a:lnTo>
                    <a:pt x="142" y="256"/>
                  </a:lnTo>
                  <a:lnTo>
                    <a:pt x="158" y="258"/>
                  </a:lnTo>
                  <a:lnTo>
                    <a:pt x="158" y="547"/>
                  </a:lnTo>
                  <a:lnTo>
                    <a:pt x="153" y="550"/>
                  </a:lnTo>
                  <a:lnTo>
                    <a:pt x="148" y="554"/>
                  </a:lnTo>
                  <a:lnTo>
                    <a:pt x="144" y="559"/>
                  </a:lnTo>
                  <a:lnTo>
                    <a:pt x="141" y="563"/>
                  </a:lnTo>
                  <a:lnTo>
                    <a:pt x="139" y="568"/>
                  </a:lnTo>
                  <a:lnTo>
                    <a:pt x="136" y="573"/>
                  </a:lnTo>
                  <a:lnTo>
                    <a:pt x="135" y="579"/>
                  </a:lnTo>
                  <a:lnTo>
                    <a:pt x="134" y="584"/>
                  </a:lnTo>
                  <a:lnTo>
                    <a:pt x="121" y="685"/>
                  </a:lnTo>
                  <a:lnTo>
                    <a:pt x="108" y="788"/>
                  </a:lnTo>
                  <a:lnTo>
                    <a:pt x="97" y="889"/>
                  </a:lnTo>
                  <a:lnTo>
                    <a:pt x="87" y="989"/>
                  </a:lnTo>
                  <a:lnTo>
                    <a:pt x="78" y="1090"/>
                  </a:lnTo>
                  <a:lnTo>
                    <a:pt x="69" y="1190"/>
                  </a:lnTo>
                  <a:lnTo>
                    <a:pt x="63" y="1289"/>
                  </a:lnTo>
                  <a:lnTo>
                    <a:pt x="56" y="1389"/>
                  </a:lnTo>
                  <a:lnTo>
                    <a:pt x="50" y="1488"/>
                  </a:lnTo>
                  <a:lnTo>
                    <a:pt x="45" y="1589"/>
                  </a:lnTo>
                  <a:lnTo>
                    <a:pt x="41" y="1689"/>
                  </a:lnTo>
                  <a:lnTo>
                    <a:pt x="36" y="1790"/>
                  </a:lnTo>
                  <a:lnTo>
                    <a:pt x="32" y="1892"/>
                  </a:lnTo>
                  <a:lnTo>
                    <a:pt x="27" y="1993"/>
                  </a:lnTo>
                  <a:lnTo>
                    <a:pt x="24" y="2095"/>
                  </a:lnTo>
                  <a:lnTo>
                    <a:pt x="20" y="2199"/>
                  </a:lnTo>
                  <a:lnTo>
                    <a:pt x="16" y="2199"/>
                  </a:lnTo>
                  <a:lnTo>
                    <a:pt x="0" y="2199"/>
                  </a:lnTo>
                  <a:close/>
                </a:path>
              </a:pathLst>
            </a:custGeom>
            <a:solidFill>
              <a:srgbClr val="D4DBE0"/>
            </a:solidFill>
            <a:ln w="9525">
              <a:noFill/>
              <a:round/>
              <a:headEnd/>
              <a:tailEnd/>
            </a:ln>
          </xdr:spPr>
        </xdr:sp>
        <xdr:sp macro="" textlink="">
          <xdr:nvSpPr>
            <xdr:cNvPr id="283" name="Freeform 26"/>
            <xdr:cNvSpPr>
              <a:spLocks/>
            </xdr:cNvSpPr>
          </xdr:nvSpPr>
          <xdr:spPr bwMode="auto">
            <a:xfrm>
              <a:off x="2388" y="775"/>
              <a:ext cx="32" cy="169"/>
            </a:xfrm>
            <a:custGeom>
              <a:avLst/>
              <a:gdLst>
                <a:gd name="T0" fmla="*/ 0 w 159"/>
                <a:gd name="T1" fmla="*/ 0 h 844"/>
                <a:gd name="T2" fmla="*/ 0 w 159"/>
                <a:gd name="T3" fmla="*/ 0 h 844"/>
                <a:gd name="T4" fmla="*/ 0 w 159"/>
                <a:gd name="T5" fmla="*/ 0 h 844"/>
                <a:gd name="T6" fmla="*/ 0 w 159"/>
                <a:gd name="T7" fmla="*/ 0 h 844"/>
                <a:gd name="T8" fmla="*/ 0 w 159"/>
                <a:gd name="T9" fmla="*/ 0 h 844"/>
                <a:gd name="T10" fmla="*/ 0 w 159"/>
                <a:gd name="T11" fmla="*/ 0 h 844"/>
                <a:gd name="T12" fmla="*/ 0 w 159"/>
                <a:gd name="T13" fmla="*/ 0 h 844"/>
                <a:gd name="T14" fmla="*/ 0 w 159"/>
                <a:gd name="T15" fmla="*/ 0 h 844"/>
                <a:gd name="T16" fmla="*/ 0 w 159"/>
                <a:gd name="T17" fmla="*/ 0 h 844"/>
                <a:gd name="T18" fmla="*/ 0 w 159"/>
                <a:gd name="T19" fmla="*/ 0 h 844"/>
                <a:gd name="T20" fmla="*/ 0 w 159"/>
                <a:gd name="T21" fmla="*/ 0 h 844"/>
                <a:gd name="T22" fmla="*/ 0 w 159"/>
                <a:gd name="T23" fmla="*/ 0 h 844"/>
                <a:gd name="T24" fmla="*/ 0 w 159"/>
                <a:gd name="T25" fmla="*/ 0 h 844"/>
                <a:gd name="T26" fmla="*/ 0 w 159"/>
                <a:gd name="T27" fmla="*/ 0 h 844"/>
                <a:gd name="T28" fmla="*/ 0 w 159"/>
                <a:gd name="T29" fmla="*/ 0 h 844"/>
                <a:gd name="T30" fmla="*/ 0 w 159"/>
                <a:gd name="T31" fmla="*/ 0 h 844"/>
                <a:gd name="T32" fmla="*/ 0 w 159"/>
                <a:gd name="T33" fmla="*/ 0 h 844"/>
                <a:gd name="T34" fmla="*/ 0 w 159"/>
                <a:gd name="T35" fmla="*/ 0 h 844"/>
                <a:gd name="T36" fmla="*/ 0 w 159"/>
                <a:gd name="T37" fmla="*/ 0 h 844"/>
                <a:gd name="T38" fmla="*/ 0 w 159"/>
                <a:gd name="T39" fmla="*/ 0 h 844"/>
                <a:gd name="T40" fmla="*/ 0 w 159"/>
                <a:gd name="T41" fmla="*/ 0 h 844"/>
                <a:gd name="T42" fmla="*/ 0 w 159"/>
                <a:gd name="T43" fmla="*/ 0 h 844"/>
                <a:gd name="T44" fmla="*/ 0 w 159"/>
                <a:gd name="T45" fmla="*/ 0 h 844"/>
                <a:gd name="T46" fmla="*/ 0 w 159"/>
                <a:gd name="T47" fmla="*/ 0 h 844"/>
                <a:gd name="T48" fmla="*/ 0 w 159"/>
                <a:gd name="T49" fmla="*/ 0 h 844"/>
                <a:gd name="T50" fmla="*/ 0 w 159"/>
                <a:gd name="T51" fmla="*/ 0 h 844"/>
                <a:gd name="T52" fmla="*/ 0 w 159"/>
                <a:gd name="T53" fmla="*/ 0 h 844"/>
                <a:gd name="T54" fmla="*/ 0 w 159"/>
                <a:gd name="T55" fmla="*/ 0 h 844"/>
                <a:gd name="T56" fmla="*/ 0 w 159"/>
                <a:gd name="T57" fmla="*/ 0 h 844"/>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59"/>
                <a:gd name="T88" fmla="*/ 0 h 844"/>
                <a:gd name="T89" fmla="*/ 159 w 159"/>
                <a:gd name="T90" fmla="*/ 844 h 844"/>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59" h="844">
                  <a:moveTo>
                    <a:pt x="0" y="844"/>
                  </a:moveTo>
                  <a:lnTo>
                    <a:pt x="0" y="0"/>
                  </a:lnTo>
                  <a:lnTo>
                    <a:pt x="6" y="12"/>
                  </a:lnTo>
                  <a:lnTo>
                    <a:pt x="10" y="24"/>
                  </a:lnTo>
                  <a:lnTo>
                    <a:pt x="47" y="30"/>
                  </a:lnTo>
                  <a:lnTo>
                    <a:pt x="85" y="33"/>
                  </a:lnTo>
                  <a:lnTo>
                    <a:pt x="122" y="36"/>
                  </a:lnTo>
                  <a:lnTo>
                    <a:pt x="159" y="38"/>
                  </a:lnTo>
                  <a:lnTo>
                    <a:pt x="159" y="295"/>
                  </a:lnTo>
                  <a:lnTo>
                    <a:pt x="138" y="298"/>
                  </a:lnTo>
                  <a:lnTo>
                    <a:pt x="118" y="304"/>
                  </a:lnTo>
                  <a:lnTo>
                    <a:pt x="100" y="311"/>
                  </a:lnTo>
                  <a:lnTo>
                    <a:pt x="86" y="318"/>
                  </a:lnTo>
                  <a:lnTo>
                    <a:pt x="79" y="322"/>
                  </a:lnTo>
                  <a:lnTo>
                    <a:pt x="73" y="326"/>
                  </a:lnTo>
                  <a:lnTo>
                    <a:pt x="68" y="331"/>
                  </a:lnTo>
                  <a:lnTo>
                    <a:pt x="64" y="336"/>
                  </a:lnTo>
                  <a:lnTo>
                    <a:pt x="61" y="341"/>
                  </a:lnTo>
                  <a:lnTo>
                    <a:pt x="57" y="347"/>
                  </a:lnTo>
                  <a:lnTo>
                    <a:pt x="56" y="352"/>
                  </a:lnTo>
                  <a:lnTo>
                    <a:pt x="55" y="359"/>
                  </a:lnTo>
                  <a:lnTo>
                    <a:pt x="47" y="420"/>
                  </a:lnTo>
                  <a:lnTo>
                    <a:pt x="39" y="481"/>
                  </a:lnTo>
                  <a:lnTo>
                    <a:pt x="32" y="542"/>
                  </a:lnTo>
                  <a:lnTo>
                    <a:pt x="24" y="602"/>
                  </a:lnTo>
                  <a:lnTo>
                    <a:pt x="18" y="663"/>
                  </a:lnTo>
                  <a:lnTo>
                    <a:pt x="12" y="724"/>
                  </a:lnTo>
                  <a:lnTo>
                    <a:pt x="6" y="783"/>
                  </a:lnTo>
                  <a:lnTo>
                    <a:pt x="0" y="844"/>
                  </a:lnTo>
                  <a:close/>
                </a:path>
              </a:pathLst>
            </a:custGeom>
            <a:solidFill>
              <a:srgbClr val="DBE0E4"/>
            </a:solidFill>
            <a:ln w="9525">
              <a:noFill/>
              <a:round/>
              <a:headEnd/>
              <a:tailEnd/>
            </a:ln>
          </xdr:spPr>
        </xdr:sp>
        <xdr:sp macro="" textlink="">
          <xdr:nvSpPr>
            <xdr:cNvPr id="284" name="Freeform 27"/>
            <xdr:cNvSpPr>
              <a:spLocks/>
            </xdr:cNvSpPr>
          </xdr:nvSpPr>
          <xdr:spPr bwMode="auto">
            <a:xfrm>
              <a:off x="2404" y="781"/>
              <a:ext cx="32" cy="58"/>
            </a:xfrm>
            <a:custGeom>
              <a:avLst/>
              <a:gdLst>
                <a:gd name="T0" fmla="*/ 0 w 159"/>
                <a:gd name="T1" fmla="*/ 0 h 289"/>
                <a:gd name="T2" fmla="*/ 0 w 159"/>
                <a:gd name="T3" fmla="*/ 0 h 289"/>
                <a:gd name="T4" fmla="*/ 0 w 159"/>
                <a:gd name="T5" fmla="*/ 0 h 289"/>
                <a:gd name="T6" fmla="*/ 0 w 159"/>
                <a:gd name="T7" fmla="*/ 0 h 289"/>
                <a:gd name="T8" fmla="*/ 0 w 159"/>
                <a:gd name="T9" fmla="*/ 0 h 289"/>
                <a:gd name="T10" fmla="*/ 0 w 159"/>
                <a:gd name="T11" fmla="*/ 0 h 289"/>
                <a:gd name="T12" fmla="*/ 0 w 159"/>
                <a:gd name="T13" fmla="*/ 0 h 289"/>
                <a:gd name="T14" fmla="*/ 0 w 159"/>
                <a:gd name="T15" fmla="*/ 0 h 289"/>
                <a:gd name="T16" fmla="*/ 0 w 159"/>
                <a:gd name="T17" fmla="*/ 0 h 289"/>
                <a:gd name="T18" fmla="*/ 0 w 159"/>
                <a:gd name="T19" fmla="*/ 0 h 289"/>
                <a:gd name="T20" fmla="*/ 0 w 159"/>
                <a:gd name="T21" fmla="*/ 0 h 289"/>
                <a:gd name="T22" fmla="*/ 0 w 159"/>
                <a:gd name="T23" fmla="*/ 0 h 289"/>
                <a:gd name="T24" fmla="*/ 0 w 159"/>
                <a:gd name="T25" fmla="*/ 0 h 289"/>
                <a:gd name="T26" fmla="*/ 0 w 159"/>
                <a:gd name="T27" fmla="*/ 0 h 289"/>
                <a:gd name="T28" fmla="*/ 0 w 159"/>
                <a:gd name="T29" fmla="*/ 0 h 28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289"/>
                <a:gd name="T47" fmla="*/ 159 w 159"/>
                <a:gd name="T48" fmla="*/ 289 h 28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289">
                  <a:moveTo>
                    <a:pt x="0" y="289"/>
                  </a:moveTo>
                  <a:lnTo>
                    <a:pt x="0" y="0"/>
                  </a:lnTo>
                  <a:lnTo>
                    <a:pt x="41" y="3"/>
                  </a:lnTo>
                  <a:lnTo>
                    <a:pt x="81" y="5"/>
                  </a:lnTo>
                  <a:lnTo>
                    <a:pt x="120" y="8"/>
                  </a:lnTo>
                  <a:lnTo>
                    <a:pt x="159" y="8"/>
                  </a:lnTo>
                  <a:lnTo>
                    <a:pt x="159" y="256"/>
                  </a:lnTo>
                  <a:lnTo>
                    <a:pt x="136" y="256"/>
                  </a:lnTo>
                  <a:lnTo>
                    <a:pt x="113" y="258"/>
                  </a:lnTo>
                  <a:lnTo>
                    <a:pt x="91" y="260"/>
                  </a:lnTo>
                  <a:lnTo>
                    <a:pt x="69" y="263"/>
                  </a:lnTo>
                  <a:lnTo>
                    <a:pt x="49" y="269"/>
                  </a:lnTo>
                  <a:lnTo>
                    <a:pt x="31" y="274"/>
                  </a:lnTo>
                  <a:lnTo>
                    <a:pt x="15" y="281"/>
                  </a:lnTo>
                  <a:lnTo>
                    <a:pt x="0" y="289"/>
                  </a:lnTo>
                  <a:close/>
                </a:path>
              </a:pathLst>
            </a:custGeom>
            <a:solidFill>
              <a:srgbClr val="E0E3E6"/>
            </a:solidFill>
            <a:ln w="9525">
              <a:noFill/>
              <a:round/>
              <a:headEnd/>
              <a:tailEnd/>
            </a:ln>
          </xdr:spPr>
        </xdr:sp>
        <xdr:sp macro="" textlink="">
          <xdr:nvSpPr>
            <xdr:cNvPr id="285" name="Freeform 28"/>
            <xdr:cNvSpPr>
              <a:spLocks/>
            </xdr:cNvSpPr>
          </xdr:nvSpPr>
          <xdr:spPr bwMode="auto">
            <a:xfrm>
              <a:off x="2420" y="782"/>
              <a:ext cx="32" cy="52"/>
            </a:xfrm>
            <a:custGeom>
              <a:avLst/>
              <a:gdLst>
                <a:gd name="T0" fmla="*/ 0 w 159"/>
                <a:gd name="T1" fmla="*/ 0 h 257"/>
                <a:gd name="T2" fmla="*/ 0 w 159"/>
                <a:gd name="T3" fmla="*/ 0 h 257"/>
                <a:gd name="T4" fmla="*/ 0 w 159"/>
                <a:gd name="T5" fmla="*/ 0 h 257"/>
                <a:gd name="T6" fmla="*/ 0 w 159"/>
                <a:gd name="T7" fmla="*/ 0 h 257"/>
                <a:gd name="T8" fmla="*/ 0 w 159"/>
                <a:gd name="T9" fmla="*/ 0 h 257"/>
                <a:gd name="T10" fmla="*/ 0 w 159"/>
                <a:gd name="T11" fmla="*/ 0 h 257"/>
                <a:gd name="T12" fmla="*/ 0 w 159"/>
                <a:gd name="T13" fmla="*/ 0 h 257"/>
                <a:gd name="T14" fmla="*/ 0 w 159"/>
                <a:gd name="T15" fmla="*/ 0 h 257"/>
                <a:gd name="T16" fmla="*/ 0 w 159"/>
                <a:gd name="T17" fmla="*/ 0 h 257"/>
                <a:gd name="T18" fmla="*/ 0 w 159"/>
                <a:gd name="T19" fmla="*/ 0 h 257"/>
                <a:gd name="T20" fmla="*/ 0 w 159"/>
                <a:gd name="T21" fmla="*/ 0 h 257"/>
                <a:gd name="T22" fmla="*/ 0 w 159"/>
                <a:gd name="T23" fmla="*/ 0 h 257"/>
                <a:gd name="T24" fmla="*/ 0 w 159"/>
                <a:gd name="T25" fmla="*/ 0 h 257"/>
                <a:gd name="T26" fmla="*/ 0 w 159"/>
                <a:gd name="T27" fmla="*/ 0 h 257"/>
                <a:gd name="T28" fmla="*/ 0 w 159"/>
                <a:gd name="T29" fmla="*/ 0 h 25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257"/>
                <a:gd name="T47" fmla="*/ 159 w 159"/>
                <a:gd name="T48" fmla="*/ 257 h 25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257">
                  <a:moveTo>
                    <a:pt x="0" y="257"/>
                  </a:moveTo>
                  <a:lnTo>
                    <a:pt x="0" y="0"/>
                  </a:lnTo>
                  <a:lnTo>
                    <a:pt x="39" y="2"/>
                  </a:lnTo>
                  <a:lnTo>
                    <a:pt x="80" y="3"/>
                  </a:lnTo>
                  <a:lnTo>
                    <a:pt x="119" y="3"/>
                  </a:lnTo>
                  <a:lnTo>
                    <a:pt x="159" y="0"/>
                  </a:lnTo>
                  <a:lnTo>
                    <a:pt x="159" y="257"/>
                  </a:lnTo>
                  <a:lnTo>
                    <a:pt x="140" y="254"/>
                  </a:lnTo>
                  <a:lnTo>
                    <a:pt x="120" y="252"/>
                  </a:lnTo>
                  <a:lnTo>
                    <a:pt x="100" y="251"/>
                  </a:lnTo>
                  <a:lnTo>
                    <a:pt x="79" y="251"/>
                  </a:lnTo>
                  <a:lnTo>
                    <a:pt x="59" y="251"/>
                  </a:lnTo>
                  <a:lnTo>
                    <a:pt x="39" y="252"/>
                  </a:lnTo>
                  <a:lnTo>
                    <a:pt x="19" y="254"/>
                  </a:lnTo>
                  <a:lnTo>
                    <a:pt x="0" y="257"/>
                  </a:lnTo>
                  <a:close/>
                </a:path>
              </a:pathLst>
            </a:custGeom>
            <a:solidFill>
              <a:srgbClr val="E2E7E9"/>
            </a:solidFill>
            <a:ln w="9525">
              <a:noFill/>
              <a:round/>
              <a:headEnd/>
              <a:tailEnd/>
            </a:ln>
          </xdr:spPr>
        </xdr:sp>
        <xdr:sp macro="" textlink="">
          <xdr:nvSpPr>
            <xdr:cNvPr id="286" name="Freeform 29"/>
            <xdr:cNvSpPr>
              <a:spLocks/>
            </xdr:cNvSpPr>
          </xdr:nvSpPr>
          <xdr:spPr bwMode="auto">
            <a:xfrm>
              <a:off x="2436" y="781"/>
              <a:ext cx="32" cy="58"/>
            </a:xfrm>
            <a:custGeom>
              <a:avLst/>
              <a:gdLst>
                <a:gd name="T0" fmla="*/ 0 w 160"/>
                <a:gd name="T1" fmla="*/ 0 h 289"/>
                <a:gd name="T2" fmla="*/ 0 w 160"/>
                <a:gd name="T3" fmla="*/ 0 h 289"/>
                <a:gd name="T4" fmla="*/ 0 w 160"/>
                <a:gd name="T5" fmla="*/ 0 h 289"/>
                <a:gd name="T6" fmla="*/ 0 w 160"/>
                <a:gd name="T7" fmla="*/ 0 h 289"/>
                <a:gd name="T8" fmla="*/ 0 w 160"/>
                <a:gd name="T9" fmla="*/ 0 h 289"/>
                <a:gd name="T10" fmla="*/ 0 w 160"/>
                <a:gd name="T11" fmla="*/ 0 h 289"/>
                <a:gd name="T12" fmla="*/ 0 w 160"/>
                <a:gd name="T13" fmla="*/ 0 h 289"/>
                <a:gd name="T14" fmla="*/ 0 w 160"/>
                <a:gd name="T15" fmla="*/ 0 h 289"/>
                <a:gd name="T16" fmla="*/ 0 w 160"/>
                <a:gd name="T17" fmla="*/ 0 h 289"/>
                <a:gd name="T18" fmla="*/ 0 w 160"/>
                <a:gd name="T19" fmla="*/ 0 h 289"/>
                <a:gd name="T20" fmla="*/ 0 w 160"/>
                <a:gd name="T21" fmla="*/ 0 h 289"/>
                <a:gd name="T22" fmla="*/ 0 w 160"/>
                <a:gd name="T23" fmla="*/ 0 h 289"/>
                <a:gd name="T24" fmla="*/ 0 w 160"/>
                <a:gd name="T25" fmla="*/ 0 h 289"/>
                <a:gd name="T26" fmla="*/ 0 w 160"/>
                <a:gd name="T27" fmla="*/ 0 h 289"/>
                <a:gd name="T28" fmla="*/ 0 w 160"/>
                <a:gd name="T29" fmla="*/ 0 h 28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60"/>
                <a:gd name="T46" fmla="*/ 0 h 289"/>
                <a:gd name="T47" fmla="*/ 160 w 160"/>
                <a:gd name="T48" fmla="*/ 289 h 28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60" h="289">
                  <a:moveTo>
                    <a:pt x="0" y="256"/>
                  </a:moveTo>
                  <a:lnTo>
                    <a:pt x="0" y="8"/>
                  </a:lnTo>
                  <a:lnTo>
                    <a:pt x="40" y="7"/>
                  </a:lnTo>
                  <a:lnTo>
                    <a:pt x="79" y="5"/>
                  </a:lnTo>
                  <a:lnTo>
                    <a:pt x="119" y="3"/>
                  </a:lnTo>
                  <a:lnTo>
                    <a:pt x="160" y="0"/>
                  </a:lnTo>
                  <a:lnTo>
                    <a:pt x="160" y="289"/>
                  </a:lnTo>
                  <a:lnTo>
                    <a:pt x="145" y="281"/>
                  </a:lnTo>
                  <a:lnTo>
                    <a:pt x="129" y="274"/>
                  </a:lnTo>
                  <a:lnTo>
                    <a:pt x="111" y="269"/>
                  </a:lnTo>
                  <a:lnTo>
                    <a:pt x="91" y="263"/>
                  </a:lnTo>
                  <a:lnTo>
                    <a:pt x="69" y="260"/>
                  </a:lnTo>
                  <a:lnTo>
                    <a:pt x="47" y="258"/>
                  </a:lnTo>
                  <a:lnTo>
                    <a:pt x="24" y="256"/>
                  </a:lnTo>
                  <a:lnTo>
                    <a:pt x="0" y="256"/>
                  </a:lnTo>
                  <a:close/>
                </a:path>
              </a:pathLst>
            </a:custGeom>
            <a:solidFill>
              <a:srgbClr val="DEE3E7"/>
            </a:solidFill>
            <a:ln w="9525">
              <a:noFill/>
              <a:round/>
              <a:headEnd/>
              <a:tailEnd/>
            </a:ln>
          </xdr:spPr>
        </xdr:sp>
        <xdr:sp macro="" textlink="">
          <xdr:nvSpPr>
            <xdr:cNvPr id="287" name="Freeform 30"/>
            <xdr:cNvSpPr>
              <a:spLocks/>
            </xdr:cNvSpPr>
          </xdr:nvSpPr>
          <xdr:spPr bwMode="auto">
            <a:xfrm>
              <a:off x="2452" y="775"/>
              <a:ext cx="31" cy="168"/>
            </a:xfrm>
            <a:custGeom>
              <a:avLst/>
              <a:gdLst>
                <a:gd name="T0" fmla="*/ 0 w 159"/>
                <a:gd name="T1" fmla="*/ 0 h 843"/>
                <a:gd name="T2" fmla="*/ 0 w 159"/>
                <a:gd name="T3" fmla="*/ 0 h 843"/>
                <a:gd name="T4" fmla="*/ 0 w 159"/>
                <a:gd name="T5" fmla="*/ 0 h 843"/>
                <a:gd name="T6" fmla="*/ 0 w 159"/>
                <a:gd name="T7" fmla="*/ 0 h 843"/>
                <a:gd name="T8" fmla="*/ 0 w 159"/>
                <a:gd name="T9" fmla="*/ 0 h 843"/>
                <a:gd name="T10" fmla="*/ 0 w 159"/>
                <a:gd name="T11" fmla="*/ 0 h 843"/>
                <a:gd name="T12" fmla="*/ 0 w 159"/>
                <a:gd name="T13" fmla="*/ 0 h 843"/>
                <a:gd name="T14" fmla="*/ 0 w 159"/>
                <a:gd name="T15" fmla="*/ 0 h 843"/>
                <a:gd name="T16" fmla="*/ 0 w 159"/>
                <a:gd name="T17" fmla="*/ 0 h 843"/>
                <a:gd name="T18" fmla="*/ 0 w 159"/>
                <a:gd name="T19" fmla="*/ 0 h 843"/>
                <a:gd name="T20" fmla="*/ 0 w 159"/>
                <a:gd name="T21" fmla="*/ 0 h 843"/>
                <a:gd name="T22" fmla="*/ 0 w 159"/>
                <a:gd name="T23" fmla="*/ 0 h 843"/>
                <a:gd name="T24" fmla="*/ 0 w 159"/>
                <a:gd name="T25" fmla="*/ 0 h 843"/>
                <a:gd name="T26" fmla="*/ 0 w 159"/>
                <a:gd name="T27" fmla="*/ 0 h 843"/>
                <a:gd name="T28" fmla="*/ 0 w 159"/>
                <a:gd name="T29" fmla="*/ 0 h 843"/>
                <a:gd name="T30" fmla="*/ 0 w 159"/>
                <a:gd name="T31" fmla="*/ 0 h 843"/>
                <a:gd name="T32" fmla="*/ 0 w 159"/>
                <a:gd name="T33" fmla="*/ 0 h 843"/>
                <a:gd name="T34" fmla="*/ 0 w 159"/>
                <a:gd name="T35" fmla="*/ 0 h 843"/>
                <a:gd name="T36" fmla="*/ 0 w 159"/>
                <a:gd name="T37" fmla="*/ 0 h 843"/>
                <a:gd name="T38" fmla="*/ 0 w 159"/>
                <a:gd name="T39" fmla="*/ 0 h 843"/>
                <a:gd name="T40" fmla="*/ 0 w 159"/>
                <a:gd name="T41" fmla="*/ 0 h 843"/>
                <a:gd name="T42" fmla="*/ 0 w 159"/>
                <a:gd name="T43" fmla="*/ 0 h 843"/>
                <a:gd name="T44" fmla="*/ 0 w 159"/>
                <a:gd name="T45" fmla="*/ 0 h 843"/>
                <a:gd name="T46" fmla="*/ 0 w 159"/>
                <a:gd name="T47" fmla="*/ 0 h 843"/>
                <a:gd name="T48" fmla="*/ 0 w 159"/>
                <a:gd name="T49" fmla="*/ 0 h 843"/>
                <a:gd name="T50" fmla="*/ 0 w 159"/>
                <a:gd name="T51" fmla="*/ 0 h 843"/>
                <a:gd name="T52" fmla="*/ 0 w 159"/>
                <a:gd name="T53" fmla="*/ 0 h 843"/>
                <a:gd name="T54" fmla="*/ 0 w 159"/>
                <a:gd name="T55" fmla="*/ 0 h 843"/>
                <a:gd name="T56" fmla="*/ 0 w 159"/>
                <a:gd name="T57" fmla="*/ 0 h 843"/>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59"/>
                <a:gd name="T88" fmla="*/ 0 h 843"/>
                <a:gd name="T89" fmla="*/ 159 w 159"/>
                <a:gd name="T90" fmla="*/ 843 h 843"/>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59" h="843">
                  <a:moveTo>
                    <a:pt x="0" y="295"/>
                  </a:moveTo>
                  <a:lnTo>
                    <a:pt x="0" y="38"/>
                  </a:lnTo>
                  <a:lnTo>
                    <a:pt x="37" y="36"/>
                  </a:lnTo>
                  <a:lnTo>
                    <a:pt x="74" y="33"/>
                  </a:lnTo>
                  <a:lnTo>
                    <a:pt x="112" y="30"/>
                  </a:lnTo>
                  <a:lnTo>
                    <a:pt x="149" y="24"/>
                  </a:lnTo>
                  <a:lnTo>
                    <a:pt x="153" y="12"/>
                  </a:lnTo>
                  <a:lnTo>
                    <a:pt x="159" y="0"/>
                  </a:lnTo>
                  <a:lnTo>
                    <a:pt x="159" y="843"/>
                  </a:lnTo>
                  <a:lnTo>
                    <a:pt x="153" y="782"/>
                  </a:lnTo>
                  <a:lnTo>
                    <a:pt x="147" y="723"/>
                  </a:lnTo>
                  <a:lnTo>
                    <a:pt x="141" y="662"/>
                  </a:lnTo>
                  <a:lnTo>
                    <a:pt x="135" y="602"/>
                  </a:lnTo>
                  <a:lnTo>
                    <a:pt x="127" y="542"/>
                  </a:lnTo>
                  <a:lnTo>
                    <a:pt x="120" y="481"/>
                  </a:lnTo>
                  <a:lnTo>
                    <a:pt x="112" y="420"/>
                  </a:lnTo>
                  <a:lnTo>
                    <a:pt x="104" y="359"/>
                  </a:lnTo>
                  <a:lnTo>
                    <a:pt x="103" y="352"/>
                  </a:lnTo>
                  <a:lnTo>
                    <a:pt x="102" y="347"/>
                  </a:lnTo>
                  <a:lnTo>
                    <a:pt x="98" y="341"/>
                  </a:lnTo>
                  <a:lnTo>
                    <a:pt x="95" y="336"/>
                  </a:lnTo>
                  <a:lnTo>
                    <a:pt x="91" y="331"/>
                  </a:lnTo>
                  <a:lnTo>
                    <a:pt x="86" y="327"/>
                  </a:lnTo>
                  <a:lnTo>
                    <a:pt x="80" y="323"/>
                  </a:lnTo>
                  <a:lnTo>
                    <a:pt x="73" y="318"/>
                  </a:lnTo>
                  <a:lnTo>
                    <a:pt x="59" y="311"/>
                  </a:lnTo>
                  <a:lnTo>
                    <a:pt x="41" y="304"/>
                  </a:lnTo>
                  <a:lnTo>
                    <a:pt x="21" y="298"/>
                  </a:lnTo>
                  <a:lnTo>
                    <a:pt x="0" y="295"/>
                  </a:lnTo>
                  <a:close/>
                </a:path>
              </a:pathLst>
            </a:custGeom>
            <a:solidFill>
              <a:srgbClr val="D8DFE5"/>
            </a:solidFill>
            <a:ln w="9525">
              <a:noFill/>
              <a:round/>
              <a:headEnd/>
              <a:tailEnd/>
            </a:ln>
          </xdr:spPr>
        </xdr:sp>
        <xdr:sp macro="" textlink="">
          <xdr:nvSpPr>
            <xdr:cNvPr id="288" name="Freeform 31"/>
            <xdr:cNvSpPr>
              <a:spLocks/>
            </xdr:cNvSpPr>
          </xdr:nvSpPr>
          <xdr:spPr bwMode="auto">
            <a:xfrm>
              <a:off x="2468" y="730"/>
              <a:ext cx="31" cy="440"/>
            </a:xfrm>
            <a:custGeom>
              <a:avLst/>
              <a:gdLst>
                <a:gd name="T0" fmla="*/ 0 w 158"/>
                <a:gd name="T1" fmla="*/ 0 h 2199"/>
                <a:gd name="T2" fmla="*/ 0 w 158"/>
                <a:gd name="T3" fmla="*/ 0 h 2199"/>
                <a:gd name="T4" fmla="*/ 0 w 158"/>
                <a:gd name="T5" fmla="*/ 0 h 2199"/>
                <a:gd name="T6" fmla="*/ 0 w 158"/>
                <a:gd name="T7" fmla="*/ 0 h 2199"/>
                <a:gd name="T8" fmla="*/ 0 w 158"/>
                <a:gd name="T9" fmla="*/ 0 h 2199"/>
                <a:gd name="T10" fmla="*/ 0 w 158"/>
                <a:gd name="T11" fmla="*/ 0 h 2199"/>
                <a:gd name="T12" fmla="*/ 0 w 158"/>
                <a:gd name="T13" fmla="*/ 0 h 2199"/>
                <a:gd name="T14" fmla="*/ 0 w 158"/>
                <a:gd name="T15" fmla="*/ 0 h 2199"/>
                <a:gd name="T16" fmla="*/ 0 w 158"/>
                <a:gd name="T17" fmla="*/ 0 h 2199"/>
                <a:gd name="T18" fmla="*/ 0 w 158"/>
                <a:gd name="T19" fmla="*/ 0 h 2199"/>
                <a:gd name="T20" fmla="*/ 0 w 158"/>
                <a:gd name="T21" fmla="*/ 0 h 2199"/>
                <a:gd name="T22" fmla="*/ 0 w 158"/>
                <a:gd name="T23" fmla="*/ 0 h 2199"/>
                <a:gd name="T24" fmla="*/ 0 w 158"/>
                <a:gd name="T25" fmla="*/ 0 h 2199"/>
                <a:gd name="T26" fmla="*/ 0 w 158"/>
                <a:gd name="T27" fmla="*/ 0 h 2199"/>
                <a:gd name="T28" fmla="*/ 0 w 158"/>
                <a:gd name="T29" fmla="*/ 0 h 2199"/>
                <a:gd name="T30" fmla="*/ 0 w 158"/>
                <a:gd name="T31" fmla="*/ 0 h 2199"/>
                <a:gd name="T32" fmla="*/ 0 w 158"/>
                <a:gd name="T33" fmla="*/ 0 h 2199"/>
                <a:gd name="T34" fmla="*/ 0 w 158"/>
                <a:gd name="T35" fmla="*/ 0 h 2199"/>
                <a:gd name="T36" fmla="*/ 0 w 158"/>
                <a:gd name="T37" fmla="*/ 0 h 2199"/>
                <a:gd name="T38" fmla="*/ 0 w 158"/>
                <a:gd name="T39" fmla="*/ 0 h 2199"/>
                <a:gd name="T40" fmla="*/ 0 w 158"/>
                <a:gd name="T41" fmla="*/ 0 h 2199"/>
                <a:gd name="T42" fmla="*/ 0 w 158"/>
                <a:gd name="T43" fmla="*/ 0 h 2199"/>
                <a:gd name="T44" fmla="*/ 0 w 158"/>
                <a:gd name="T45" fmla="*/ 0 h 2199"/>
                <a:gd name="T46" fmla="*/ 0 w 158"/>
                <a:gd name="T47" fmla="*/ 0 h 2199"/>
                <a:gd name="T48" fmla="*/ 0 w 158"/>
                <a:gd name="T49" fmla="*/ 0 h 2199"/>
                <a:gd name="T50" fmla="*/ 0 w 158"/>
                <a:gd name="T51" fmla="*/ 0 h 2199"/>
                <a:gd name="T52" fmla="*/ 0 w 158"/>
                <a:gd name="T53" fmla="*/ 0 h 2199"/>
                <a:gd name="T54" fmla="*/ 0 w 158"/>
                <a:gd name="T55" fmla="*/ 0 h 2199"/>
                <a:gd name="T56" fmla="*/ 0 w 158"/>
                <a:gd name="T57" fmla="*/ 0 h 2199"/>
                <a:gd name="T58" fmla="*/ 0 w 158"/>
                <a:gd name="T59" fmla="*/ 0 h 2199"/>
                <a:gd name="T60" fmla="*/ 0 w 158"/>
                <a:gd name="T61" fmla="*/ 0 h 2199"/>
                <a:gd name="T62" fmla="*/ 0 w 158"/>
                <a:gd name="T63" fmla="*/ 0 h 2199"/>
                <a:gd name="T64" fmla="*/ 0 w 158"/>
                <a:gd name="T65" fmla="*/ 0 h 2199"/>
                <a:gd name="T66" fmla="*/ 0 w 158"/>
                <a:gd name="T67" fmla="*/ 0 h 2199"/>
                <a:gd name="T68" fmla="*/ 0 w 158"/>
                <a:gd name="T69" fmla="*/ 0 h 2199"/>
                <a:gd name="T70" fmla="*/ 0 w 158"/>
                <a:gd name="T71" fmla="*/ 0 h 2199"/>
                <a:gd name="T72" fmla="*/ 0 w 158"/>
                <a:gd name="T73" fmla="*/ 0 h 2199"/>
                <a:gd name="T74" fmla="*/ 0 w 158"/>
                <a:gd name="T75" fmla="*/ 0 h 2199"/>
                <a:gd name="T76" fmla="*/ 0 w 158"/>
                <a:gd name="T77" fmla="*/ 0 h 2199"/>
                <a:gd name="T78" fmla="*/ 0 w 158"/>
                <a:gd name="T79" fmla="*/ 0 h 2199"/>
                <a:gd name="T80" fmla="*/ 0 w 158"/>
                <a:gd name="T81" fmla="*/ 0 h 219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58"/>
                <a:gd name="T124" fmla="*/ 0 h 2199"/>
                <a:gd name="T125" fmla="*/ 158 w 158"/>
                <a:gd name="T126" fmla="*/ 2199 h 219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58" h="2199">
                  <a:moveTo>
                    <a:pt x="0" y="547"/>
                  </a:moveTo>
                  <a:lnTo>
                    <a:pt x="0" y="258"/>
                  </a:lnTo>
                  <a:lnTo>
                    <a:pt x="16" y="256"/>
                  </a:lnTo>
                  <a:lnTo>
                    <a:pt x="34" y="255"/>
                  </a:lnTo>
                  <a:lnTo>
                    <a:pt x="51" y="252"/>
                  </a:lnTo>
                  <a:lnTo>
                    <a:pt x="69" y="249"/>
                  </a:lnTo>
                  <a:lnTo>
                    <a:pt x="81" y="218"/>
                  </a:lnTo>
                  <a:lnTo>
                    <a:pt x="93" y="187"/>
                  </a:lnTo>
                  <a:lnTo>
                    <a:pt x="105" y="156"/>
                  </a:lnTo>
                  <a:lnTo>
                    <a:pt x="116" y="125"/>
                  </a:lnTo>
                  <a:lnTo>
                    <a:pt x="127" y="94"/>
                  </a:lnTo>
                  <a:lnTo>
                    <a:pt x="137" y="63"/>
                  </a:lnTo>
                  <a:lnTo>
                    <a:pt x="148" y="31"/>
                  </a:lnTo>
                  <a:lnTo>
                    <a:pt x="158" y="0"/>
                  </a:lnTo>
                  <a:lnTo>
                    <a:pt x="158" y="2199"/>
                  </a:lnTo>
                  <a:lnTo>
                    <a:pt x="142" y="2199"/>
                  </a:lnTo>
                  <a:lnTo>
                    <a:pt x="138" y="2199"/>
                  </a:lnTo>
                  <a:lnTo>
                    <a:pt x="134" y="2095"/>
                  </a:lnTo>
                  <a:lnTo>
                    <a:pt x="131" y="1993"/>
                  </a:lnTo>
                  <a:lnTo>
                    <a:pt x="126" y="1892"/>
                  </a:lnTo>
                  <a:lnTo>
                    <a:pt x="122" y="1790"/>
                  </a:lnTo>
                  <a:lnTo>
                    <a:pt x="117" y="1689"/>
                  </a:lnTo>
                  <a:lnTo>
                    <a:pt x="113" y="1589"/>
                  </a:lnTo>
                  <a:lnTo>
                    <a:pt x="108" y="1488"/>
                  </a:lnTo>
                  <a:lnTo>
                    <a:pt x="102" y="1389"/>
                  </a:lnTo>
                  <a:lnTo>
                    <a:pt x="95" y="1289"/>
                  </a:lnTo>
                  <a:lnTo>
                    <a:pt x="89" y="1190"/>
                  </a:lnTo>
                  <a:lnTo>
                    <a:pt x="80" y="1090"/>
                  </a:lnTo>
                  <a:lnTo>
                    <a:pt x="71" y="989"/>
                  </a:lnTo>
                  <a:lnTo>
                    <a:pt x="61" y="889"/>
                  </a:lnTo>
                  <a:lnTo>
                    <a:pt x="50" y="788"/>
                  </a:lnTo>
                  <a:lnTo>
                    <a:pt x="37" y="685"/>
                  </a:lnTo>
                  <a:lnTo>
                    <a:pt x="24" y="584"/>
                  </a:lnTo>
                  <a:lnTo>
                    <a:pt x="23" y="579"/>
                  </a:lnTo>
                  <a:lnTo>
                    <a:pt x="22" y="573"/>
                  </a:lnTo>
                  <a:lnTo>
                    <a:pt x="19" y="569"/>
                  </a:lnTo>
                  <a:lnTo>
                    <a:pt x="17" y="563"/>
                  </a:lnTo>
                  <a:lnTo>
                    <a:pt x="14" y="559"/>
                  </a:lnTo>
                  <a:lnTo>
                    <a:pt x="10" y="554"/>
                  </a:lnTo>
                  <a:lnTo>
                    <a:pt x="4" y="550"/>
                  </a:lnTo>
                  <a:lnTo>
                    <a:pt x="0" y="547"/>
                  </a:lnTo>
                  <a:close/>
                </a:path>
              </a:pathLst>
            </a:custGeom>
            <a:solidFill>
              <a:srgbClr val="D1DAE1"/>
            </a:solidFill>
            <a:ln w="9525">
              <a:noFill/>
              <a:round/>
              <a:headEnd/>
              <a:tailEnd/>
            </a:ln>
          </xdr:spPr>
        </xdr:sp>
        <xdr:sp macro="" textlink="">
          <xdr:nvSpPr>
            <xdr:cNvPr id="289" name="Freeform 32"/>
            <xdr:cNvSpPr>
              <a:spLocks/>
            </xdr:cNvSpPr>
          </xdr:nvSpPr>
          <xdr:spPr bwMode="auto">
            <a:xfrm>
              <a:off x="2483" y="677"/>
              <a:ext cx="32" cy="493"/>
            </a:xfrm>
            <a:custGeom>
              <a:avLst/>
              <a:gdLst>
                <a:gd name="T0" fmla="*/ 0 w 159"/>
                <a:gd name="T1" fmla="*/ 0 h 2465"/>
                <a:gd name="T2" fmla="*/ 0 w 159"/>
                <a:gd name="T3" fmla="*/ 0 h 2465"/>
                <a:gd name="T4" fmla="*/ 0 w 159"/>
                <a:gd name="T5" fmla="*/ 0 h 2465"/>
                <a:gd name="T6" fmla="*/ 0 w 159"/>
                <a:gd name="T7" fmla="*/ 0 h 2465"/>
                <a:gd name="T8" fmla="*/ 0 w 159"/>
                <a:gd name="T9" fmla="*/ 0 h 2465"/>
                <a:gd name="T10" fmla="*/ 0 w 159"/>
                <a:gd name="T11" fmla="*/ 0 h 2465"/>
                <a:gd name="T12" fmla="*/ 0 w 159"/>
                <a:gd name="T13" fmla="*/ 0 h 2465"/>
                <a:gd name="T14" fmla="*/ 0 w 159"/>
                <a:gd name="T15" fmla="*/ 0 h 2465"/>
                <a:gd name="T16" fmla="*/ 0 w 159"/>
                <a:gd name="T17" fmla="*/ 0 h 2465"/>
                <a:gd name="T18" fmla="*/ 0 w 159"/>
                <a:gd name="T19" fmla="*/ 0 h 2465"/>
                <a:gd name="T20" fmla="*/ 0 w 159"/>
                <a:gd name="T21" fmla="*/ 0 h 2465"/>
                <a:gd name="T22" fmla="*/ 0 w 159"/>
                <a:gd name="T23" fmla="*/ 0 h 2465"/>
                <a:gd name="T24" fmla="*/ 0 w 159"/>
                <a:gd name="T25" fmla="*/ 0 h 2465"/>
                <a:gd name="T26" fmla="*/ 0 w 159"/>
                <a:gd name="T27" fmla="*/ 0 h 2465"/>
                <a:gd name="T28" fmla="*/ 0 w 159"/>
                <a:gd name="T29" fmla="*/ 0 h 2465"/>
                <a:gd name="T30" fmla="*/ 0 w 159"/>
                <a:gd name="T31" fmla="*/ 0 h 2465"/>
                <a:gd name="T32" fmla="*/ 0 w 159"/>
                <a:gd name="T33" fmla="*/ 0 h 2465"/>
                <a:gd name="T34" fmla="*/ 0 w 159"/>
                <a:gd name="T35" fmla="*/ 0 h 2465"/>
                <a:gd name="T36" fmla="*/ 0 w 159"/>
                <a:gd name="T37" fmla="*/ 0 h 2465"/>
                <a:gd name="T38" fmla="*/ 0 w 159"/>
                <a:gd name="T39" fmla="*/ 0 h 2465"/>
                <a:gd name="T40" fmla="*/ 0 w 159"/>
                <a:gd name="T41" fmla="*/ 0 h 2465"/>
                <a:gd name="T42" fmla="*/ 0 w 159"/>
                <a:gd name="T43" fmla="*/ 0 h 2465"/>
                <a:gd name="T44" fmla="*/ 0 w 159"/>
                <a:gd name="T45" fmla="*/ 0 h 2465"/>
                <a:gd name="T46" fmla="*/ 0 w 159"/>
                <a:gd name="T47" fmla="*/ 0 h 2465"/>
                <a:gd name="T48" fmla="*/ 0 w 159"/>
                <a:gd name="T49" fmla="*/ 0 h 2465"/>
                <a:gd name="T50" fmla="*/ 0 w 159"/>
                <a:gd name="T51" fmla="*/ 0 h 2465"/>
                <a:gd name="T52" fmla="*/ 0 w 159"/>
                <a:gd name="T53" fmla="*/ 0 h 2465"/>
                <a:gd name="T54" fmla="*/ 0 w 159"/>
                <a:gd name="T55" fmla="*/ 0 h 2465"/>
                <a:gd name="T56" fmla="*/ 0 w 159"/>
                <a:gd name="T57" fmla="*/ 0 h 2465"/>
                <a:gd name="T58" fmla="*/ 0 w 159"/>
                <a:gd name="T59" fmla="*/ 0 h 2465"/>
                <a:gd name="T60" fmla="*/ 0 w 159"/>
                <a:gd name="T61" fmla="*/ 0 h 2465"/>
                <a:gd name="T62" fmla="*/ 0 w 159"/>
                <a:gd name="T63" fmla="*/ 0 h 246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59"/>
                <a:gd name="T97" fmla="*/ 0 h 2465"/>
                <a:gd name="T98" fmla="*/ 159 w 159"/>
                <a:gd name="T99" fmla="*/ 2465 h 246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59" h="2465">
                  <a:moveTo>
                    <a:pt x="0" y="1334"/>
                  </a:moveTo>
                  <a:lnTo>
                    <a:pt x="0" y="491"/>
                  </a:lnTo>
                  <a:lnTo>
                    <a:pt x="23" y="429"/>
                  </a:lnTo>
                  <a:lnTo>
                    <a:pt x="46" y="366"/>
                  </a:lnTo>
                  <a:lnTo>
                    <a:pt x="67" y="305"/>
                  </a:lnTo>
                  <a:lnTo>
                    <a:pt x="86" y="243"/>
                  </a:lnTo>
                  <a:lnTo>
                    <a:pt x="105" y="181"/>
                  </a:lnTo>
                  <a:lnTo>
                    <a:pt x="123" y="120"/>
                  </a:lnTo>
                  <a:lnTo>
                    <a:pt x="141" y="59"/>
                  </a:lnTo>
                  <a:lnTo>
                    <a:pt x="159" y="0"/>
                  </a:lnTo>
                  <a:lnTo>
                    <a:pt x="159" y="2464"/>
                  </a:lnTo>
                  <a:lnTo>
                    <a:pt x="134" y="2464"/>
                  </a:lnTo>
                  <a:lnTo>
                    <a:pt x="110" y="2464"/>
                  </a:lnTo>
                  <a:lnTo>
                    <a:pt x="86" y="2465"/>
                  </a:lnTo>
                  <a:lnTo>
                    <a:pt x="63" y="2465"/>
                  </a:lnTo>
                  <a:lnTo>
                    <a:pt x="59" y="2465"/>
                  </a:lnTo>
                  <a:lnTo>
                    <a:pt x="57" y="2392"/>
                  </a:lnTo>
                  <a:lnTo>
                    <a:pt x="54" y="2320"/>
                  </a:lnTo>
                  <a:lnTo>
                    <a:pt x="51" y="2248"/>
                  </a:lnTo>
                  <a:lnTo>
                    <a:pt x="48" y="2176"/>
                  </a:lnTo>
                  <a:lnTo>
                    <a:pt x="45" y="2106"/>
                  </a:lnTo>
                  <a:lnTo>
                    <a:pt x="43" y="2035"/>
                  </a:lnTo>
                  <a:lnTo>
                    <a:pt x="40" y="1965"/>
                  </a:lnTo>
                  <a:lnTo>
                    <a:pt x="36" y="1894"/>
                  </a:lnTo>
                  <a:lnTo>
                    <a:pt x="33" y="1824"/>
                  </a:lnTo>
                  <a:lnTo>
                    <a:pt x="29" y="1753"/>
                  </a:lnTo>
                  <a:lnTo>
                    <a:pt x="25" y="1684"/>
                  </a:lnTo>
                  <a:lnTo>
                    <a:pt x="21" y="1613"/>
                  </a:lnTo>
                  <a:lnTo>
                    <a:pt x="16" y="1544"/>
                  </a:lnTo>
                  <a:lnTo>
                    <a:pt x="11" y="1474"/>
                  </a:lnTo>
                  <a:lnTo>
                    <a:pt x="5" y="1404"/>
                  </a:lnTo>
                  <a:lnTo>
                    <a:pt x="0" y="1334"/>
                  </a:lnTo>
                  <a:close/>
                </a:path>
              </a:pathLst>
            </a:custGeom>
            <a:solidFill>
              <a:srgbClr val="CBD6DF"/>
            </a:solidFill>
            <a:ln w="9525">
              <a:noFill/>
              <a:round/>
              <a:headEnd/>
              <a:tailEnd/>
            </a:ln>
          </xdr:spPr>
        </xdr:sp>
        <xdr:sp macro="" textlink="">
          <xdr:nvSpPr>
            <xdr:cNvPr id="290" name="Freeform 33"/>
            <xdr:cNvSpPr>
              <a:spLocks/>
            </xdr:cNvSpPr>
          </xdr:nvSpPr>
          <xdr:spPr bwMode="auto">
            <a:xfrm>
              <a:off x="2499" y="628"/>
              <a:ext cx="32" cy="542"/>
            </a:xfrm>
            <a:custGeom>
              <a:avLst/>
              <a:gdLst>
                <a:gd name="T0" fmla="*/ 0 w 159"/>
                <a:gd name="T1" fmla="*/ 0 h 2710"/>
                <a:gd name="T2" fmla="*/ 0 w 159"/>
                <a:gd name="T3" fmla="*/ 0 h 2710"/>
                <a:gd name="T4" fmla="*/ 0 w 159"/>
                <a:gd name="T5" fmla="*/ 0 h 2710"/>
                <a:gd name="T6" fmla="*/ 0 w 159"/>
                <a:gd name="T7" fmla="*/ 0 h 2710"/>
                <a:gd name="T8" fmla="*/ 0 w 159"/>
                <a:gd name="T9" fmla="*/ 0 h 2710"/>
                <a:gd name="T10" fmla="*/ 0 w 159"/>
                <a:gd name="T11" fmla="*/ 0 h 2710"/>
                <a:gd name="T12" fmla="*/ 0 w 159"/>
                <a:gd name="T13" fmla="*/ 0 h 2710"/>
                <a:gd name="T14" fmla="*/ 0 w 159"/>
                <a:gd name="T15" fmla="*/ 0 h 2710"/>
                <a:gd name="T16" fmla="*/ 0 w 159"/>
                <a:gd name="T17" fmla="*/ 0 h 2710"/>
                <a:gd name="T18" fmla="*/ 0 w 159"/>
                <a:gd name="T19" fmla="*/ 0 h 2710"/>
                <a:gd name="T20" fmla="*/ 0 w 159"/>
                <a:gd name="T21" fmla="*/ 0 h 2710"/>
                <a:gd name="T22" fmla="*/ 0 w 159"/>
                <a:gd name="T23" fmla="*/ 0 h 2710"/>
                <a:gd name="T24" fmla="*/ 0 w 159"/>
                <a:gd name="T25" fmla="*/ 0 h 2710"/>
                <a:gd name="T26" fmla="*/ 0 w 159"/>
                <a:gd name="T27" fmla="*/ 0 h 2710"/>
                <a:gd name="T28" fmla="*/ 0 w 159"/>
                <a:gd name="T29" fmla="*/ 0 h 271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2710"/>
                <a:gd name="T47" fmla="*/ 159 w 159"/>
                <a:gd name="T48" fmla="*/ 2710 h 271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2710">
                  <a:moveTo>
                    <a:pt x="0" y="2710"/>
                  </a:moveTo>
                  <a:lnTo>
                    <a:pt x="0" y="511"/>
                  </a:lnTo>
                  <a:lnTo>
                    <a:pt x="20" y="445"/>
                  </a:lnTo>
                  <a:lnTo>
                    <a:pt x="40" y="380"/>
                  </a:lnTo>
                  <a:lnTo>
                    <a:pt x="59" y="314"/>
                  </a:lnTo>
                  <a:lnTo>
                    <a:pt x="77" y="250"/>
                  </a:lnTo>
                  <a:lnTo>
                    <a:pt x="97" y="186"/>
                  </a:lnTo>
                  <a:lnTo>
                    <a:pt x="116" y="123"/>
                  </a:lnTo>
                  <a:lnTo>
                    <a:pt x="137" y="62"/>
                  </a:lnTo>
                  <a:lnTo>
                    <a:pt x="159" y="0"/>
                  </a:lnTo>
                  <a:lnTo>
                    <a:pt x="159" y="2709"/>
                  </a:lnTo>
                  <a:lnTo>
                    <a:pt x="119" y="2709"/>
                  </a:lnTo>
                  <a:lnTo>
                    <a:pt x="80" y="2709"/>
                  </a:lnTo>
                  <a:lnTo>
                    <a:pt x="40" y="2709"/>
                  </a:lnTo>
                  <a:lnTo>
                    <a:pt x="0" y="2710"/>
                  </a:lnTo>
                  <a:close/>
                </a:path>
              </a:pathLst>
            </a:custGeom>
            <a:solidFill>
              <a:srgbClr val="C2D0DB"/>
            </a:solidFill>
            <a:ln w="9525">
              <a:noFill/>
              <a:round/>
              <a:headEnd/>
              <a:tailEnd/>
            </a:ln>
          </xdr:spPr>
        </xdr:sp>
        <xdr:sp macro="" textlink="">
          <xdr:nvSpPr>
            <xdr:cNvPr id="291" name="Freeform 34"/>
            <xdr:cNvSpPr>
              <a:spLocks/>
            </xdr:cNvSpPr>
          </xdr:nvSpPr>
          <xdr:spPr bwMode="auto">
            <a:xfrm>
              <a:off x="2515" y="591"/>
              <a:ext cx="32" cy="578"/>
            </a:xfrm>
            <a:custGeom>
              <a:avLst/>
              <a:gdLst>
                <a:gd name="T0" fmla="*/ 0 w 158"/>
                <a:gd name="T1" fmla="*/ 0 h 2891"/>
                <a:gd name="T2" fmla="*/ 0 w 158"/>
                <a:gd name="T3" fmla="*/ 0 h 2891"/>
                <a:gd name="T4" fmla="*/ 0 w 158"/>
                <a:gd name="T5" fmla="*/ 0 h 2891"/>
                <a:gd name="T6" fmla="*/ 0 w 158"/>
                <a:gd name="T7" fmla="*/ 0 h 2891"/>
                <a:gd name="T8" fmla="*/ 0 w 158"/>
                <a:gd name="T9" fmla="*/ 0 h 2891"/>
                <a:gd name="T10" fmla="*/ 0 w 158"/>
                <a:gd name="T11" fmla="*/ 0 h 2891"/>
                <a:gd name="T12" fmla="*/ 0 w 158"/>
                <a:gd name="T13" fmla="*/ 0 h 2891"/>
                <a:gd name="T14" fmla="*/ 0 w 158"/>
                <a:gd name="T15" fmla="*/ 0 h 2891"/>
                <a:gd name="T16" fmla="*/ 0 w 158"/>
                <a:gd name="T17" fmla="*/ 0 h 2891"/>
                <a:gd name="T18" fmla="*/ 0 w 158"/>
                <a:gd name="T19" fmla="*/ 0 h 2891"/>
                <a:gd name="T20" fmla="*/ 0 w 158"/>
                <a:gd name="T21" fmla="*/ 0 h 2891"/>
                <a:gd name="T22" fmla="*/ 0 w 158"/>
                <a:gd name="T23" fmla="*/ 0 h 2891"/>
                <a:gd name="T24" fmla="*/ 0 w 158"/>
                <a:gd name="T25" fmla="*/ 0 h 2891"/>
                <a:gd name="T26" fmla="*/ 0 w 158"/>
                <a:gd name="T27" fmla="*/ 0 h 2891"/>
                <a:gd name="T28" fmla="*/ 0 w 158"/>
                <a:gd name="T29" fmla="*/ 0 h 2891"/>
                <a:gd name="T30" fmla="*/ 0 w 158"/>
                <a:gd name="T31" fmla="*/ 0 h 2891"/>
                <a:gd name="T32" fmla="*/ 0 w 158"/>
                <a:gd name="T33" fmla="*/ 0 h 2891"/>
                <a:gd name="T34" fmla="*/ 0 w 158"/>
                <a:gd name="T35" fmla="*/ 0 h 2891"/>
                <a:gd name="T36" fmla="*/ 0 w 158"/>
                <a:gd name="T37" fmla="*/ 0 h 2891"/>
                <a:gd name="T38" fmla="*/ 0 w 158"/>
                <a:gd name="T39" fmla="*/ 0 h 2891"/>
                <a:gd name="T40" fmla="*/ 0 w 158"/>
                <a:gd name="T41" fmla="*/ 0 h 2891"/>
                <a:gd name="T42" fmla="*/ 0 w 158"/>
                <a:gd name="T43" fmla="*/ 0 h 2891"/>
                <a:gd name="T44" fmla="*/ 0 w 158"/>
                <a:gd name="T45" fmla="*/ 0 h 2891"/>
                <a:gd name="T46" fmla="*/ 0 w 158"/>
                <a:gd name="T47" fmla="*/ 0 h 2891"/>
                <a:gd name="T48" fmla="*/ 0 w 158"/>
                <a:gd name="T49" fmla="*/ 0 h 2891"/>
                <a:gd name="T50" fmla="*/ 0 w 158"/>
                <a:gd name="T51" fmla="*/ 0 h 2891"/>
                <a:gd name="T52" fmla="*/ 0 w 158"/>
                <a:gd name="T53" fmla="*/ 0 h 2891"/>
                <a:gd name="T54" fmla="*/ 0 w 158"/>
                <a:gd name="T55" fmla="*/ 0 h 2891"/>
                <a:gd name="T56" fmla="*/ 0 w 158"/>
                <a:gd name="T57" fmla="*/ 0 h 2891"/>
                <a:gd name="T58" fmla="*/ 0 w 158"/>
                <a:gd name="T59" fmla="*/ 0 h 2891"/>
                <a:gd name="T60" fmla="*/ 0 w 158"/>
                <a:gd name="T61" fmla="*/ 0 h 2891"/>
                <a:gd name="T62" fmla="*/ 0 w 158"/>
                <a:gd name="T63" fmla="*/ 0 h 2891"/>
                <a:gd name="T64" fmla="*/ 0 w 158"/>
                <a:gd name="T65" fmla="*/ 0 h 2891"/>
                <a:gd name="T66" fmla="*/ 0 w 158"/>
                <a:gd name="T67" fmla="*/ 0 h 2891"/>
                <a:gd name="T68" fmla="*/ 0 w 158"/>
                <a:gd name="T69" fmla="*/ 0 h 2891"/>
                <a:gd name="T70" fmla="*/ 0 w 158"/>
                <a:gd name="T71" fmla="*/ 0 h 2891"/>
                <a:gd name="T72" fmla="*/ 0 w 158"/>
                <a:gd name="T73" fmla="*/ 0 h 289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158"/>
                <a:gd name="T112" fmla="*/ 0 h 2891"/>
                <a:gd name="T113" fmla="*/ 158 w 158"/>
                <a:gd name="T114" fmla="*/ 2891 h 289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158" h="2891">
                  <a:moveTo>
                    <a:pt x="0" y="2891"/>
                  </a:moveTo>
                  <a:lnTo>
                    <a:pt x="0" y="427"/>
                  </a:lnTo>
                  <a:lnTo>
                    <a:pt x="16" y="370"/>
                  </a:lnTo>
                  <a:lnTo>
                    <a:pt x="33" y="315"/>
                  </a:lnTo>
                  <a:lnTo>
                    <a:pt x="51" y="260"/>
                  </a:lnTo>
                  <a:lnTo>
                    <a:pt x="70" y="206"/>
                  </a:lnTo>
                  <a:lnTo>
                    <a:pt x="90" y="153"/>
                  </a:lnTo>
                  <a:lnTo>
                    <a:pt x="111" y="102"/>
                  </a:lnTo>
                  <a:lnTo>
                    <a:pt x="133" y="51"/>
                  </a:lnTo>
                  <a:lnTo>
                    <a:pt x="158" y="0"/>
                  </a:lnTo>
                  <a:lnTo>
                    <a:pt x="158" y="1603"/>
                  </a:lnTo>
                  <a:lnTo>
                    <a:pt x="150" y="1633"/>
                  </a:lnTo>
                  <a:lnTo>
                    <a:pt x="144" y="1663"/>
                  </a:lnTo>
                  <a:lnTo>
                    <a:pt x="137" y="1693"/>
                  </a:lnTo>
                  <a:lnTo>
                    <a:pt x="132" y="1723"/>
                  </a:lnTo>
                  <a:lnTo>
                    <a:pt x="127" y="1754"/>
                  </a:lnTo>
                  <a:lnTo>
                    <a:pt x="124" y="1786"/>
                  </a:lnTo>
                  <a:lnTo>
                    <a:pt x="121" y="1818"/>
                  </a:lnTo>
                  <a:lnTo>
                    <a:pt x="118" y="1850"/>
                  </a:lnTo>
                  <a:lnTo>
                    <a:pt x="115" y="1916"/>
                  </a:lnTo>
                  <a:lnTo>
                    <a:pt x="113" y="1985"/>
                  </a:lnTo>
                  <a:lnTo>
                    <a:pt x="113" y="2057"/>
                  </a:lnTo>
                  <a:lnTo>
                    <a:pt x="113" y="2132"/>
                  </a:lnTo>
                  <a:lnTo>
                    <a:pt x="113" y="2211"/>
                  </a:lnTo>
                  <a:lnTo>
                    <a:pt x="114" y="2294"/>
                  </a:lnTo>
                  <a:lnTo>
                    <a:pt x="114" y="2381"/>
                  </a:lnTo>
                  <a:lnTo>
                    <a:pt x="113" y="2472"/>
                  </a:lnTo>
                  <a:lnTo>
                    <a:pt x="110" y="2568"/>
                  </a:lnTo>
                  <a:lnTo>
                    <a:pt x="105" y="2669"/>
                  </a:lnTo>
                  <a:lnTo>
                    <a:pt x="102" y="2723"/>
                  </a:lnTo>
                  <a:lnTo>
                    <a:pt x="99" y="2777"/>
                  </a:lnTo>
                  <a:lnTo>
                    <a:pt x="94" y="2834"/>
                  </a:lnTo>
                  <a:lnTo>
                    <a:pt x="89" y="2891"/>
                  </a:lnTo>
                  <a:lnTo>
                    <a:pt x="67" y="2891"/>
                  </a:lnTo>
                  <a:lnTo>
                    <a:pt x="45" y="2891"/>
                  </a:lnTo>
                  <a:lnTo>
                    <a:pt x="22" y="2891"/>
                  </a:lnTo>
                  <a:lnTo>
                    <a:pt x="0" y="2891"/>
                  </a:lnTo>
                  <a:close/>
                </a:path>
              </a:pathLst>
            </a:custGeom>
            <a:solidFill>
              <a:srgbClr val="BCCCD9"/>
            </a:solidFill>
            <a:ln w="9525">
              <a:noFill/>
              <a:round/>
              <a:headEnd/>
              <a:tailEnd/>
            </a:ln>
          </xdr:spPr>
        </xdr:sp>
        <xdr:sp macro="" textlink="">
          <xdr:nvSpPr>
            <xdr:cNvPr id="292" name="Freeform 35"/>
            <xdr:cNvSpPr>
              <a:spLocks/>
            </xdr:cNvSpPr>
          </xdr:nvSpPr>
          <xdr:spPr bwMode="auto">
            <a:xfrm>
              <a:off x="2531" y="565"/>
              <a:ext cx="32" cy="604"/>
            </a:xfrm>
            <a:custGeom>
              <a:avLst/>
              <a:gdLst>
                <a:gd name="T0" fmla="*/ 0 w 158"/>
                <a:gd name="T1" fmla="*/ 0 h 3023"/>
                <a:gd name="T2" fmla="*/ 0 w 158"/>
                <a:gd name="T3" fmla="*/ 0 h 3023"/>
                <a:gd name="T4" fmla="*/ 0 w 158"/>
                <a:gd name="T5" fmla="*/ 0 h 3023"/>
                <a:gd name="T6" fmla="*/ 0 w 158"/>
                <a:gd name="T7" fmla="*/ 0 h 3023"/>
                <a:gd name="T8" fmla="*/ 0 w 158"/>
                <a:gd name="T9" fmla="*/ 0 h 3023"/>
                <a:gd name="T10" fmla="*/ 0 w 158"/>
                <a:gd name="T11" fmla="*/ 0 h 3023"/>
                <a:gd name="T12" fmla="*/ 0 w 158"/>
                <a:gd name="T13" fmla="*/ 0 h 3023"/>
                <a:gd name="T14" fmla="*/ 0 w 158"/>
                <a:gd name="T15" fmla="*/ 0 h 3023"/>
                <a:gd name="T16" fmla="*/ 0 w 158"/>
                <a:gd name="T17" fmla="*/ 0 h 3023"/>
                <a:gd name="T18" fmla="*/ 0 w 158"/>
                <a:gd name="T19" fmla="*/ 0 h 3023"/>
                <a:gd name="T20" fmla="*/ 0 w 158"/>
                <a:gd name="T21" fmla="*/ 0 h 3023"/>
                <a:gd name="T22" fmla="*/ 0 w 158"/>
                <a:gd name="T23" fmla="*/ 0 h 3023"/>
                <a:gd name="T24" fmla="*/ 0 w 158"/>
                <a:gd name="T25" fmla="*/ 0 h 3023"/>
                <a:gd name="T26" fmla="*/ 0 w 158"/>
                <a:gd name="T27" fmla="*/ 0 h 3023"/>
                <a:gd name="T28" fmla="*/ 0 w 158"/>
                <a:gd name="T29" fmla="*/ 0 h 3023"/>
                <a:gd name="T30" fmla="*/ 0 w 158"/>
                <a:gd name="T31" fmla="*/ 0 h 3023"/>
                <a:gd name="T32" fmla="*/ 0 w 158"/>
                <a:gd name="T33" fmla="*/ 0 h 3023"/>
                <a:gd name="T34" fmla="*/ 0 w 158"/>
                <a:gd name="T35" fmla="*/ 0 h 3023"/>
                <a:gd name="T36" fmla="*/ 0 w 158"/>
                <a:gd name="T37" fmla="*/ 0 h 3023"/>
                <a:gd name="T38" fmla="*/ 0 w 158"/>
                <a:gd name="T39" fmla="*/ 0 h 3023"/>
                <a:gd name="T40" fmla="*/ 0 w 158"/>
                <a:gd name="T41" fmla="*/ 0 h 3023"/>
                <a:gd name="T42" fmla="*/ 0 w 158"/>
                <a:gd name="T43" fmla="*/ 0 h 3023"/>
                <a:gd name="T44" fmla="*/ 0 w 158"/>
                <a:gd name="T45" fmla="*/ 0 h 3023"/>
                <a:gd name="T46" fmla="*/ 0 w 158"/>
                <a:gd name="T47" fmla="*/ 0 h 3023"/>
                <a:gd name="T48" fmla="*/ 0 w 158"/>
                <a:gd name="T49" fmla="*/ 0 h 3023"/>
                <a:gd name="T50" fmla="*/ 0 w 158"/>
                <a:gd name="T51" fmla="*/ 0 h 3023"/>
                <a:gd name="T52" fmla="*/ 0 w 158"/>
                <a:gd name="T53" fmla="*/ 0 h 3023"/>
                <a:gd name="T54" fmla="*/ 0 w 158"/>
                <a:gd name="T55" fmla="*/ 0 h 3023"/>
                <a:gd name="T56" fmla="*/ 0 w 158"/>
                <a:gd name="T57" fmla="*/ 0 h 3023"/>
                <a:gd name="T58" fmla="*/ 0 w 158"/>
                <a:gd name="T59" fmla="*/ 0 h 3023"/>
                <a:gd name="T60" fmla="*/ 0 w 158"/>
                <a:gd name="T61" fmla="*/ 0 h 3023"/>
                <a:gd name="T62" fmla="*/ 0 w 158"/>
                <a:gd name="T63" fmla="*/ 0 h 3023"/>
                <a:gd name="T64" fmla="*/ 0 w 158"/>
                <a:gd name="T65" fmla="*/ 0 h 3023"/>
                <a:gd name="T66" fmla="*/ 0 w 158"/>
                <a:gd name="T67" fmla="*/ 0 h 3023"/>
                <a:gd name="T68" fmla="*/ 0 w 158"/>
                <a:gd name="T69" fmla="*/ 0 h 3023"/>
                <a:gd name="T70" fmla="*/ 0 w 158"/>
                <a:gd name="T71" fmla="*/ 0 h 3023"/>
                <a:gd name="T72" fmla="*/ 0 w 158"/>
                <a:gd name="T73" fmla="*/ 0 h 3023"/>
                <a:gd name="T74" fmla="*/ 0 w 158"/>
                <a:gd name="T75" fmla="*/ 0 h 302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58"/>
                <a:gd name="T115" fmla="*/ 0 h 3023"/>
                <a:gd name="T116" fmla="*/ 158 w 158"/>
                <a:gd name="T117" fmla="*/ 3023 h 302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58" h="3023">
                  <a:moveTo>
                    <a:pt x="0" y="3023"/>
                  </a:moveTo>
                  <a:lnTo>
                    <a:pt x="0" y="314"/>
                  </a:lnTo>
                  <a:lnTo>
                    <a:pt x="15" y="273"/>
                  </a:lnTo>
                  <a:lnTo>
                    <a:pt x="33" y="231"/>
                  </a:lnTo>
                  <a:lnTo>
                    <a:pt x="50" y="192"/>
                  </a:lnTo>
                  <a:lnTo>
                    <a:pt x="69" y="152"/>
                  </a:lnTo>
                  <a:lnTo>
                    <a:pt x="89" y="112"/>
                  </a:lnTo>
                  <a:lnTo>
                    <a:pt x="111" y="75"/>
                  </a:lnTo>
                  <a:lnTo>
                    <a:pt x="134" y="36"/>
                  </a:lnTo>
                  <a:lnTo>
                    <a:pt x="158" y="0"/>
                  </a:lnTo>
                  <a:lnTo>
                    <a:pt x="158" y="1541"/>
                  </a:lnTo>
                  <a:lnTo>
                    <a:pt x="140" y="1575"/>
                  </a:lnTo>
                  <a:lnTo>
                    <a:pt x="123" y="1611"/>
                  </a:lnTo>
                  <a:lnTo>
                    <a:pt x="109" y="1646"/>
                  </a:lnTo>
                  <a:lnTo>
                    <a:pt x="96" y="1681"/>
                  </a:lnTo>
                  <a:lnTo>
                    <a:pt x="85" y="1716"/>
                  </a:lnTo>
                  <a:lnTo>
                    <a:pt x="75" y="1753"/>
                  </a:lnTo>
                  <a:lnTo>
                    <a:pt x="66" y="1788"/>
                  </a:lnTo>
                  <a:lnTo>
                    <a:pt x="58" y="1824"/>
                  </a:lnTo>
                  <a:lnTo>
                    <a:pt x="53" y="1862"/>
                  </a:lnTo>
                  <a:lnTo>
                    <a:pt x="47" y="1899"/>
                  </a:lnTo>
                  <a:lnTo>
                    <a:pt x="43" y="1938"/>
                  </a:lnTo>
                  <a:lnTo>
                    <a:pt x="39" y="1976"/>
                  </a:lnTo>
                  <a:lnTo>
                    <a:pt x="37" y="2016"/>
                  </a:lnTo>
                  <a:lnTo>
                    <a:pt x="36" y="2057"/>
                  </a:lnTo>
                  <a:lnTo>
                    <a:pt x="35" y="2099"/>
                  </a:lnTo>
                  <a:lnTo>
                    <a:pt x="34" y="2140"/>
                  </a:lnTo>
                  <a:lnTo>
                    <a:pt x="34" y="2230"/>
                  </a:lnTo>
                  <a:lnTo>
                    <a:pt x="34" y="2322"/>
                  </a:lnTo>
                  <a:lnTo>
                    <a:pt x="35" y="2421"/>
                  </a:lnTo>
                  <a:lnTo>
                    <a:pt x="35" y="2527"/>
                  </a:lnTo>
                  <a:lnTo>
                    <a:pt x="33" y="2639"/>
                  </a:lnTo>
                  <a:lnTo>
                    <a:pt x="28" y="2758"/>
                  </a:lnTo>
                  <a:lnTo>
                    <a:pt x="25" y="2821"/>
                  </a:lnTo>
                  <a:lnTo>
                    <a:pt x="22" y="2886"/>
                  </a:lnTo>
                  <a:lnTo>
                    <a:pt x="16" y="2953"/>
                  </a:lnTo>
                  <a:lnTo>
                    <a:pt x="10" y="3023"/>
                  </a:lnTo>
                  <a:lnTo>
                    <a:pt x="0" y="3023"/>
                  </a:lnTo>
                  <a:close/>
                </a:path>
              </a:pathLst>
            </a:custGeom>
            <a:solidFill>
              <a:srgbClr val="B8C9D7"/>
            </a:solidFill>
            <a:ln w="9525">
              <a:noFill/>
              <a:round/>
              <a:headEnd/>
              <a:tailEnd/>
            </a:ln>
          </xdr:spPr>
        </xdr:sp>
        <xdr:sp macro="" textlink="">
          <xdr:nvSpPr>
            <xdr:cNvPr id="293" name="Freeform 36"/>
            <xdr:cNvSpPr>
              <a:spLocks/>
            </xdr:cNvSpPr>
          </xdr:nvSpPr>
          <xdr:spPr bwMode="auto">
            <a:xfrm>
              <a:off x="2547" y="545"/>
              <a:ext cx="32" cy="367"/>
            </a:xfrm>
            <a:custGeom>
              <a:avLst/>
              <a:gdLst>
                <a:gd name="T0" fmla="*/ 0 w 159"/>
                <a:gd name="T1" fmla="*/ 0 h 1835"/>
                <a:gd name="T2" fmla="*/ 0 w 159"/>
                <a:gd name="T3" fmla="*/ 0 h 1835"/>
                <a:gd name="T4" fmla="*/ 0 w 159"/>
                <a:gd name="T5" fmla="*/ 0 h 1835"/>
                <a:gd name="T6" fmla="*/ 0 w 159"/>
                <a:gd name="T7" fmla="*/ 0 h 1835"/>
                <a:gd name="T8" fmla="*/ 0 w 159"/>
                <a:gd name="T9" fmla="*/ 0 h 1835"/>
                <a:gd name="T10" fmla="*/ 0 w 159"/>
                <a:gd name="T11" fmla="*/ 0 h 1835"/>
                <a:gd name="T12" fmla="*/ 0 w 159"/>
                <a:gd name="T13" fmla="*/ 0 h 1835"/>
                <a:gd name="T14" fmla="*/ 0 w 159"/>
                <a:gd name="T15" fmla="*/ 0 h 1835"/>
                <a:gd name="T16" fmla="*/ 0 w 159"/>
                <a:gd name="T17" fmla="*/ 0 h 1835"/>
                <a:gd name="T18" fmla="*/ 0 w 159"/>
                <a:gd name="T19" fmla="*/ 0 h 1835"/>
                <a:gd name="T20" fmla="*/ 0 w 159"/>
                <a:gd name="T21" fmla="*/ 0 h 1835"/>
                <a:gd name="T22" fmla="*/ 0 w 159"/>
                <a:gd name="T23" fmla="*/ 0 h 1835"/>
                <a:gd name="T24" fmla="*/ 0 w 159"/>
                <a:gd name="T25" fmla="*/ 0 h 1835"/>
                <a:gd name="T26" fmla="*/ 0 w 159"/>
                <a:gd name="T27" fmla="*/ 0 h 1835"/>
                <a:gd name="T28" fmla="*/ 0 w 159"/>
                <a:gd name="T29" fmla="*/ 0 h 1835"/>
                <a:gd name="T30" fmla="*/ 0 w 159"/>
                <a:gd name="T31" fmla="*/ 0 h 1835"/>
                <a:gd name="T32" fmla="*/ 0 w 159"/>
                <a:gd name="T33" fmla="*/ 0 h 1835"/>
                <a:gd name="T34" fmla="*/ 0 w 159"/>
                <a:gd name="T35" fmla="*/ 0 h 1835"/>
                <a:gd name="T36" fmla="*/ 0 w 159"/>
                <a:gd name="T37" fmla="*/ 0 h 183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9"/>
                <a:gd name="T58" fmla="*/ 0 h 1835"/>
                <a:gd name="T59" fmla="*/ 159 w 159"/>
                <a:gd name="T60" fmla="*/ 1835 h 183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9" h="1835">
                  <a:moveTo>
                    <a:pt x="0" y="1835"/>
                  </a:moveTo>
                  <a:lnTo>
                    <a:pt x="0" y="232"/>
                  </a:lnTo>
                  <a:lnTo>
                    <a:pt x="17" y="201"/>
                  </a:lnTo>
                  <a:lnTo>
                    <a:pt x="33" y="172"/>
                  </a:lnTo>
                  <a:lnTo>
                    <a:pt x="52" y="142"/>
                  </a:lnTo>
                  <a:lnTo>
                    <a:pt x="71" y="112"/>
                  </a:lnTo>
                  <a:lnTo>
                    <a:pt x="92" y="84"/>
                  </a:lnTo>
                  <a:lnTo>
                    <a:pt x="112" y="55"/>
                  </a:lnTo>
                  <a:lnTo>
                    <a:pt x="134" y="27"/>
                  </a:lnTo>
                  <a:lnTo>
                    <a:pt x="159" y="0"/>
                  </a:lnTo>
                  <a:lnTo>
                    <a:pt x="159" y="1518"/>
                  </a:lnTo>
                  <a:lnTo>
                    <a:pt x="130" y="1559"/>
                  </a:lnTo>
                  <a:lnTo>
                    <a:pt x="105" y="1598"/>
                  </a:lnTo>
                  <a:lnTo>
                    <a:pt x="82" y="1638"/>
                  </a:lnTo>
                  <a:lnTo>
                    <a:pt x="61" y="1676"/>
                  </a:lnTo>
                  <a:lnTo>
                    <a:pt x="42" y="1716"/>
                  </a:lnTo>
                  <a:lnTo>
                    <a:pt x="27" y="1756"/>
                  </a:lnTo>
                  <a:lnTo>
                    <a:pt x="12" y="1795"/>
                  </a:lnTo>
                  <a:lnTo>
                    <a:pt x="0" y="1835"/>
                  </a:lnTo>
                  <a:close/>
                </a:path>
              </a:pathLst>
            </a:custGeom>
            <a:solidFill>
              <a:srgbClr val="B2C5D3"/>
            </a:solidFill>
            <a:ln w="9525">
              <a:noFill/>
              <a:round/>
              <a:headEnd/>
              <a:tailEnd/>
            </a:ln>
          </xdr:spPr>
        </xdr:sp>
        <xdr:sp macro="" textlink="">
          <xdr:nvSpPr>
            <xdr:cNvPr id="294" name="Freeform 37"/>
            <xdr:cNvSpPr>
              <a:spLocks/>
            </xdr:cNvSpPr>
          </xdr:nvSpPr>
          <xdr:spPr bwMode="auto">
            <a:xfrm>
              <a:off x="2563" y="529"/>
              <a:ext cx="31" cy="344"/>
            </a:xfrm>
            <a:custGeom>
              <a:avLst/>
              <a:gdLst>
                <a:gd name="T0" fmla="*/ 0 w 159"/>
                <a:gd name="T1" fmla="*/ 0 h 1720"/>
                <a:gd name="T2" fmla="*/ 0 w 159"/>
                <a:gd name="T3" fmla="*/ 0 h 1720"/>
                <a:gd name="T4" fmla="*/ 0 w 159"/>
                <a:gd name="T5" fmla="*/ 0 h 1720"/>
                <a:gd name="T6" fmla="*/ 0 w 159"/>
                <a:gd name="T7" fmla="*/ 0 h 1720"/>
                <a:gd name="T8" fmla="*/ 0 w 159"/>
                <a:gd name="T9" fmla="*/ 0 h 1720"/>
                <a:gd name="T10" fmla="*/ 0 w 159"/>
                <a:gd name="T11" fmla="*/ 0 h 1720"/>
                <a:gd name="T12" fmla="*/ 0 w 159"/>
                <a:gd name="T13" fmla="*/ 0 h 1720"/>
                <a:gd name="T14" fmla="*/ 0 w 159"/>
                <a:gd name="T15" fmla="*/ 0 h 1720"/>
                <a:gd name="T16" fmla="*/ 0 w 159"/>
                <a:gd name="T17" fmla="*/ 0 h 1720"/>
                <a:gd name="T18" fmla="*/ 0 w 159"/>
                <a:gd name="T19" fmla="*/ 0 h 1720"/>
                <a:gd name="T20" fmla="*/ 0 w 159"/>
                <a:gd name="T21" fmla="*/ 0 h 1720"/>
                <a:gd name="T22" fmla="*/ 0 w 159"/>
                <a:gd name="T23" fmla="*/ 0 h 1720"/>
                <a:gd name="T24" fmla="*/ 0 w 159"/>
                <a:gd name="T25" fmla="*/ 0 h 1720"/>
                <a:gd name="T26" fmla="*/ 0 w 159"/>
                <a:gd name="T27" fmla="*/ 0 h 1720"/>
                <a:gd name="T28" fmla="*/ 0 w 159"/>
                <a:gd name="T29" fmla="*/ 0 h 1720"/>
                <a:gd name="T30" fmla="*/ 0 w 159"/>
                <a:gd name="T31" fmla="*/ 0 h 1720"/>
                <a:gd name="T32" fmla="*/ 0 w 159"/>
                <a:gd name="T33" fmla="*/ 0 h 1720"/>
                <a:gd name="T34" fmla="*/ 0 w 159"/>
                <a:gd name="T35" fmla="*/ 0 h 1720"/>
                <a:gd name="T36" fmla="*/ 0 w 159"/>
                <a:gd name="T37" fmla="*/ 0 h 1720"/>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9"/>
                <a:gd name="T58" fmla="*/ 0 h 1720"/>
                <a:gd name="T59" fmla="*/ 159 w 159"/>
                <a:gd name="T60" fmla="*/ 1720 h 1720"/>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9" h="1720">
                  <a:moveTo>
                    <a:pt x="0" y="1720"/>
                  </a:moveTo>
                  <a:lnTo>
                    <a:pt x="0" y="179"/>
                  </a:lnTo>
                  <a:lnTo>
                    <a:pt x="17" y="155"/>
                  </a:lnTo>
                  <a:lnTo>
                    <a:pt x="35" y="132"/>
                  </a:lnTo>
                  <a:lnTo>
                    <a:pt x="53" y="109"/>
                  </a:lnTo>
                  <a:lnTo>
                    <a:pt x="73" y="87"/>
                  </a:lnTo>
                  <a:lnTo>
                    <a:pt x="93" y="65"/>
                  </a:lnTo>
                  <a:lnTo>
                    <a:pt x="114" y="43"/>
                  </a:lnTo>
                  <a:lnTo>
                    <a:pt x="136" y="21"/>
                  </a:lnTo>
                  <a:lnTo>
                    <a:pt x="159" y="0"/>
                  </a:lnTo>
                  <a:lnTo>
                    <a:pt x="159" y="1500"/>
                  </a:lnTo>
                  <a:lnTo>
                    <a:pt x="135" y="1529"/>
                  </a:lnTo>
                  <a:lnTo>
                    <a:pt x="112" y="1556"/>
                  </a:lnTo>
                  <a:lnTo>
                    <a:pt x="90" y="1584"/>
                  </a:lnTo>
                  <a:lnTo>
                    <a:pt x="69" y="1611"/>
                  </a:lnTo>
                  <a:lnTo>
                    <a:pt x="50" y="1639"/>
                  </a:lnTo>
                  <a:lnTo>
                    <a:pt x="32" y="1666"/>
                  </a:lnTo>
                  <a:lnTo>
                    <a:pt x="16" y="1693"/>
                  </a:lnTo>
                  <a:lnTo>
                    <a:pt x="0" y="1720"/>
                  </a:lnTo>
                  <a:close/>
                </a:path>
              </a:pathLst>
            </a:custGeom>
            <a:solidFill>
              <a:srgbClr val="AEC2D1"/>
            </a:solidFill>
            <a:ln w="9525">
              <a:noFill/>
              <a:round/>
              <a:headEnd/>
              <a:tailEnd/>
            </a:ln>
          </xdr:spPr>
        </xdr:sp>
        <xdr:sp macro="" textlink="">
          <xdr:nvSpPr>
            <xdr:cNvPr id="295" name="Freeform 38"/>
            <xdr:cNvSpPr>
              <a:spLocks/>
            </xdr:cNvSpPr>
          </xdr:nvSpPr>
          <xdr:spPr bwMode="auto">
            <a:xfrm>
              <a:off x="2579" y="516"/>
              <a:ext cx="31" cy="332"/>
            </a:xfrm>
            <a:custGeom>
              <a:avLst/>
              <a:gdLst>
                <a:gd name="T0" fmla="*/ 0 w 158"/>
                <a:gd name="T1" fmla="*/ 0 h 1661"/>
                <a:gd name="T2" fmla="*/ 0 w 158"/>
                <a:gd name="T3" fmla="*/ 0 h 1661"/>
                <a:gd name="T4" fmla="*/ 0 w 158"/>
                <a:gd name="T5" fmla="*/ 0 h 1661"/>
                <a:gd name="T6" fmla="*/ 0 w 158"/>
                <a:gd name="T7" fmla="*/ 0 h 1661"/>
                <a:gd name="T8" fmla="*/ 0 w 158"/>
                <a:gd name="T9" fmla="*/ 0 h 1661"/>
                <a:gd name="T10" fmla="*/ 0 w 158"/>
                <a:gd name="T11" fmla="*/ 0 h 1661"/>
                <a:gd name="T12" fmla="*/ 0 w 158"/>
                <a:gd name="T13" fmla="*/ 0 h 1661"/>
                <a:gd name="T14" fmla="*/ 0 w 158"/>
                <a:gd name="T15" fmla="*/ 0 h 1661"/>
                <a:gd name="T16" fmla="*/ 0 w 158"/>
                <a:gd name="T17" fmla="*/ 0 h 1661"/>
                <a:gd name="T18" fmla="*/ 0 w 158"/>
                <a:gd name="T19" fmla="*/ 0 h 1661"/>
                <a:gd name="T20" fmla="*/ 0 w 158"/>
                <a:gd name="T21" fmla="*/ 0 h 1661"/>
                <a:gd name="T22" fmla="*/ 0 w 158"/>
                <a:gd name="T23" fmla="*/ 0 h 1661"/>
                <a:gd name="T24" fmla="*/ 0 w 158"/>
                <a:gd name="T25" fmla="*/ 0 h 1661"/>
                <a:gd name="T26" fmla="*/ 0 w 158"/>
                <a:gd name="T27" fmla="*/ 0 h 1661"/>
                <a:gd name="T28" fmla="*/ 0 w 158"/>
                <a:gd name="T29" fmla="*/ 0 h 1661"/>
                <a:gd name="T30" fmla="*/ 0 w 158"/>
                <a:gd name="T31" fmla="*/ 0 h 1661"/>
                <a:gd name="T32" fmla="*/ 0 w 158"/>
                <a:gd name="T33" fmla="*/ 0 h 1661"/>
                <a:gd name="T34" fmla="*/ 0 w 158"/>
                <a:gd name="T35" fmla="*/ 0 h 1661"/>
                <a:gd name="T36" fmla="*/ 0 w 158"/>
                <a:gd name="T37" fmla="*/ 0 h 166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58"/>
                <a:gd name="T58" fmla="*/ 0 h 1661"/>
                <a:gd name="T59" fmla="*/ 158 w 158"/>
                <a:gd name="T60" fmla="*/ 1661 h 166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58" h="1661">
                  <a:moveTo>
                    <a:pt x="0" y="1661"/>
                  </a:moveTo>
                  <a:lnTo>
                    <a:pt x="0" y="143"/>
                  </a:lnTo>
                  <a:lnTo>
                    <a:pt x="17" y="124"/>
                  </a:lnTo>
                  <a:lnTo>
                    <a:pt x="35" y="105"/>
                  </a:lnTo>
                  <a:lnTo>
                    <a:pt x="54" y="87"/>
                  </a:lnTo>
                  <a:lnTo>
                    <a:pt x="73" y="69"/>
                  </a:lnTo>
                  <a:lnTo>
                    <a:pt x="93" y="51"/>
                  </a:lnTo>
                  <a:lnTo>
                    <a:pt x="114" y="34"/>
                  </a:lnTo>
                  <a:lnTo>
                    <a:pt x="136" y="16"/>
                  </a:lnTo>
                  <a:lnTo>
                    <a:pt x="158" y="0"/>
                  </a:lnTo>
                  <a:lnTo>
                    <a:pt x="158" y="1481"/>
                  </a:lnTo>
                  <a:lnTo>
                    <a:pt x="135" y="1504"/>
                  </a:lnTo>
                  <a:lnTo>
                    <a:pt x="113" y="1528"/>
                  </a:lnTo>
                  <a:lnTo>
                    <a:pt x="92" y="1550"/>
                  </a:lnTo>
                  <a:lnTo>
                    <a:pt x="71" y="1573"/>
                  </a:lnTo>
                  <a:lnTo>
                    <a:pt x="53" y="1595"/>
                  </a:lnTo>
                  <a:lnTo>
                    <a:pt x="34" y="1617"/>
                  </a:lnTo>
                  <a:lnTo>
                    <a:pt x="16" y="1639"/>
                  </a:lnTo>
                  <a:lnTo>
                    <a:pt x="0" y="1661"/>
                  </a:lnTo>
                  <a:close/>
                </a:path>
              </a:pathLst>
            </a:custGeom>
            <a:solidFill>
              <a:srgbClr val="AABFCF"/>
            </a:solidFill>
            <a:ln w="9525">
              <a:noFill/>
              <a:round/>
              <a:headEnd/>
              <a:tailEnd/>
            </a:ln>
          </xdr:spPr>
        </xdr:sp>
        <xdr:sp macro="" textlink="">
          <xdr:nvSpPr>
            <xdr:cNvPr id="296" name="Freeform 39"/>
            <xdr:cNvSpPr>
              <a:spLocks/>
            </xdr:cNvSpPr>
          </xdr:nvSpPr>
          <xdr:spPr bwMode="auto">
            <a:xfrm>
              <a:off x="2594" y="506"/>
              <a:ext cx="32" cy="323"/>
            </a:xfrm>
            <a:custGeom>
              <a:avLst/>
              <a:gdLst>
                <a:gd name="T0" fmla="*/ 0 w 159"/>
                <a:gd name="T1" fmla="*/ 0 h 1617"/>
                <a:gd name="T2" fmla="*/ 0 w 159"/>
                <a:gd name="T3" fmla="*/ 0 h 1617"/>
                <a:gd name="T4" fmla="*/ 0 w 159"/>
                <a:gd name="T5" fmla="*/ 0 h 1617"/>
                <a:gd name="T6" fmla="*/ 0 w 159"/>
                <a:gd name="T7" fmla="*/ 0 h 1617"/>
                <a:gd name="T8" fmla="*/ 0 w 159"/>
                <a:gd name="T9" fmla="*/ 0 h 1617"/>
                <a:gd name="T10" fmla="*/ 0 w 159"/>
                <a:gd name="T11" fmla="*/ 0 h 1617"/>
                <a:gd name="T12" fmla="*/ 0 w 159"/>
                <a:gd name="T13" fmla="*/ 0 h 1617"/>
                <a:gd name="T14" fmla="*/ 0 w 159"/>
                <a:gd name="T15" fmla="*/ 0 h 1617"/>
                <a:gd name="T16" fmla="*/ 0 w 159"/>
                <a:gd name="T17" fmla="*/ 0 h 1617"/>
                <a:gd name="T18" fmla="*/ 0 w 159"/>
                <a:gd name="T19" fmla="*/ 0 h 1617"/>
                <a:gd name="T20" fmla="*/ 0 w 159"/>
                <a:gd name="T21" fmla="*/ 0 h 1617"/>
                <a:gd name="T22" fmla="*/ 0 w 159"/>
                <a:gd name="T23" fmla="*/ 0 h 1617"/>
                <a:gd name="T24" fmla="*/ 0 w 159"/>
                <a:gd name="T25" fmla="*/ 0 h 161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59"/>
                <a:gd name="T40" fmla="*/ 0 h 1617"/>
                <a:gd name="T41" fmla="*/ 159 w 159"/>
                <a:gd name="T42" fmla="*/ 1617 h 161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59" h="1617">
                  <a:moveTo>
                    <a:pt x="0" y="1617"/>
                  </a:moveTo>
                  <a:lnTo>
                    <a:pt x="0" y="117"/>
                  </a:lnTo>
                  <a:lnTo>
                    <a:pt x="36" y="86"/>
                  </a:lnTo>
                  <a:lnTo>
                    <a:pt x="75" y="56"/>
                  </a:lnTo>
                  <a:lnTo>
                    <a:pt x="95" y="42"/>
                  </a:lnTo>
                  <a:lnTo>
                    <a:pt x="116" y="27"/>
                  </a:lnTo>
                  <a:lnTo>
                    <a:pt x="137" y="13"/>
                  </a:lnTo>
                  <a:lnTo>
                    <a:pt x="159" y="0"/>
                  </a:lnTo>
                  <a:lnTo>
                    <a:pt x="159" y="1459"/>
                  </a:lnTo>
                  <a:lnTo>
                    <a:pt x="115" y="1500"/>
                  </a:lnTo>
                  <a:lnTo>
                    <a:pt x="74" y="1540"/>
                  </a:lnTo>
                  <a:lnTo>
                    <a:pt x="35" y="1578"/>
                  </a:lnTo>
                  <a:lnTo>
                    <a:pt x="0" y="1617"/>
                  </a:lnTo>
                  <a:close/>
                </a:path>
              </a:pathLst>
            </a:custGeom>
            <a:solidFill>
              <a:srgbClr val="A5BBCC"/>
            </a:solidFill>
            <a:ln w="9525">
              <a:noFill/>
              <a:round/>
              <a:headEnd/>
              <a:tailEnd/>
            </a:ln>
          </xdr:spPr>
        </xdr:sp>
        <xdr:sp macro="" textlink="">
          <xdr:nvSpPr>
            <xdr:cNvPr id="297" name="Freeform 40"/>
            <xdr:cNvSpPr>
              <a:spLocks/>
            </xdr:cNvSpPr>
          </xdr:nvSpPr>
          <xdr:spPr bwMode="auto">
            <a:xfrm>
              <a:off x="2610" y="497"/>
              <a:ext cx="32" cy="315"/>
            </a:xfrm>
            <a:custGeom>
              <a:avLst/>
              <a:gdLst>
                <a:gd name="T0" fmla="*/ 0 w 159"/>
                <a:gd name="T1" fmla="*/ 0 h 1579"/>
                <a:gd name="T2" fmla="*/ 0 w 159"/>
                <a:gd name="T3" fmla="*/ 0 h 1579"/>
                <a:gd name="T4" fmla="*/ 0 w 159"/>
                <a:gd name="T5" fmla="*/ 0 h 1579"/>
                <a:gd name="T6" fmla="*/ 0 w 159"/>
                <a:gd name="T7" fmla="*/ 0 h 1579"/>
                <a:gd name="T8" fmla="*/ 0 w 159"/>
                <a:gd name="T9" fmla="*/ 0 h 1579"/>
                <a:gd name="T10" fmla="*/ 0 w 159"/>
                <a:gd name="T11" fmla="*/ 0 h 1579"/>
                <a:gd name="T12" fmla="*/ 0 w 159"/>
                <a:gd name="T13" fmla="*/ 0 h 1579"/>
                <a:gd name="T14" fmla="*/ 0 w 159"/>
                <a:gd name="T15" fmla="*/ 0 h 1579"/>
                <a:gd name="T16" fmla="*/ 0 w 159"/>
                <a:gd name="T17" fmla="*/ 0 h 1579"/>
                <a:gd name="T18" fmla="*/ 0 w 159"/>
                <a:gd name="T19" fmla="*/ 0 h 1579"/>
                <a:gd name="T20" fmla="*/ 0 w 159"/>
                <a:gd name="T21" fmla="*/ 0 h 1579"/>
                <a:gd name="T22" fmla="*/ 0 w 159"/>
                <a:gd name="T23" fmla="*/ 0 h 1579"/>
                <a:gd name="T24" fmla="*/ 0 w 159"/>
                <a:gd name="T25" fmla="*/ 0 h 1579"/>
                <a:gd name="T26" fmla="*/ 0 w 159"/>
                <a:gd name="T27" fmla="*/ 0 h 1579"/>
                <a:gd name="T28" fmla="*/ 0 w 159"/>
                <a:gd name="T29" fmla="*/ 0 h 157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1579"/>
                <a:gd name="T47" fmla="*/ 159 w 159"/>
                <a:gd name="T48" fmla="*/ 1579 h 157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1579">
                  <a:moveTo>
                    <a:pt x="0" y="1579"/>
                  </a:moveTo>
                  <a:lnTo>
                    <a:pt x="0" y="98"/>
                  </a:lnTo>
                  <a:lnTo>
                    <a:pt x="28" y="78"/>
                  </a:lnTo>
                  <a:lnTo>
                    <a:pt x="56" y="59"/>
                  </a:lnTo>
                  <a:lnTo>
                    <a:pt x="86" y="42"/>
                  </a:lnTo>
                  <a:lnTo>
                    <a:pt x="117" y="23"/>
                  </a:lnTo>
                  <a:lnTo>
                    <a:pt x="127" y="17"/>
                  </a:lnTo>
                  <a:lnTo>
                    <a:pt x="138" y="12"/>
                  </a:lnTo>
                  <a:lnTo>
                    <a:pt x="148" y="5"/>
                  </a:lnTo>
                  <a:lnTo>
                    <a:pt x="159" y="0"/>
                  </a:lnTo>
                  <a:lnTo>
                    <a:pt x="159" y="1436"/>
                  </a:lnTo>
                  <a:lnTo>
                    <a:pt x="116" y="1472"/>
                  </a:lnTo>
                  <a:lnTo>
                    <a:pt x="75" y="1509"/>
                  </a:lnTo>
                  <a:lnTo>
                    <a:pt x="37" y="1544"/>
                  </a:lnTo>
                  <a:lnTo>
                    <a:pt x="0" y="1579"/>
                  </a:lnTo>
                  <a:close/>
                </a:path>
              </a:pathLst>
            </a:custGeom>
            <a:solidFill>
              <a:srgbClr val="9FB7C9"/>
            </a:solidFill>
            <a:ln w="9525">
              <a:noFill/>
              <a:round/>
              <a:headEnd/>
              <a:tailEnd/>
            </a:ln>
          </xdr:spPr>
        </xdr:sp>
        <xdr:sp macro="" textlink="">
          <xdr:nvSpPr>
            <xdr:cNvPr id="298" name="Freeform 41"/>
            <xdr:cNvSpPr>
              <a:spLocks/>
            </xdr:cNvSpPr>
          </xdr:nvSpPr>
          <xdr:spPr bwMode="auto">
            <a:xfrm>
              <a:off x="2626" y="488"/>
              <a:ext cx="32" cy="309"/>
            </a:xfrm>
            <a:custGeom>
              <a:avLst/>
              <a:gdLst>
                <a:gd name="T0" fmla="*/ 0 w 158"/>
                <a:gd name="T1" fmla="*/ 0 h 1546"/>
                <a:gd name="T2" fmla="*/ 0 w 158"/>
                <a:gd name="T3" fmla="*/ 0 h 1546"/>
                <a:gd name="T4" fmla="*/ 0 w 158"/>
                <a:gd name="T5" fmla="*/ 0 h 1546"/>
                <a:gd name="T6" fmla="*/ 0 w 158"/>
                <a:gd name="T7" fmla="*/ 0 h 1546"/>
                <a:gd name="T8" fmla="*/ 0 w 158"/>
                <a:gd name="T9" fmla="*/ 0 h 1546"/>
                <a:gd name="T10" fmla="*/ 0 w 158"/>
                <a:gd name="T11" fmla="*/ 0 h 1546"/>
                <a:gd name="T12" fmla="*/ 0 w 158"/>
                <a:gd name="T13" fmla="*/ 0 h 1546"/>
                <a:gd name="T14" fmla="*/ 0 w 158"/>
                <a:gd name="T15" fmla="*/ 0 h 1546"/>
                <a:gd name="T16" fmla="*/ 0 w 158"/>
                <a:gd name="T17" fmla="*/ 0 h 1546"/>
                <a:gd name="T18" fmla="*/ 0 w 158"/>
                <a:gd name="T19" fmla="*/ 0 h 1546"/>
                <a:gd name="T20" fmla="*/ 0 w 158"/>
                <a:gd name="T21" fmla="*/ 0 h 1546"/>
                <a:gd name="T22" fmla="*/ 0 w 158"/>
                <a:gd name="T23" fmla="*/ 0 h 1546"/>
                <a:gd name="T24" fmla="*/ 0 w 158"/>
                <a:gd name="T25" fmla="*/ 0 h 1546"/>
                <a:gd name="T26" fmla="*/ 0 w 158"/>
                <a:gd name="T27" fmla="*/ 0 h 1546"/>
                <a:gd name="T28" fmla="*/ 0 w 158"/>
                <a:gd name="T29" fmla="*/ 0 h 154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8"/>
                <a:gd name="T46" fmla="*/ 0 h 1546"/>
                <a:gd name="T47" fmla="*/ 158 w 158"/>
                <a:gd name="T48" fmla="*/ 1546 h 154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8" h="1546">
                  <a:moveTo>
                    <a:pt x="0" y="1546"/>
                  </a:moveTo>
                  <a:lnTo>
                    <a:pt x="0" y="87"/>
                  </a:lnTo>
                  <a:lnTo>
                    <a:pt x="8" y="81"/>
                  </a:lnTo>
                  <a:lnTo>
                    <a:pt x="18" y="76"/>
                  </a:lnTo>
                  <a:lnTo>
                    <a:pt x="27" y="70"/>
                  </a:lnTo>
                  <a:lnTo>
                    <a:pt x="37" y="65"/>
                  </a:lnTo>
                  <a:lnTo>
                    <a:pt x="66" y="48"/>
                  </a:lnTo>
                  <a:lnTo>
                    <a:pt x="97" y="33"/>
                  </a:lnTo>
                  <a:lnTo>
                    <a:pt x="127" y="16"/>
                  </a:lnTo>
                  <a:lnTo>
                    <a:pt x="158" y="0"/>
                  </a:lnTo>
                  <a:lnTo>
                    <a:pt x="158" y="1413"/>
                  </a:lnTo>
                  <a:lnTo>
                    <a:pt x="115" y="1447"/>
                  </a:lnTo>
                  <a:lnTo>
                    <a:pt x="74" y="1481"/>
                  </a:lnTo>
                  <a:lnTo>
                    <a:pt x="36" y="1514"/>
                  </a:lnTo>
                  <a:lnTo>
                    <a:pt x="0" y="1546"/>
                  </a:lnTo>
                  <a:close/>
                </a:path>
              </a:pathLst>
            </a:custGeom>
            <a:solidFill>
              <a:srgbClr val="99B2C6"/>
            </a:solidFill>
            <a:ln w="9525">
              <a:noFill/>
              <a:round/>
              <a:headEnd/>
              <a:tailEnd/>
            </a:ln>
          </xdr:spPr>
        </xdr:sp>
        <xdr:sp macro="" textlink="">
          <xdr:nvSpPr>
            <xdr:cNvPr id="299" name="Freeform 42"/>
            <xdr:cNvSpPr>
              <a:spLocks/>
            </xdr:cNvSpPr>
          </xdr:nvSpPr>
          <xdr:spPr bwMode="auto">
            <a:xfrm>
              <a:off x="2642" y="480"/>
              <a:ext cx="32" cy="304"/>
            </a:xfrm>
            <a:custGeom>
              <a:avLst/>
              <a:gdLst>
                <a:gd name="T0" fmla="*/ 0 w 158"/>
                <a:gd name="T1" fmla="*/ 0 h 1517"/>
                <a:gd name="T2" fmla="*/ 0 w 158"/>
                <a:gd name="T3" fmla="*/ 0 h 1517"/>
                <a:gd name="T4" fmla="*/ 0 w 158"/>
                <a:gd name="T5" fmla="*/ 0 h 1517"/>
                <a:gd name="T6" fmla="*/ 0 w 158"/>
                <a:gd name="T7" fmla="*/ 0 h 1517"/>
                <a:gd name="T8" fmla="*/ 0 w 158"/>
                <a:gd name="T9" fmla="*/ 0 h 1517"/>
                <a:gd name="T10" fmla="*/ 0 w 158"/>
                <a:gd name="T11" fmla="*/ 0 h 1517"/>
                <a:gd name="T12" fmla="*/ 0 w 158"/>
                <a:gd name="T13" fmla="*/ 0 h 1517"/>
                <a:gd name="T14" fmla="*/ 0 w 158"/>
                <a:gd name="T15" fmla="*/ 0 h 1517"/>
                <a:gd name="T16" fmla="*/ 0 w 158"/>
                <a:gd name="T17" fmla="*/ 0 h 1517"/>
                <a:gd name="T18" fmla="*/ 0 w 158"/>
                <a:gd name="T19" fmla="*/ 0 h 1517"/>
                <a:gd name="T20" fmla="*/ 0 w 158"/>
                <a:gd name="T21" fmla="*/ 0 h 15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8"/>
                <a:gd name="T34" fmla="*/ 0 h 1517"/>
                <a:gd name="T35" fmla="*/ 158 w 158"/>
                <a:gd name="T36" fmla="*/ 1517 h 15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8" h="1517">
                  <a:moveTo>
                    <a:pt x="0" y="1517"/>
                  </a:moveTo>
                  <a:lnTo>
                    <a:pt x="0" y="81"/>
                  </a:lnTo>
                  <a:lnTo>
                    <a:pt x="38" y="60"/>
                  </a:lnTo>
                  <a:lnTo>
                    <a:pt x="78" y="40"/>
                  </a:lnTo>
                  <a:lnTo>
                    <a:pt x="118" y="20"/>
                  </a:lnTo>
                  <a:lnTo>
                    <a:pt x="158" y="0"/>
                  </a:lnTo>
                  <a:lnTo>
                    <a:pt x="158" y="1390"/>
                  </a:lnTo>
                  <a:lnTo>
                    <a:pt x="117" y="1423"/>
                  </a:lnTo>
                  <a:lnTo>
                    <a:pt x="76" y="1455"/>
                  </a:lnTo>
                  <a:lnTo>
                    <a:pt x="37" y="1486"/>
                  </a:lnTo>
                  <a:lnTo>
                    <a:pt x="0" y="1517"/>
                  </a:lnTo>
                  <a:close/>
                </a:path>
              </a:pathLst>
            </a:custGeom>
            <a:solidFill>
              <a:srgbClr val="96B0C4"/>
            </a:solidFill>
            <a:ln w="9525">
              <a:noFill/>
              <a:round/>
              <a:headEnd/>
              <a:tailEnd/>
            </a:ln>
          </xdr:spPr>
        </xdr:sp>
        <xdr:sp macro="" textlink="">
          <xdr:nvSpPr>
            <xdr:cNvPr id="300" name="Freeform 43"/>
            <xdr:cNvSpPr>
              <a:spLocks/>
            </xdr:cNvSpPr>
          </xdr:nvSpPr>
          <xdr:spPr bwMode="auto">
            <a:xfrm>
              <a:off x="2658" y="473"/>
              <a:ext cx="32" cy="298"/>
            </a:xfrm>
            <a:custGeom>
              <a:avLst/>
              <a:gdLst>
                <a:gd name="T0" fmla="*/ 0 w 159"/>
                <a:gd name="T1" fmla="*/ 0 h 1487"/>
                <a:gd name="T2" fmla="*/ 0 w 159"/>
                <a:gd name="T3" fmla="*/ 0 h 1487"/>
                <a:gd name="T4" fmla="*/ 0 w 159"/>
                <a:gd name="T5" fmla="*/ 0 h 1487"/>
                <a:gd name="T6" fmla="*/ 0 w 159"/>
                <a:gd name="T7" fmla="*/ 0 h 1487"/>
                <a:gd name="T8" fmla="*/ 0 w 159"/>
                <a:gd name="T9" fmla="*/ 0 h 1487"/>
                <a:gd name="T10" fmla="*/ 0 w 159"/>
                <a:gd name="T11" fmla="*/ 0 h 1487"/>
                <a:gd name="T12" fmla="*/ 0 w 159"/>
                <a:gd name="T13" fmla="*/ 0 h 1487"/>
                <a:gd name="T14" fmla="*/ 0 w 159"/>
                <a:gd name="T15" fmla="*/ 0 h 1487"/>
                <a:gd name="T16" fmla="*/ 0 w 159"/>
                <a:gd name="T17" fmla="*/ 0 h 1487"/>
                <a:gd name="T18" fmla="*/ 0 w 159"/>
                <a:gd name="T19" fmla="*/ 0 h 1487"/>
                <a:gd name="T20" fmla="*/ 0 w 159"/>
                <a:gd name="T21" fmla="*/ 0 h 1487"/>
                <a:gd name="T22" fmla="*/ 0 w 159"/>
                <a:gd name="T23" fmla="*/ 0 h 1487"/>
                <a:gd name="T24" fmla="*/ 0 w 159"/>
                <a:gd name="T25" fmla="*/ 0 h 1487"/>
                <a:gd name="T26" fmla="*/ 0 w 159"/>
                <a:gd name="T27" fmla="*/ 0 h 1487"/>
                <a:gd name="T28" fmla="*/ 0 w 159"/>
                <a:gd name="T29" fmla="*/ 0 h 148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59"/>
                <a:gd name="T46" fmla="*/ 0 h 1487"/>
                <a:gd name="T47" fmla="*/ 159 w 159"/>
                <a:gd name="T48" fmla="*/ 1487 h 148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59" h="1487">
                  <a:moveTo>
                    <a:pt x="0" y="1487"/>
                  </a:moveTo>
                  <a:lnTo>
                    <a:pt x="0" y="74"/>
                  </a:lnTo>
                  <a:lnTo>
                    <a:pt x="39" y="55"/>
                  </a:lnTo>
                  <a:lnTo>
                    <a:pt x="78" y="36"/>
                  </a:lnTo>
                  <a:lnTo>
                    <a:pt x="118" y="18"/>
                  </a:lnTo>
                  <a:lnTo>
                    <a:pt x="159" y="0"/>
                  </a:lnTo>
                  <a:lnTo>
                    <a:pt x="159" y="1364"/>
                  </a:lnTo>
                  <a:lnTo>
                    <a:pt x="149" y="1373"/>
                  </a:lnTo>
                  <a:lnTo>
                    <a:pt x="139" y="1381"/>
                  </a:lnTo>
                  <a:lnTo>
                    <a:pt x="129" y="1389"/>
                  </a:lnTo>
                  <a:lnTo>
                    <a:pt x="119" y="1396"/>
                  </a:lnTo>
                  <a:lnTo>
                    <a:pt x="88" y="1419"/>
                  </a:lnTo>
                  <a:lnTo>
                    <a:pt x="59" y="1442"/>
                  </a:lnTo>
                  <a:lnTo>
                    <a:pt x="29" y="1465"/>
                  </a:lnTo>
                  <a:lnTo>
                    <a:pt x="0" y="1487"/>
                  </a:lnTo>
                  <a:close/>
                </a:path>
              </a:pathLst>
            </a:custGeom>
            <a:solidFill>
              <a:srgbClr val="92ACC1"/>
            </a:solidFill>
            <a:ln w="9525">
              <a:noFill/>
              <a:round/>
              <a:headEnd/>
              <a:tailEnd/>
            </a:ln>
          </xdr:spPr>
        </xdr:sp>
        <xdr:sp macro="" textlink="">
          <xdr:nvSpPr>
            <xdr:cNvPr id="301" name="Freeform 44"/>
            <xdr:cNvSpPr>
              <a:spLocks/>
            </xdr:cNvSpPr>
          </xdr:nvSpPr>
          <xdr:spPr bwMode="auto">
            <a:xfrm>
              <a:off x="2674" y="467"/>
              <a:ext cx="31" cy="291"/>
            </a:xfrm>
            <a:custGeom>
              <a:avLst/>
              <a:gdLst>
                <a:gd name="T0" fmla="*/ 0 w 159"/>
                <a:gd name="T1" fmla="*/ 0 h 1459"/>
                <a:gd name="T2" fmla="*/ 0 w 159"/>
                <a:gd name="T3" fmla="*/ 0 h 1459"/>
                <a:gd name="T4" fmla="*/ 0 w 159"/>
                <a:gd name="T5" fmla="*/ 0 h 1459"/>
                <a:gd name="T6" fmla="*/ 0 w 159"/>
                <a:gd name="T7" fmla="*/ 0 h 1459"/>
                <a:gd name="T8" fmla="*/ 0 w 159"/>
                <a:gd name="T9" fmla="*/ 0 h 1459"/>
                <a:gd name="T10" fmla="*/ 0 w 159"/>
                <a:gd name="T11" fmla="*/ 0 h 1459"/>
                <a:gd name="T12" fmla="*/ 0 w 159"/>
                <a:gd name="T13" fmla="*/ 0 h 1459"/>
                <a:gd name="T14" fmla="*/ 0 w 159"/>
                <a:gd name="T15" fmla="*/ 0 h 1459"/>
                <a:gd name="T16" fmla="*/ 0 w 159"/>
                <a:gd name="T17" fmla="*/ 0 h 1459"/>
                <a:gd name="T18" fmla="*/ 0 w 159"/>
                <a:gd name="T19" fmla="*/ 0 h 1459"/>
                <a:gd name="T20" fmla="*/ 0 w 159"/>
                <a:gd name="T21" fmla="*/ 0 h 1459"/>
                <a:gd name="T22" fmla="*/ 0 w 159"/>
                <a:gd name="T23" fmla="*/ 0 h 1459"/>
                <a:gd name="T24" fmla="*/ 0 w 159"/>
                <a:gd name="T25" fmla="*/ 0 h 1459"/>
                <a:gd name="T26" fmla="*/ 0 w 159"/>
                <a:gd name="T27" fmla="*/ 0 h 1459"/>
                <a:gd name="T28" fmla="*/ 0 w 159"/>
                <a:gd name="T29" fmla="*/ 0 h 1459"/>
                <a:gd name="T30" fmla="*/ 0 w 159"/>
                <a:gd name="T31" fmla="*/ 0 h 1459"/>
                <a:gd name="T32" fmla="*/ 0 w 159"/>
                <a:gd name="T33" fmla="*/ 0 h 1459"/>
                <a:gd name="T34" fmla="*/ 0 w 159"/>
                <a:gd name="T35" fmla="*/ 0 h 1459"/>
                <a:gd name="T36" fmla="*/ 0 w 159"/>
                <a:gd name="T37" fmla="*/ 0 h 1459"/>
                <a:gd name="T38" fmla="*/ 0 w 159"/>
                <a:gd name="T39" fmla="*/ 0 h 1459"/>
                <a:gd name="T40" fmla="*/ 0 w 159"/>
                <a:gd name="T41" fmla="*/ 0 h 1459"/>
                <a:gd name="T42" fmla="*/ 0 w 159"/>
                <a:gd name="T43" fmla="*/ 0 h 1459"/>
                <a:gd name="T44" fmla="*/ 0 w 159"/>
                <a:gd name="T45" fmla="*/ 0 h 14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59"/>
                <a:gd name="T70" fmla="*/ 0 h 1459"/>
                <a:gd name="T71" fmla="*/ 159 w 159"/>
                <a:gd name="T72" fmla="*/ 1459 h 14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59" h="1459">
                  <a:moveTo>
                    <a:pt x="0" y="1459"/>
                  </a:moveTo>
                  <a:lnTo>
                    <a:pt x="0" y="69"/>
                  </a:lnTo>
                  <a:lnTo>
                    <a:pt x="39" y="52"/>
                  </a:lnTo>
                  <a:lnTo>
                    <a:pt x="79" y="34"/>
                  </a:lnTo>
                  <a:lnTo>
                    <a:pt x="119" y="16"/>
                  </a:lnTo>
                  <a:lnTo>
                    <a:pt x="159" y="0"/>
                  </a:lnTo>
                  <a:lnTo>
                    <a:pt x="159" y="1303"/>
                  </a:lnTo>
                  <a:lnTo>
                    <a:pt x="149" y="1313"/>
                  </a:lnTo>
                  <a:lnTo>
                    <a:pt x="138" y="1322"/>
                  </a:lnTo>
                  <a:lnTo>
                    <a:pt x="136" y="1328"/>
                  </a:lnTo>
                  <a:lnTo>
                    <a:pt x="132" y="1336"/>
                  </a:lnTo>
                  <a:lnTo>
                    <a:pt x="127" y="1344"/>
                  </a:lnTo>
                  <a:lnTo>
                    <a:pt x="123" y="1351"/>
                  </a:lnTo>
                  <a:lnTo>
                    <a:pt x="111" y="1367"/>
                  </a:lnTo>
                  <a:lnTo>
                    <a:pt x="97" y="1381"/>
                  </a:lnTo>
                  <a:lnTo>
                    <a:pt x="83" y="1396"/>
                  </a:lnTo>
                  <a:lnTo>
                    <a:pt x="69" y="1408"/>
                  </a:lnTo>
                  <a:lnTo>
                    <a:pt x="54" y="1420"/>
                  </a:lnTo>
                  <a:lnTo>
                    <a:pt x="40" y="1430"/>
                  </a:lnTo>
                  <a:lnTo>
                    <a:pt x="30" y="1437"/>
                  </a:lnTo>
                  <a:lnTo>
                    <a:pt x="20" y="1445"/>
                  </a:lnTo>
                  <a:lnTo>
                    <a:pt x="10" y="1453"/>
                  </a:lnTo>
                  <a:lnTo>
                    <a:pt x="0" y="1459"/>
                  </a:lnTo>
                  <a:close/>
                </a:path>
              </a:pathLst>
            </a:custGeom>
            <a:solidFill>
              <a:srgbClr val="8FA9BD"/>
            </a:solidFill>
            <a:ln w="9525">
              <a:noFill/>
              <a:round/>
              <a:headEnd/>
              <a:tailEnd/>
            </a:ln>
          </xdr:spPr>
        </xdr:sp>
        <xdr:sp macro="" textlink="">
          <xdr:nvSpPr>
            <xdr:cNvPr id="302" name="Freeform 45"/>
            <xdr:cNvSpPr>
              <a:spLocks/>
            </xdr:cNvSpPr>
          </xdr:nvSpPr>
          <xdr:spPr bwMode="auto">
            <a:xfrm>
              <a:off x="2690" y="460"/>
              <a:ext cx="31" cy="286"/>
            </a:xfrm>
            <a:custGeom>
              <a:avLst/>
              <a:gdLst>
                <a:gd name="T0" fmla="*/ 0 w 158"/>
                <a:gd name="T1" fmla="*/ 0 h 1431"/>
                <a:gd name="T2" fmla="*/ 0 w 158"/>
                <a:gd name="T3" fmla="*/ 0 h 1431"/>
                <a:gd name="T4" fmla="*/ 0 w 158"/>
                <a:gd name="T5" fmla="*/ 0 h 1431"/>
                <a:gd name="T6" fmla="*/ 0 w 158"/>
                <a:gd name="T7" fmla="*/ 0 h 1431"/>
                <a:gd name="T8" fmla="*/ 0 w 158"/>
                <a:gd name="T9" fmla="*/ 0 h 1431"/>
                <a:gd name="T10" fmla="*/ 0 w 158"/>
                <a:gd name="T11" fmla="*/ 0 h 1431"/>
                <a:gd name="T12" fmla="*/ 0 w 158"/>
                <a:gd name="T13" fmla="*/ 0 h 1431"/>
                <a:gd name="T14" fmla="*/ 0 w 158"/>
                <a:gd name="T15" fmla="*/ 0 h 1431"/>
                <a:gd name="T16" fmla="*/ 0 w 158"/>
                <a:gd name="T17" fmla="*/ 0 h 1431"/>
                <a:gd name="T18" fmla="*/ 0 w 158"/>
                <a:gd name="T19" fmla="*/ 0 h 1431"/>
                <a:gd name="T20" fmla="*/ 0 w 158"/>
                <a:gd name="T21" fmla="*/ 0 h 1431"/>
                <a:gd name="T22" fmla="*/ 0 w 158"/>
                <a:gd name="T23" fmla="*/ 0 h 1431"/>
                <a:gd name="T24" fmla="*/ 0 w 158"/>
                <a:gd name="T25" fmla="*/ 0 h 1431"/>
                <a:gd name="T26" fmla="*/ 0 w 158"/>
                <a:gd name="T27" fmla="*/ 0 h 1431"/>
                <a:gd name="T28" fmla="*/ 0 w 158"/>
                <a:gd name="T29" fmla="*/ 0 h 1431"/>
                <a:gd name="T30" fmla="*/ 0 w 158"/>
                <a:gd name="T31" fmla="*/ 0 h 1431"/>
                <a:gd name="T32" fmla="*/ 0 w 158"/>
                <a:gd name="T33" fmla="*/ 0 h 143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58"/>
                <a:gd name="T52" fmla="*/ 0 h 1431"/>
                <a:gd name="T53" fmla="*/ 158 w 158"/>
                <a:gd name="T54" fmla="*/ 1431 h 143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58" h="1431">
                  <a:moveTo>
                    <a:pt x="0" y="1431"/>
                  </a:moveTo>
                  <a:lnTo>
                    <a:pt x="0" y="67"/>
                  </a:lnTo>
                  <a:lnTo>
                    <a:pt x="39" y="49"/>
                  </a:lnTo>
                  <a:lnTo>
                    <a:pt x="78" y="33"/>
                  </a:lnTo>
                  <a:lnTo>
                    <a:pt x="119" y="16"/>
                  </a:lnTo>
                  <a:lnTo>
                    <a:pt x="158" y="0"/>
                  </a:lnTo>
                  <a:lnTo>
                    <a:pt x="158" y="1278"/>
                  </a:lnTo>
                  <a:lnTo>
                    <a:pt x="131" y="1297"/>
                  </a:lnTo>
                  <a:lnTo>
                    <a:pt x="104" y="1316"/>
                  </a:lnTo>
                  <a:lnTo>
                    <a:pt x="80" y="1336"/>
                  </a:lnTo>
                  <a:lnTo>
                    <a:pt x="58" y="1355"/>
                  </a:lnTo>
                  <a:lnTo>
                    <a:pt x="55" y="1365"/>
                  </a:lnTo>
                  <a:lnTo>
                    <a:pt x="49" y="1373"/>
                  </a:lnTo>
                  <a:lnTo>
                    <a:pt x="43" y="1383"/>
                  </a:lnTo>
                  <a:lnTo>
                    <a:pt x="36" y="1393"/>
                  </a:lnTo>
                  <a:lnTo>
                    <a:pt x="18" y="1413"/>
                  </a:lnTo>
                  <a:lnTo>
                    <a:pt x="0" y="1431"/>
                  </a:lnTo>
                  <a:close/>
                </a:path>
              </a:pathLst>
            </a:custGeom>
            <a:solidFill>
              <a:srgbClr val="8BA6BA"/>
            </a:solidFill>
            <a:ln w="9525">
              <a:noFill/>
              <a:round/>
              <a:headEnd/>
              <a:tailEnd/>
            </a:ln>
          </xdr:spPr>
        </xdr:sp>
        <xdr:sp macro="" textlink="">
          <xdr:nvSpPr>
            <xdr:cNvPr id="303" name="Freeform 46"/>
            <xdr:cNvSpPr>
              <a:spLocks/>
            </xdr:cNvSpPr>
          </xdr:nvSpPr>
          <xdr:spPr bwMode="auto">
            <a:xfrm>
              <a:off x="2705" y="454"/>
              <a:ext cx="32" cy="273"/>
            </a:xfrm>
            <a:custGeom>
              <a:avLst/>
              <a:gdLst>
                <a:gd name="T0" fmla="*/ 0 w 159"/>
                <a:gd name="T1" fmla="*/ 0 h 1366"/>
                <a:gd name="T2" fmla="*/ 0 w 159"/>
                <a:gd name="T3" fmla="*/ 0 h 1366"/>
                <a:gd name="T4" fmla="*/ 0 w 159"/>
                <a:gd name="T5" fmla="*/ 0 h 1366"/>
                <a:gd name="T6" fmla="*/ 0 w 159"/>
                <a:gd name="T7" fmla="*/ 0 h 1366"/>
                <a:gd name="T8" fmla="*/ 0 w 159"/>
                <a:gd name="T9" fmla="*/ 0 h 1366"/>
                <a:gd name="T10" fmla="*/ 0 w 159"/>
                <a:gd name="T11" fmla="*/ 0 h 1366"/>
                <a:gd name="T12" fmla="*/ 0 w 159"/>
                <a:gd name="T13" fmla="*/ 0 h 1366"/>
                <a:gd name="T14" fmla="*/ 0 w 159"/>
                <a:gd name="T15" fmla="*/ 0 h 1366"/>
                <a:gd name="T16" fmla="*/ 0 w 159"/>
                <a:gd name="T17" fmla="*/ 0 h 1366"/>
                <a:gd name="T18" fmla="*/ 0 w 159"/>
                <a:gd name="T19" fmla="*/ 0 h 1366"/>
                <a:gd name="T20" fmla="*/ 0 w 159"/>
                <a:gd name="T21" fmla="*/ 0 h 13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366"/>
                <a:gd name="T35" fmla="*/ 159 w 159"/>
                <a:gd name="T36" fmla="*/ 1366 h 136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366">
                  <a:moveTo>
                    <a:pt x="0" y="1366"/>
                  </a:moveTo>
                  <a:lnTo>
                    <a:pt x="0" y="63"/>
                  </a:lnTo>
                  <a:lnTo>
                    <a:pt x="40" y="46"/>
                  </a:lnTo>
                  <a:lnTo>
                    <a:pt x="79" y="31"/>
                  </a:lnTo>
                  <a:lnTo>
                    <a:pt x="119" y="15"/>
                  </a:lnTo>
                  <a:lnTo>
                    <a:pt x="159" y="0"/>
                  </a:lnTo>
                  <a:lnTo>
                    <a:pt x="159" y="1256"/>
                  </a:lnTo>
                  <a:lnTo>
                    <a:pt x="115" y="1284"/>
                  </a:lnTo>
                  <a:lnTo>
                    <a:pt x="73" y="1312"/>
                  </a:lnTo>
                  <a:lnTo>
                    <a:pt x="34" y="1340"/>
                  </a:lnTo>
                  <a:lnTo>
                    <a:pt x="0" y="1366"/>
                  </a:lnTo>
                  <a:close/>
                </a:path>
              </a:pathLst>
            </a:custGeom>
            <a:solidFill>
              <a:srgbClr val="87A3B8"/>
            </a:solidFill>
            <a:ln w="9525">
              <a:noFill/>
              <a:round/>
              <a:headEnd/>
              <a:tailEnd/>
            </a:ln>
          </xdr:spPr>
        </xdr:sp>
        <xdr:sp macro="" textlink="">
          <xdr:nvSpPr>
            <xdr:cNvPr id="304" name="Freeform 47"/>
            <xdr:cNvSpPr>
              <a:spLocks/>
            </xdr:cNvSpPr>
          </xdr:nvSpPr>
          <xdr:spPr bwMode="auto">
            <a:xfrm>
              <a:off x="2721" y="448"/>
              <a:ext cx="32" cy="268"/>
            </a:xfrm>
            <a:custGeom>
              <a:avLst/>
              <a:gdLst>
                <a:gd name="T0" fmla="*/ 0 w 159"/>
                <a:gd name="T1" fmla="*/ 0 h 1337"/>
                <a:gd name="T2" fmla="*/ 0 w 159"/>
                <a:gd name="T3" fmla="*/ 0 h 1337"/>
                <a:gd name="T4" fmla="*/ 0 w 159"/>
                <a:gd name="T5" fmla="*/ 0 h 1337"/>
                <a:gd name="T6" fmla="*/ 0 w 159"/>
                <a:gd name="T7" fmla="*/ 0 h 1337"/>
                <a:gd name="T8" fmla="*/ 0 w 159"/>
                <a:gd name="T9" fmla="*/ 0 h 1337"/>
                <a:gd name="T10" fmla="*/ 0 w 159"/>
                <a:gd name="T11" fmla="*/ 0 h 1337"/>
                <a:gd name="T12" fmla="*/ 0 w 159"/>
                <a:gd name="T13" fmla="*/ 0 h 1337"/>
                <a:gd name="T14" fmla="*/ 0 w 159"/>
                <a:gd name="T15" fmla="*/ 0 h 1337"/>
                <a:gd name="T16" fmla="*/ 0 w 159"/>
                <a:gd name="T17" fmla="*/ 0 h 1337"/>
                <a:gd name="T18" fmla="*/ 0 w 159"/>
                <a:gd name="T19" fmla="*/ 0 h 1337"/>
                <a:gd name="T20" fmla="*/ 0 w 159"/>
                <a:gd name="T21" fmla="*/ 0 h 133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337"/>
                <a:gd name="T35" fmla="*/ 159 w 159"/>
                <a:gd name="T36" fmla="*/ 1337 h 133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337">
                  <a:moveTo>
                    <a:pt x="0" y="1337"/>
                  </a:moveTo>
                  <a:lnTo>
                    <a:pt x="0" y="59"/>
                  </a:lnTo>
                  <a:lnTo>
                    <a:pt x="40" y="44"/>
                  </a:lnTo>
                  <a:lnTo>
                    <a:pt x="80" y="29"/>
                  </a:lnTo>
                  <a:lnTo>
                    <a:pt x="119" y="15"/>
                  </a:lnTo>
                  <a:lnTo>
                    <a:pt x="159" y="0"/>
                  </a:lnTo>
                  <a:lnTo>
                    <a:pt x="159" y="1237"/>
                  </a:lnTo>
                  <a:lnTo>
                    <a:pt x="117" y="1263"/>
                  </a:lnTo>
                  <a:lnTo>
                    <a:pt x="76" y="1287"/>
                  </a:lnTo>
                  <a:lnTo>
                    <a:pt x="38" y="1312"/>
                  </a:lnTo>
                  <a:lnTo>
                    <a:pt x="0" y="1337"/>
                  </a:lnTo>
                  <a:close/>
                </a:path>
              </a:pathLst>
            </a:custGeom>
            <a:solidFill>
              <a:srgbClr val="83A0B6"/>
            </a:solidFill>
            <a:ln w="9525">
              <a:noFill/>
              <a:round/>
              <a:headEnd/>
              <a:tailEnd/>
            </a:ln>
          </xdr:spPr>
        </xdr:sp>
        <xdr:sp macro="" textlink="">
          <xdr:nvSpPr>
            <xdr:cNvPr id="305" name="Freeform 48"/>
            <xdr:cNvSpPr>
              <a:spLocks/>
            </xdr:cNvSpPr>
          </xdr:nvSpPr>
          <xdr:spPr bwMode="auto">
            <a:xfrm>
              <a:off x="2737" y="443"/>
              <a:ext cx="32" cy="262"/>
            </a:xfrm>
            <a:custGeom>
              <a:avLst/>
              <a:gdLst>
                <a:gd name="T0" fmla="*/ 0 w 158"/>
                <a:gd name="T1" fmla="*/ 0 h 1312"/>
                <a:gd name="T2" fmla="*/ 0 w 158"/>
                <a:gd name="T3" fmla="*/ 0 h 1312"/>
                <a:gd name="T4" fmla="*/ 0 w 158"/>
                <a:gd name="T5" fmla="*/ 0 h 1312"/>
                <a:gd name="T6" fmla="*/ 0 w 158"/>
                <a:gd name="T7" fmla="*/ 0 h 1312"/>
                <a:gd name="T8" fmla="*/ 0 w 158"/>
                <a:gd name="T9" fmla="*/ 0 h 1312"/>
                <a:gd name="T10" fmla="*/ 0 w 158"/>
                <a:gd name="T11" fmla="*/ 0 h 1312"/>
                <a:gd name="T12" fmla="*/ 0 w 158"/>
                <a:gd name="T13" fmla="*/ 0 h 1312"/>
                <a:gd name="T14" fmla="*/ 0 w 158"/>
                <a:gd name="T15" fmla="*/ 0 h 1312"/>
                <a:gd name="T16" fmla="*/ 0 w 158"/>
                <a:gd name="T17" fmla="*/ 0 h 1312"/>
                <a:gd name="T18" fmla="*/ 0 w 158"/>
                <a:gd name="T19" fmla="*/ 0 h 1312"/>
                <a:gd name="T20" fmla="*/ 0 w 158"/>
                <a:gd name="T21" fmla="*/ 0 h 13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8"/>
                <a:gd name="T34" fmla="*/ 0 h 1312"/>
                <a:gd name="T35" fmla="*/ 158 w 158"/>
                <a:gd name="T36" fmla="*/ 1312 h 13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8" h="1312">
                  <a:moveTo>
                    <a:pt x="0" y="1312"/>
                  </a:moveTo>
                  <a:lnTo>
                    <a:pt x="0" y="56"/>
                  </a:lnTo>
                  <a:lnTo>
                    <a:pt x="39" y="42"/>
                  </a:lnTo>
                  <a:lnTo>
                    <a:pt x="79" y="27"/>
                  </a:lnTo>
                  <a:lnTo>
                    <a:pt x="119" y="13"/>
                  </a:lnTo>
                  <a:lnTo>
                    <a:pt x="158" y="0"/>
                  </a:lnTo>
                  <a:lnTo>
                    <a:pt x="158" y="1219"/>
                  </a:lnTo>
                  <a:lnTo>
                    <a:pt x="117" y="1242"/>
                  </a:lnTo>
                  <a:lnTo>
                    <a:pt x="78" y="1266"/>
                  </a:lnTo>
                  <a:lnTo>
                    <a:pt x="38" y="1289"/>
                  </a:lnTo>
                  <a:lnTo>
                    <a:pt x="0" y="1312"/>
                  </a:lnTo>
                  <a:close/>
                </a:path>
              </a:pathLst>
            </a:custGeom>
            <a:solidFill>
              <a:srgbClr val="7F9EB3"/>
            </a:solidFill>
            <a:ln w="9525">
              <a:noFill/>
              <a:round/>
              <a:headEnd/>
              <a:tailEnd/>
            </a:ln>
          </xdr:spPr>
        </xdr:sp>
        <xdr:sp macro="" textlink="">
          <xdr:nvSpPr>
            <xdr:cNvPr id="306" name="Freeform 49"/>
            <xdr:cNvSpPr>
              <a:spLocks/>
            </xdr:cNvSpPr>
          </xdr:nvSpPr>
          <xdr:spPr bwMode="auto">
            <a:xfrm>
              <a:off x="2753" y="438"/>
              <a:ext cx="32" cy="258"/>
            </a:xfrm>
            <a:custGeom>
              <a:avLst/>
              <a:gdLst>
                <a:gd name="T0" fmla="*/ 0 w 160"/>
                <a:gd name="T1" fmla="*/ 0 h 1289"/>
                <a:gd name="T2" fmla="*/ 0 w 160"/>
                <a:gd name="T3" fmla="*/ 0 h 1289"/>
                <a:gd name="T4" fmla="*/ 0 w 160"/>
                <a:gd name="T5" fmla="*/ 0 h 1289"/>
                <a:gd name="T6" fmla="*/ 0 w 160"/>
                <a:gd name="T7" fmla="*/ 0 h 1289"/>
                <a:gd name="T8" fmla="*/ 0 w 160"/>
                <a:gd name="T9" fmla="*/ 0 h 1289"/>
                <a:gd name="T10" fmla="*/ 0 w 160"/>
                <a:gd name="T11" fmla="*/ 0 h 1289"/>
                <a:gd name="T12" fmla="*/ 0 w 160"/>
                <a:gd name="T13" fmla="*/ 0 h 1289"/>
                <a:gd name="T14" fmla="*/ 0 w 160"/>
                <a:gd name="T15" fmla="*/ 0 h 1289"/>
                <a:gd name="T16" fmla="*/ 0 w 160"/>
                <a:gd name="T17" fmla="*/ 0 h 1289"/>
                <a:gd name="T18" fmla="*/ 0 w 160"/>
                <a:gd name="T19" fmla="*/ 0 h 1289"/>
                <a:gd name="T20" fmla="*/ 0 w 160"/>
                <a:gd name="T21" fmla="*/ 0 h 12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0"/>
                <a:gd name="T34" fmla="*/ 0 h 1289"/>
                <a:gd name="T35" fmla="*/ 160 w 160"/>
                <a:gd name="T36" fmla="*/ 1289 h 12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0" h="1289">
                  <a:moveTo>
                    <a:pt x="0" y="1289"/>
                  </a:moveTo>
                  <a:lnTo>
                    <a:pt x="0" y="52"/>
                  </a:lnTo>
                  <a:lnTo>
                    <a:pt x="40" y="38"/>
                  </a:lnTo>
                  <a:lnTo>
                    <a:pt x="79" y="25"/>
                  </a:lnTo>
                  <a:lnTo>
                    <a:pt x="119" y="12"/>
                  </a:lnTo>
                  <a:lnTo>
                    <a:pt x="160" y="0"/>
                  </a:lnTo>
                  <a:lnTo>
                    <a:pt x="160" y="1199"/>
                  </a:lnTo>
                  <a:lnTo>
                    <a:pt x="119" y="1222"/>
                  </a:lnTo>
                  <a:lnTo>
                    <a:pt x="79" y="1244"/>
                  </a:lnTo>
                  <a:lnTo>
                    <a:pt x="40" y="1266"/>
                  </a:lnTo>
                  <a:lnTo>
                    <a:pt x="0" y="1289"/>
                  </a:lnTo>
                  <a:close/>
                </a:path>
              </a:pathLst>
            </a:custGeom>
            <a:solidFill>
              <a:srgbClr val="7B9BB1"/>
            </a:solidFill>
            <a:ln w="9525">
              <a:noFill/>
              <a:round/>
              <a:headEnd/>
              <a:tailEnd/>
            </a:ln>
          </xdr:spPr>
        </xdr:sp>
        <xdr:sp macro="" textlink="">
          <xdr:nvSpPr>
            <xdr:cNvPr id="307" name="Freeform 50"/>
            <xdr:cNvSpPr>
              <a:spLocks/>
            </xdr:cNvSpPr>
          </xdr:nvSpPr>
          <xdr:spPr bwMode="auto">
            <a:xfrm>
              <a:off x="2769" y="433"/>
              <a:ext cx="32" cy="254"/>
            </a:xfrm>
            <a:custGeom>
              <a:avLst/>
              <a:gdLst>
                <a:gd name="T0" fmla="*/ 0 w 160"/>
                <a:gd name="T1" fmla="*/ 0 h 1269"/>
                <a:gd name="T2" fmla="*/ 0 w 160"/>
                <a:gd name="T3" fmla="*/ 0 h 1269"/>
                <a:gd name="T4" fmla="*/ 0 w 160"/>
                <a:gd name="T5" fmla="*/ 0 h 1269"/>
                <a:gd name="T6" fmla="*/ 0 w 160"/>
                <a:gd name="T7" fmla="*/ 0 h 1269"/>
                <a:gd name="T8" fmla="*/ 0 w 160"/>
                <a:gd name="T9" fmla="*/ 0 h 1269"/>
                <a:gd name="T10" fmla="*/ 0 w 160"/>
                <a:gd name="T11" fmla="*/ 0 h 1269"/>
                <a:gd name="T12" fmla="*/ 0 w 160"/>
                <a:gd name="T13" fmla="*/ 0 h 1269"/>
                <a:gd name="T14" fmla="*/ 0 w 160"/>
                <a:gd name="T15" fmla="*/ 0 h 1269"/>
                <a:gd name="T16" fmla="*/ 0 w 160"/>
                <a:gd name="T17" fmla="*/ 0 h 1269"/>
                <a:gd name="T18" fmla="*/ 0 w 160"/>
                <a:gd name="T19" fmla="*/ 0 h 1269"/>
                <a:gd name="T20" fmla="*/ 0 w 160"/>
                <a:gd name="T21" fmla="*/ 0 h 126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0"/>
                <a:gd name="T34" fmla="*/ 0 h 1269"/>
                <a:gd name="T35" fmla="*/ 160 w 160"/>
                <a:gd name="T36" fmla="*/ 1269 h 126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0" h="1269">
                  <a:moveTo>
                    <a:pt x="0" y="1269"/>
                  </a:moveTo>
                  <a:lnTo>
                    <a:pt x="0" y="50"/>
                  </a:lnTo>
                  <a:lnTo>
                    <a:pt x="40" y="37"/>
                  </a:lnTo>
                  <a:lnTo>
                    <a:pt x="80" y="25"/>
                  </a:lnTo>
                  <a:lnTo>
                    <a:pt x="119" y="12"/>
                  </a:lnTo>
                  <a:lnTo>
                    <a:pt x="160" y="0"/>
                  </a:lnTo>
                  <a:lnTo>
                    <a:pt x="160" y="1181"/>
                  </a:lnTo>
                  <a:lnTo>
                    <a:pt x="120" y="1202"/>
                  </a:lnTo>
                  <a:lnTo>
                    <a:pt x="81" y="1224"/>
                  </a:lnTo>
                  <a:lnTo>
                    <a:pt x="41" y="1246"/>
                  </a:lnTo>
                  <a:lnTo>
                    <a:pt x="0" y="1269"/>
                  </a:lnTo>
                  <a:close/>
                </a:path>
              </a:pathLst>
            </a:custGeom>
            <a:solidFill>
              <a:srgbClr val="7899AE"/>
            </a:solidFill>
            <a:ln w="9525">
              <a:noFill/>
              <a:round/>
              <a:headEnd/>
              <a:tailEnd/>
            </a:ln>
          </xdr:spPr>
        </xdr:sp>
        <xdr:sp macro="" textlink="">
          <xdr:nvSpPr>
            <xdr:cNvPr id="308" name="Freeform 51"/>
            <xdr:cNvSpPr>
              <a:spLocks/>
            </xdr:cNvSpPr>
          </xdr:nvSpPr>
          <xdr:spPr bwMode="auto">
            <a:xfrm>
              <a:off x="2785" y="428"/>
              <a:ext cx="32" cy="250"/>
            </a:xfrm>
            <a:custGeom>
              <a:avLst/>
              <a:gdLst>
                <a:gd name="T0" fmla="*/ 0 w 158"/>
                <a:gd name="T1" fmla="*/ 0 h 1247"/>
                <a:gd name="T2" fmla="*/ 0 w 158"/>
                <a:gd name="T3" fmla="*/ 0 h 1247"/>
                <a:gd name="T4" fmla="*/ 0 w 158"/>
                <a:gd name="T5" fmla="*/ 0 h 1247"/>
                <a:gd name="T6" fmla="*/ 0 w 158"/>
                <a:gd name="T7" fmla="*/ 0 h 1247"/>
                <a:gd name="T8" fmla="*/ 0 w 158"/>
                <a:gd name="T9" fmla="*/ 0 h 1247"/>
                <a:gd name="T10" fmla="*/ 0 w 158"/>
                <a:gd name="T11" fmla="*/ 0 h 1247"/>
                <a:gd name="T12" fmla="*/ 0 w 158"/>
                <a:gd name="T13" fmla="*/ 0 h 1247"/>
                <a:gd name="T14" fmla="*/ 0 w 158"/>
                <a:gd name="T15" fmla="*/ 0 h 1247"/>
                <a:gd name="T16" fmla="*/ 0 w 158"/>
                <a:gd name="T17" fmla="*/ 0 h 1247"/>
                <a:gd name="T18" fmla="*/ 0 w 158"/>
                <a:gd name="T19" fmla="*/ 0 h 1247"/>
                <a:gd name="T20" fmla="*/ 0 w 158"/>
                <a:gd name="T21" fmla="*/ 0 h 124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8"/>
                <a:gd name="T34" fmla="*/ 0 h 1247"/>
                <a:gd name="T35" fmla="*/ 158 w 158"/>
                <a:gd name="T36" fmla="*/ 1247 h 124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8" h="1247">
                  <a:moveTo>
                    <a:pt x="0" y="1247"/>
                  </a:moveTo>
                  <a:lnTo>
                    <a:pt x="0" y="48"/>
                  </a:lnTo>
                  <a:lnTo>
                    <a:pt x="38" y="35"/>
                  </a:lnTo>
                  <a:lnTo>
                    <a:pt x="78" y="23"/>
                  </a:lnTo>
                  <a:lnTo>
                    <a:pt x="117" y="11"/>
                  </a:lnTo>
                  <a:lnTo>
                    <a:pt x="158" y="0"/>
                  </a:lnTo>
                  <a:lnTo>
                    <a:pt x="158" y="1160"/>
                  </a:lnTo>
                  <a:lnTo>
                    <a:pt x="120" y="1181"/>
                  </a:lnTo>
                  <a:lnTo>
                    <a:pt x="80" y="1203"/>
                  </a:lnTo>
                  <a:lnTo>
                    <a:pt x="39" y="1225"/>
                  </a:lnTo>
                  <a:lnTo>
                    <a:pt x="0" y="1247"/>
                  </a:lnTo>
                  <a:close/>
                </a:path>
              </a:pathLst>
            </a:custGeom>
            <a:solidFill>
              <a:srgbClr val="7497AC"/>
            </a:solidFill>
            <a:ln w="9525">
              <a:noFill/>
              <a:round/>
              <a:headEnd/>
              <a:tailEnd/>
            </a:ln>
          </xdr:spPr>
        </xdr:sp>
        <xdr:sp macro="" textlink="">
          <xdr:nvSpPr>
            <xdr:cNvPr id="309" name="Freeform 52"/>
            <xdr:cNvSpPr>
              <a:spLocks/>
            </xdr:cNvSpPr>
          </xdr:nvSpPr>
          <xdr:spPr bwMode="auto">
            <a:xfrm>
              <a:off x="2801" y="424"/>
              <a:ext cx="32" cy="245"/>
            </a:xfrm>
            <a:custGeom>
              <a:avLst/>
              <a:gdLst>
                <a:gd name="T0" fmla="*/ 0 w 159"/>
                <a:gd name="T1" fmla="*/ 0 h 1226"/>
                <a:gd name="T2" fmla="*/ 0 w 159"/>
                <a:gd name="T3" fmla="*/ 0 h 1226"/>
                <a:gd name="T4" fmla="*/ 0 w 159"/>
                <a:gd name="T5" fmla="*/ 0 h 1226"/>
                <a:gd name="T6" fmla="*/ 0 w 159"/>
                <a:gd name="T7" fmla="*/ 0 h 1226"/>
                <a:gd name="T8" fmla="*/ 0 w 159"/>
                <a:gd name="T9" fmla="*/ 0 h 1226"/>
                <a:gd name="T10" fmla="*/ 0 w 159"/>
                <a:gd name="T11" fmla="*/ 0 h 1226"/>
                <a:gd name="T12" fmla="*/ 0 w 159"/>
                <a:gd name="T13" fmla="*/ 0 h 1226"/>
                <a:gd name="T14" fmla="*/ 0 w 159"/>
                <a:gd name="T15" fmla="*/ 0 h 1226"/>
                <a:gd name="T16" fmla="*/ 0 w 159"/>
                <a:gd name="T17" fmla="*/ 0 h 1226"/>
                <a:gd name="T18" fmla="*/ 0 w 159"/>
                <a:gd name="T19" fmla="*/ 0 h 1226"/>
                <a:gd name="T20" fmla="*/ 0 w 159"/>
                <a:gd name="T21" fmla="*/ 0 h 122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1226"/>
                <a:gd name="T35" fmla="*/ 159 w 159"/>
                <a:gd name="T36" fmla="*/ 1226 h 122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1226">
                  <a:moveTo>
                    <a:pt x="0" y="1226"/>
                  </a:moveTo>
                  <a:lnTo>
                    <a:pt x="0" y="45"/>
                  </a:lnTo>
                  <a:lnTo>
                    <a:pt x="38" y="33"/>
                  </a:lnTo>
                  <a:lnTo>
                    <a:pt x="78" y="22"/>
                  </a:lnTo>
                  <a:lnTo>
                    <a:pt x="119" y="11"/>
                  </a:lnTo>
                  <a:lnTo>
                    <a:pt x="159" y="0"/>
                  </a:lnTo>
                  <a:lnTo>
                    <a:pt x="159" y="1137"/>
                  </a:lnTo>
                  <a:lnTo>
                    <a:pt x="121" y="1159"/>
                  </a:lnTo>
                  <a:lnTo>
                    <a:pt x="81" y="1181"/>
                  </a:lnTo>
                  <a:lnTo>
                    <a:pt x="41" y="1203"/>
                  </a:lnTo>
                  <a:lnTo>
                    <a:pt x="0" y="1226"/>
                  </a:lnTo>
                  <a:close/>
                </a:path>
              </a:pathLst>
            </a:custGeom>
            <a:solidFill>
              <a:srgbClr val="7194AA"/>
            </a:solidFill>
            <a:ln w="9525">
              <a:noFill/>
              <a:round/>
              <a:headEnd/>
              <a:tailEnd/>
            </a:ln>
          </xdr:spPr>
        </xdr:sp>
        <xdr:sp macro="" textlink="">
          <xdr:nvSpPr>
            <xdr:cNvPr id="310" name="Freeform 53"/>
            <xdr:cNvSpPr>
              <a:spLocks/>
            </xdr:cNvSpPr>
          </xdr:nvSpPr>
          <xdr:spPr bwMode="auto">
            <a:xfrm>
              <a:off x="2817" y="420"/>
              <a:ext cx="31" cy="240"/>
            </a:xfrm>
            <a:custGeom>
              <a:avLst/>
              <a:gdLst>
                <a:gd name="T0" fmla="*/ 0 w 159"/>
                <a:gd name="T1" fmla="*/ 0 h 1203"/>
                <a:gd name="T2" fmla="*/ 0 w 159"/>
                <a:gd name="T3" fmla="*/ 0 h 1203"/>
                <a:gd name="T4" fmla="*/ 0 w 159"/>
                <a:gd name="T5" fmla="*/ 0 h 1203"/>
                <a:gd name="T6" fmla="*/ 0 w 159"/>
                <a:gd name="T7" fmla="*/ 0 h 1203"/>
                <a:gd name="T8" fmla="*/ 0 w 159"/>
                <a:gd name="T9" fmla="*/ 0 h 1203"/>
                <a:gd name="T10" fmla="*/ 0 w 159"/>
                <a:gd name="T11" fmla="*/ 0 h 1203"/>
                <a:gd name="T12" fmla="*/ 0 w 159"/>
                <a:gd name="T13" fmla="*/ 0 h 1203"/>
                <a:gd name="T14" fmla="*/ 0 w 159"/>
                <a:gd name="T15" fmla="*/ 0 h 1203"/>
                <a:gd name="T16" fmla="*/ 0 w 159"/>
                <a:gd name="T17" fmla="*/ 0 h 1203"/>
                <a:gd name="T18" fmla="*/ 0 w 159"/>
                <a:gd name="T19" fmla="*/ 0 h 1203"/>
                <a:gd name="T20" fmla="*/ 0 w 159"/>
                <a:gd name="T21" fmla="*/ 0 h 1203"/>
                <a:gd name="T22" fmla="*/ 0 w 159"/>
                <a:gd name="T23" fmla="*/ 0 h 1203"/>
                <a:gd name="T24" fmla="*/ 0 w 159"/>
                <a:gd name="T25" fmla="*/ 0 h 1203"/>
                <a:gd name="T26" fmla="*/ 0 w 159"/>
                <a:gd name="T27" fmla="*/ 0 h 1203"/>
                <a:gd name="T28" fmla="*/ 0 w 159"/>
                <a:gd name="T29" fmla="*/ 0 h 1203"/>
                <a:gd name="T30" fmla="*/ 0 w 159"/>
                <a:gd name="T31" fmla="*/ 0 h 1203"/>
                <a:gd name="T32" fmla="*/ 0 w 159"/>
                <a:gd name="T33" fmla="*/ 0 h 1203"/>
                <a:gd name="T34" fmla="*/ 0 w 159"/>
                <a:gd name="T35" fmla="*/ 0 h 1203"/>
                <a:gd name="T36" fmla="*/ 0 w 159"/>
                <a:gd name="T37" fmla="*/ 0 h 1203"/>
                <a:gd name="T38" fmla="*/ 0 w 159"/>
                <a:gd name="T39" fmla="*/ 0 h 120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59"/>
                <a:gd name="T61" fmla="*/ 0 h 1203"/>
                <a:gd name="T62" fmla="*/ 159 w 159"/>
                <a:gd name="T63" fmla="*/ 1203 h 120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59" h="1203">
                  <a:moveTo>
                    <a:pt x="0" y="1203"/>
                  </a:moveTo>
                  <a:lnTo>
                    <a:pt x="0" y="43"/>
                  </a:lnTo>
                  <a:lnTo>
                    <a:pt x="40" y="32"/>
                  </a:lnTo>
                  <a:lnTo>
                    <a:pt x="80" y="21"/>
                  </a:lnTo>
                  <a:lnTo>
                    <a:pt x="119" y="10"/>
                  </a:lnTo>
                  <a:lnTo>
                    <a:pt x="159" y="0"/>
                  </a:lnTo>
                  <a:lnTo>
                    <a:pt x="159" y="909"/>
                  </a:lnTo>
                  <a:lnTo>
                    <a:pt x="136" y="923"/>
                  </a:lnTo>
                  <a:lnTo>
                    <a:pt x="116" y="937"/>
                  </a:lnTo>
                  <a:lnTo>
                    <a:pt x="98" y="950"/>
                  </a:lnTo>
                  <a:lnTo>
                    <a:pt x="84" y="963"/>
                  </a:lnTo>
                  <a:lnTo>
                    <a:pt x="91" y="962"/>
                  </a:lnTo>
                  <a:lnTo>
                    <a:pt x="109" y="960"/>
                  </a:lnTo>
                  <a:lnTo>
                    <a:pt x="132" y="955"/>
                  </a:lnTo>
                  <a:lnTo>
                    <a:pt x="159" y="951"/>
                  </a:lnTo>
                  <a:lnTo>
                    <a:pt x="159" y="1111"/>
                  </a:lnTo>
                  <a:lnTo>
                    <a:pt x="124" y="1133"/>
                  </a:lnTo>
                  <a:lnTo>
                    <a:pt x="85" y="1155"/>
                  </a:lnTo>
                  <a:lnTo>
                    <a:pt x="43" y="1179"/>
                  </a:lnTo>
                  <a:lnTo>
                    <a:pt x="0" y="1203"/>
                  </a:lnTo>
                  <a:close/>
                </a:path>
              </a:pathLst>
            </a:custGeom>
            <a:solidFill>
              <a:srgbClr val="6A8FA5"/>
            </a:solidFill>
            <a:ln w="9525">
              <a:noFill/>
              <a:round/>
              <a:headEnd/>
              <a:tailEnd/>
            </a:ln>
          </xdr:spPr>
        </xdr:sp>
        <xdr:sp macro="" textlink="">
          <xdr:nvSpPr>
            <xdr:cNvPr id="311" name="Freeform 54"/>
            <xdr:cNvSpPr>
              <a:spLocks/>
            </xdr:cNvSpPr>
          </xdr:nvSpPr>
          <xdr:spPr bwMode="auto">
            <a:xfrm>
              <a:off x="2833" y="391"/>
              <a:ext cx="337" cy="260"/>
            </a:xfrm>
            <a:custGeom>
              <a:avLst/>
              <a:gdLst>
                <a:gd name="T0" fmla="*/ 0 w 1689"/>
                <a:gd name="T1" fmla="*/ 0 h 1301"/>
                <a:gd name="T2" fmla="*/ 0 w 1689"/>
                <a:gd name="T3" fmla="*/ 0 h 1301"/>
                <a:gd name="T4" fmla="*/ 0 w 1689"/>
                <a:gd name="T5" fmla="*/ 0 h 1301"/>
                <a:gd name="T6" fmla="*/ 0 w 1689"/>
                <a:gd name="T7" fmla="*/ 0 h 1301"/>
                <a:gd name="T8" fmla="*/ 0 w 1689"/>
                <a:gd name="T9" fmla="*/ 0 h 1301"/>
                <a:gd name="T10" fmla="*/ 0 w 1689"/>
                <a:gd name="T11" fmla="*/ 0 h 1301"/>
                <a:gd name="T12" fmla="*/ 0 w 1689"/>
                <a:gd name="T13" fmla="*/ 0 h 1301"/>
                <a:gd name="T14" fmla="*/ 0 w 1689"/>
                <a:gd name="T15" fmla="*/ 0 h 1301"/>
                <a:gd name="T16" fmla="*/ 0 w 1689"/>
                <a:gd name="T17" fmla="*/ 0 h 1301"/>
                <a:gd name="T18" fmla="*/ 0 w 1689"/>
                <a:gd name="T19" fmla="*/ 0 h 1301"/>
                <a:gd name="T20" fmla="*/ 0 w 1689"/>
                <a:gd name="T21" fmla="*/ 0 h 1301"/>
                <a:gd name="T22" fmla="*/ 0 w 1689"/>
                <a:gd name="T23" fmla="*/ 0 h 1301"/>
                <a:gd name="T24" fmla="*/ 0 w 1689"/>
                <a:gd name="T25" fmla="*/ 0 h 1301"/>
                <a:gd name="T26" fmla="*/ 0 w 1689"/>
                <a:gd name="T27" fmla="*/ 0 h 1301"/>
                <a:gd name="T28" fmla="*/ 0 w 1689"/>
                <a:gd name="T29" fmla="*/ 0 h 1301"/>
                <a:gd name="T30" fmla="*/ 0 w 1689"/>
                <a:gd name="T31" fmla="*/ 0 h 1301"/>
                <a:gd name="T32" fmla="*/ 0 w 1689"/>
                <a:gd name="T33" fmla="*/ 0 h 1301"/>
                <a:gd name="T34" fmla="*/ 0 w 1689"/>
                <a:gd name="T35" fmla="*/ 0 h 1301"/>
                <a:gd name="T36" fmla="*/ 0 w 1689"/>
                <a:gd name="T37" fmla="*/ 0 h 1301"/>
                <a:gd name="T38" fmla="*/ 0 w 1689"/>
                <a:gd name="T39" fmla="*/ 0 h 1301"/>
                <a:gd name="T40" fmla="*/ 0 w 1689"/>
                <a:gd name="T41" fmla="*/ 0 h 1301"/>
                <a:gd name="T42" fmla="*/ 0 w 1689"/>
                <a:gd name="T43" fmla="*/ 0 h 1301"/>
                <a:gd name="T44" fmla="*/ 0 w 1689"/>
                <a:gd name="T45" fmla="*/ 0 h 1301"/>
                <a:gd name="T46" fmla="*/ 0 w 1689"/>
                <a:gd name="T47" fmla="*/ 0 h 1301"/>
                <a:gd name="T48" fmla="*/ 0 w 1689"/>
                <a:gd name="T49" fmla="*/ 0 h 1301"/>
                <a:gd name="T50" fmla="*/ 0 w 1689"/>
                <a:gd name="T51" fmla="*/ 0 h 1301"/>
                <a:gd name="T52" fmla="*/ 0 w 1689"/>
                <a:gd name="T53" fmla="*/ 0 h 1301"/>
                <a:gd name="T54" fmla="*/ 0 w 1689"/>
                <a:gd name="T55" fmla="*/ 0 h 1301"/>
                <a:gd name="T56" fmla="*/ 0 w 1689"/>
                <a:gd name="T57" fmla="*/ 0 h 1301"/>
                <a:gd name="T58" fmla="*/ 0 w 1689"/>
                <a:gd name="T59" fmla="*/ 0 h 1301"/>
                <a:gd name="T60" fmla="*/ 0 w 1689"/>
                <a:gd name="T61" fmla="*/ 0 h 1301"/>
                <a:gd name="T62" fmla="*/ 0 w 1689"/>
                <a:gd name="T63" fmla="*/ 0 h 1301"/>
                <a:gd name="T64" fmla="*/ 0 w 1689"/>
                <a:gd name="T65" fmla="*/ 0 h 1301"/>
                <a:gd name="T66" fmla="*/ 0 w 1689"/>
                <a:gd name="T67" fmla="*/ 0 h 1301"/>
                <a:gd name="T68" fmla="*/ 0 w 1689"/>
                <a:gd name="T69" fmla="*/ 0 h 1301"/>
                <a:gd name="T70" fmla="*/ 0 w 1689"/>
                <a:gd name="T71" fmla="*/ 0 h 1301"/>
                <a:gd name="T72" fmla="*/ 0 w 1689"/>
                <a:gd name="T73" fmla="*/ 0 h 1301"/>
                <a:gd name="T74" fmla="*/ 0 w 1689"/>
                <a:gd name="T75" fmla="*/ 0 h 1301"/>
                <a:gd name="T76" fmla="*/ 0 w 1689"/>
                <a:gd name="T77" fmla="*/ 0 h 1301"/>
                <a:gd name="T78" fmla="*/ 0 w 1689"/>
                <a:gd name="T79" fmla="*/ 0 h 1301"/>
                <a:gd name="T80" fmla="*/ 0 w 1689"/>
                <a:gd name="T81" fmla="*/ 0 h 1301"/>
                <a:gd name="T82" fmla="*/ 0 w 1689"/>
                <a:gd name="T83" fmla="*/ 0 h 1301"/>
                <a:gd name="T84" fmla="*/ 0 w 1689"/>
                <a:gd name="T85" fmla="*/ 0 h 1301"/>
                <a:gd name="T86" fmla="*/ 0 w 1689"/>
                <a:gd name="T87" fmla="*/ 0 h 1301"/>
                <a:gd name="T88" fmla="*/ 0 w 1689"/>
                <a:gd name="T89" fmla="*/ 0 h 1301"/>
                <a:gd name="T90" fmla="*/ 0 w 1689"/>
                <a:gd name="T91" fmla="*/ 0 h 1301"/>
                <a:gd name="T92" fmla="*/ 0 w 1689"/>
                <a:gd name="T93" fmla="*/ 0 h 1301"/>
                <a:gd name="T94" fmla="*/ 0 w 1689"/>
                <a:gd name="T95" fmla="*/ 0 h 1301"/>
                <a:gd name="T96" fmla="*/ 0 w 1689"/>
                <a:gd name="T97" fmla="*/ 0 h 1301"/>
                <a:gd name="T98" fmla="*/ 0 w 1689"/>
                <a:gd name="T99" fmla="*/ 0 h 1301"/>
                <a:gd name="T100" fmla="*/ 0 w 1689"/>
                <a:gd name="T101" fmla="*/ 0 h 1301"/>
                <a:gd name="T102" fmla="*/ 0 w 1689"/>
                <a:gd name="T103" fmla="*/ 0 h 1301"/>
                <a:gd name="T104" fmla="*/ 0 w 1689"/>
                <a:gd name="T105" fmla="*/ 0 h 1301"/>
                <a:gd name="T106" fmla="*/ 0 w 1689"/>
                <a:gd name="T107" fmla="*/ 0 h 1301"/>
                <a:gd name="T108" fmla="*/ 0 w 1689"/>
                <a:gd name="T109" fmla="*/ 0 h 1301"/>
                <a:gd name="T110" fmla="*/ 0 w 1689"/>
                <a:gd name="T111" fmla="*/ 0 h 1301"/>
                <a:gd name="T112" fmla="*/ 0 w 1689"/>
                <a:gd name="T113" fmla="*/ 0 h 1301"/>
                <a:gd name="T114" fmla="*/ 0 w 1689"/>
                <a:gd name="T115" fmla="*/ 0 h 1301"/>
                <a:gd name="T116" fmla="*/ 0 w 1689"/>
                <a:gd name="T117" fmla="*/ 0 h 1301"/>
                <a:gd name="T118" fmla="*/ 0 w 1689"/>
                <a:gd name="T119" fmla="*/ 0 h 1301"/>
                <a:gd name="T120" fmla="*/ 0 w 1689"/>
                <a:gd name="T121" fmla="*/ 0 h 130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89"/>
                <a:gd name="T184" fmla="*/ 0 h 1301"/>
                <a:gd name="T185" fmla="*/ 1689 w 1689"/>
                <a:gd name="T186" fmla="*/ 1301 h 1301"/>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89" h="1301">
                  <a:moveTo>
                    <a:pt x="0" y="1301"/>
                  </a:moveTo>
                  <a:lnTo>
                    <a:pt x="0" y="164"/>
                  </a:lnTo>
                  <a:lnTo>
                    <a:pt x="90" y="141"/>
                  </a:lnTo>
                  <a:lnTo>
                    <a:pt x="181" y="119"/>
                  </a:lnTo>
                  <a:lnTo>
                    <a:pt x="273" y="99"/>
                  </a:lnTo>
                  <a:lnTo>
                    <a:pt x="363" y="80"/>
                  </a:lnTo>
                  <a:lnTo>
                    <a:pt x="452" y="64"/>
                  </a:lnTo>
                  <a:lnTo>
                    <a:pt x="541" y="48"/>
                  </a:lnTo>
                  <a:lnTo>
                    <a:pt x="628" y="36"/>
                  </a:lnTo>
                  <a:lnTo>
                    <a:pt x="715" y="25"/>
                  </a:lnTo>
                  <a:lnTo>
                    <a:pt x="785" y="18"/>
                  </a:lnTo>
                  <a:lnTo>
                    <a:pt x="854" y="11"/>
                  </a:lnTo>
                  <a:lnTo>
                    <a:pt x="921" y="6"/>
                  </a:lnTo>
                  <a:lnTo>
                    <a:pt x="987" y="2"/>
                  </a:lnTo>
                  <a:lnTo>
                    <a:pt x="1051" y="1"/>
                  </a:lnTo>
                  <a:lnTo>
                    <a:pt x="1113" y="0"/>
                  </a:lnTo>
                  <a:lnTo>
                    <a:pt x="1174" y="1"/>
                  </a:lnTo>
                  <a:lnTo>
                    <a:pt x="1232" y="3"/>
                  </a:lnTo>
                  <a:lnTo>
                    <a:pt x="1265" y="7"/>
                  </a:lnTo>
                  <a:lnTo>
                    <a:pt x="1301" y="10"/>
                  </a:lnTo>
                  <a:lnTo>
                    <a:pt x="1338" y="15"/>
                  </a:lnTo>
                  <a:lnTo>
                    <a:pt x="1375" y="23"/>
                  </a:lnTo>
                  <a:lnTo>
                    <a:pt x="1413" y="31"/>
                  </a:lnTo>
                  <a:lnTo>
                    <a:pt x="1451" y="40"/>
                  </a:lnTo>
                  <a:lnTo>
                    <a:pt x="1487" y="50"/>
                  </a:lnTo>
                  <a:lnTo>
                    <a:pt x="1523" y="61"/>
                  </a:lnTo>
                  <a:lnTo>
                    <a:pt x="1556" y="73"/>
                  </a:lnTo>
                  <a:lnTo>
                    <a:pt x="1588" y="85"/>
                  </a:lnTo>
                  <a:lnTo>
                    <a:pt x="1615" y="98"/>
                  </a:lnTo>
                  <a:lnTo>
                    <a:pt x="1639" y="111"/>
                  </a:lnTo>
                  <a:lnTo>
                    <a:pt x="1649" y="118"/>
                  </a:lnTo>
                  <a:lnTo>
                    <a:pt x="1659" y="124"/>
                  </a:lnTo>
                  <a:lnTo>
                    <a:pt x="1668" y="132"/>
                  </a:lnTo>
                  <a:lnTo>
                    <a:pt x="1675" y="139"/>
                  </a:lnTo>
                  <a:lnTo>
                    <a:pt x="1680" y="145"/>
                  </a:lnTo>
                  <a:lnTo>
                    <a:pt x="1685" y="153"/>
                  </a:lnTo>
                  <a:lnTo>
                    <a:pt x="1688" y="160"/>
                  </a:lnTo>
                  <a:lnTo>
                    <a:pt x="1689" y="167"/>
                  </a:lnTo>
                  <a:lnTo>
                    <a:pt x="1689" y="171"/>
                  </a:lnTo>
                  <a:lnTo>
                    <a:pt x="1688" y="177"/>
                  </a:lnTo>
                  <a:lnTo>
                    <a:pt x="1686" y="184"/>
                  </a:lnTo>
                  <a:lnTo>
                    <a:pt x="1681" y="191"/>
                  </a:lnTo>
                  <a:lnTo>
                    <a:pt x="1676" y="197"/>
                  </a:lnTo>
                  <a:lnTo>
                    <a:pt x="1668" y="203"/>
                  </a:lnTo>
                  <a:lnTo>
                    <a:pt x="1659" y="209"/>
                  </a:lnTo>
                  <a:lnTo>
                    <a:pt x="1648" y="216"/>
                  </a:lnTo>
                  <a:lnTo>
                    <a:pt x="1635" y="221"/>
                  </a:lnTo>
                  <a:lnTo>
                    <a:pt x="1620" y="228"/>
                  </a:lnTo>
                  <a:lnTo>
                    <a:pt x="1603" y="234"/>
                  </a:lnTo>
                  <a:lnTo>
                    <a:pt x="1584" y="239"/>
                  </a:lnTo>
                  <a:lnTo>
                    <a:pt x="1563" y="245"/>
                  </a:lnTo>
                  <a:lnTo>
                    <a:pt x="1540" y="250"/>
                  </a:lnTo>
                  <a:lnTo>
                    <a:pt x="1514" y="256"/>
                  </a:lnTo>
                  <a:lnTo>
                    <a:pt x="1486" y="260"/>
                  </a:lnTo>
                  <a:lnTo>
                    <a:pt x="1457" y="264"/>
                  </a:lnTo>
                  <a:lnTo>
                    <a:pt x="1404" y="272"/>
                  </a:lnTo>
                  <a:lnTo>
                    <a:pt x="1351" y="278"/>
                  </a:lnTo>
                  <a:lnTo>
                    <a:pt x="1298" y="282"/>
                  </a:lnTo>
                  <a:lnTo>
                    <a:pt x="1244" y="285"/>
                  </a:lnTo>
                  <a:lnTo>
                    <a:pt x="1190" y="288"/>
                  </a:lnTo>
                  <a:lnTo>
                    <a:pt x="1135" y="289"/>
                  </a:lnTo>
                  <a:lnTo>
                    <a:pt x="1079" y="289"/>
                  </a:lnTo>
                  <a:lnTo>
                    <a:pt x="1023" y="290"/>
                  </a:lnTo>
                  <a:lnTo>
                    <a:pt x="992" y="308"/>
                  </a:lnTo>
                  <a:lnTo>
                    <a:pt x="965" y="328"/>
                  </a:lnTo>
                  <a:lnTo>
                    <a:pt x="942" y="346"/>
                  </a:lnTo>
                  <a:lnTo>
                    <a:pt x="919" y="364"/>
                  </a:lnTo>
                  <a:lnTo>
                    <a:pt x="907" y="372"/>
                  </a:lnTo>
                  <a:lnTo>
                    <a:pt x="894" y="381"/>
                  </a:lnTo>
                  <a:lnTo>
                    <a:pt x="881" y="389"/>
                  </a:lnTo>
                  <a:lnTo>
                    <a:pt x="866" y="398"/>
                  </a:lnTo>
                  <a:lnTo>
                    <a:pt x="850" y="405"/>
                  </a:lnTo>
                  <a:lnTo>
                    <a:pt x="831" y="414"/>
                  </a:lnTo>
                  <a:lnTo>
                    <a:pt x="811" y="423"/>
                  </a:lnTo>
                  <a:lnTo>
                    <a:pt x="788" y="431"/>
                  </a:lnTo>
                  <a:lnTo>
                    <a:pt x="769" y="432"/>
                  </a:lnTo>
                  <a:lnTo>
                    <a:pt x="751" y="434"/>
                  </a:lnTo>
                  <a:lnTo>
                    <a:pt x="734" y="436"/>
                  </a:lnTo>
                  <a:lnTo>
                    <a:pt x="718" y="440"/>
                  </a:lnTo>
                  <a:lnTo>
                    <a:pt x="703" y="443"/>
                  </a:lnTo>
                  <a:lnTo>
                    <a:pt x="690" y="446"/>
                  </a:lnTo>
                  <a:lnTo>
                    <a:pt x="678" y="451"/>
                  </a:lnTo>
                  <a:lnTo>
                    <a:pt x="669" y="456"/>
                  </a:lnTo>
                  <a:lnTo>
                    <a:pt x="663" y="462"/>
                  </a:lnTo>
                  <a:lnTo>
                    <a:pt x="658" y="467"/>
                  </a:lnTo>
                  <a:lnTo>
                    <a:pt x="658" y="470"/>
                  </a:lnTo>
                  <a:lnTo>
                    <a:pt x="657" y="473"/>
                  </a:lnTo>
                  <a:lnTo>
                    <a:pt x="658" y="476"/>
                  </a:lnTo>
                  <a:lnTo>
                    <a:pt x="659" y="479"/>
                  </a:lnTo>
                  <a:lnTo>
                    <a:pt x="661" y="482"/>
                  </a:lnTo>
                  <a:lnTo>
                    <a:pt x="665" y="486"/>
                  </a:lnTo>
                  <a:lnTo>
                    <a:pt x="669" y="490"/>
                  </a:lnTo>
                  <a:lnTo>
                    <a:pt x="674" y="494"/>
                  </a:lnTo>
                  <a:lnTo>
                    <a:pt x="687" y="501"/>
                  </a:lnTo>
                  <a:lnTo>
                    <a:pt x="704" y="509"/>
                  </a:lnTo>
                  <a:lnTo>
                    <a:pt x="710" y="512"/>
                  </a:lnTo>
                  <a:lnTo>
                    <a:pt x="714" y="519"/>
                  </a:lnTo>
                  <a:lnTo>
                    <a:pt x="719" y="524"/>
                  </a:lnTo>
                  <a:lnTo>
                    <a:pt x="722" y="531"/>
                  </a:lnTo>
                  <a:lnTo>
                    <a:pt x="723" y="536"/>
                  </a:lnTo>
                  <a:lnTo>
                    <a:pt x="722" y="542"/>
                  </a:lnTo>
                  <a:lnTo>
                    <a:pt x="721" y="549"/>
                  </a:lnTo>
                  <a:lnTo>
                    <a:pt x="719" y="554"/>
                  </a:lnTo>
                  <a:lnTo>
                    <a:pt x="712" y="564"/>
                  </a:lnTo>
                  <a:lnTo>
                    <a:pt x="703" y="574"/>
                  </a:lnTo>
                  <a:lnTo>
                    <a:pt x="686" y="589"/>
                  </a:lnTo>
                  <a:lnTo>
                    <a:pt x="668" y="604"/>
                  </a:lnTo>
                  <a:lnTo>
                    <a:pt x="649" y="616"/>
                  </a:lnTo>
                  <a:lnTo>
                    <a:pt x="629" y="627"/>
                  </a:lnTo>
                  <a:lnTo>
                    <a:pt x="610" y="636"/>
                  </a:lnTo>
                  <a:lnTo>
                    <a:pt x="590" y="644"/>
                  </a:lnTo>
                  <a:lnTo>
                    <a:pt x="569" y="652"/>
                  </a:lnTo>
                  <a:lnTo>
                    <a:pt x="549" y="660"/>
                  </a:lnTo>
                  <a:lnTo>
                    <a:pt x="509" y="674"/>
                  </a:lnTo>
                  <a:lnTo>
                    <a:pt x="472" y="691"/>
                  </a:lnTo>
                  <a:lnTo>
                    <a:pt x="454" y="698"/>
                  </a:lnTo>
                  <a:lnTo>
                    <a:pt x="438" y="708"/>
                  </a:lnTo>
                  <a:lnTo>
                    <a:pt x="424" y="719"/>
                  </a:lnTo>
                  <a:lnTo>
                    <a:pt x="409" y="731"/>
                  </a:lnTo>
                  <a:lnTo>
                    <a:pt x="409" y="736"/>
                  </a:lnTo>
                  <a:lnTo>
                    <a:pt x="410" y="740"/>
                  </a:lnTo>
                  <a:lnTo>
                    <a:pt x="413" y="744"/>
                  </a:lnTo>
                  <a:lnTo>
                    <a:pt x="414" y="746"/>
                  </a:lnTo>
                  <a:lnTo>
                    <a:pt x="419" y="750"/>
                  </a:lnTo>
                  <a:lnTo>
                    <a:pt x="426" y="752"/>
                  </a:lnTo>
                  <a:lnTo>
                    <a:pt x="442" y="757"/>
                  </a:lnTo>
                  <a:lnTo>
                    <a:pt x="459" y="760"/>
                  </a:lnTo>
                  <a:lnTo>
                    <a:pt x="466" y="763"/>
                  </a:lnTo>
                  <a:lnTo>
                    <a:pt x="472" y="768"/>
                  </a:lnTo>
                  <a:lnTo>
                    <a:pt x="475" y="770"/>
                  </a:lnTo>
                  <a:lnTo>
                    <a:pt x="478" y="773"/>
                  </a:lnTo>
                  <a:lnTo>
                    <a:pt x="479" y="777"/>
                  </a:lnTo>
                  <a:lnTo>
                    <a:pt x="480" y="781"/>
                  </a:lnTo>
                  <a:lnTo>
                    <a:pt x="481" y="787"/>
                  </a:lnTo>
                  <a:lnTo>
                    <a:pt x="480" y="792"/>
                  </a:lnTo>
                  <a:lnTo>
                    <a:pt x="480" y="799"/>
                  </a:lnTo>
                  <a:lnTo>
                    <a:pt x="478" y="806"/>
                  </a:lnTo>
                  <a:lnTo>
                    <a:pt x="472" y="824"/>
                  </a:lnTo>
                  <a:lnTo>
                    <a:pt x="463" y="845"/>
                  </a:lnTo>
                  <a:lnTo>
                    <a:pt x="442" y="860"/>
                  </a:lnTo>
                  <a:lnTo>
                    <a:pt x="418" y="876"/>
                  </a:lnTo>
                  <a:lnTo>
                    <a:pt x="391" y="891"/>
                  </a:lnTo>
                  <a:lnTo>
                    <a:pt x="360" y="908"/>
                  </a:lnTo>
                  <a:lnTo>
                    <a:pt x="295" y="941"/>
                  </a:lnTo>
                  <a:lnTo>
                    <a:pt x="226" y="975"/>
                  </a:lnTo>
                  <a:lnTo>
                    <a:pt x="159" y="1009"/>
                  </a:lnTo>
                  <a:lnTo>
                    <a:pt x="96" y="1042"/>
                  </a:lnTo>
                  <a:lnTo>
                    <a:pt x="68" y="1059"/>
                  </a:lnTo>
                  <a:lnTo>
                    <a:pt x="44" y="1075"/>
                  </a:lnTo>
                  <a:lnTo>
                    <a:pt x="31" y="1083"/>
                  </a:lnTo>
                  <a:lnTo>
                    <a:pt x="22" y="1091"/>
                  </a:lnTo>
                  <a:lnTo>
                    <a:pt x="13" y="1098"/>
                  </a:lnTo>
                  <a:lnTo>
                    <a:pt x="4" y="1106"/>
                  </a:lnTo>
                  <a:lnTo>
                    <a:pt x="22" y="1104"/>
                  </a:lnTo>
                  <a:lnTo>
                    <a:pt x="61" y="1097"/>
                  </a:lnTo>
                  <a:lnTo>
                    <a:pt x="82" y="1094"/>
                  </a:lnTo>
                  <a:lnTo>
                    <a:pt x="101" y="1092"/>
                  </a:lnTo>
                  <a:lnTo>
                    <a:pt x="114" y="1091"/>
                  </a:lnTo>
                  <a:lnTo>
                    <a:pt x="118" y="1091"/>
                  </a:lnTo>
                  <a:lnTo>
                    <a:pt x="129" y="1092"/>
                  </a:lnTo>
                  <a:lnTo>
                    <a:pt x="145" y="1095"/>
                  </a:lnTo>
                  <a:lnTo>
                    <a:pt x="161" y="1099"/>
                  </a:lnTo>
                  <a:lnTo>
                    <a:pt x="178" y="1105"/>
                  </a:lnTo>
                  <a:lnTo>
                    <a:pt x="186" y="1109"/>
                  </a:lnTo>
                  <a:lnTo>
                    <a:pt x="192" y="1114"/>
                  </a:lnTo>
                  <a:lnTo>
                    <a:pt x="198" y="1118"/>
                  </a:lnTo>
                  <a:lnTo>
                    <a:pt x="202" y="1124"/>
                  </a:lnTo>
                  <a:lnTo>
                    <a:pt x="203" y="1127"/>
                  </a:lnTo>
                  <a:lnTo>
                    <a:pt x="203" y="1130"/>
                  </a:lnTo>
                  <a:lnTo>
                    <a:pt x="203" y="1135"/>
                  </a:lnTo>
                  <a:lnTo>
                    <a:pt x="203" y="1138"/>
                  </a:lnTo>
                  <a:lnTo>
                    <a:pt x="201" y="1146"/>
                  </a:lnTo>
                  <a:lnTo>
                    <a:pt x="196" y="1154"/>
                  </a:lnTo>
                  <a:lnTo>
                    <a:pt x="192" y="1161"/>
                  </a:lnTo>
                  <a:lnTo>
                    <a:pt x="189" y="1168"/>
                  </a:lnTo>
                  <a:lnTo>
                    <a:pt x="183" y="1175"/>
                  </a:lnTo>
                  <a:lnTo>
                    <a:pt x="176" y="1182"/>
                  </a:lnTo>
                  <a:lnTo>
                    <a:pt x="158" y="1199"/>
                  </a:lnTo>
                  <a:lnTo>
                    <a:pt x="134" y="1217"/>
                  </a:lnTo>
                  <a:lnTo>
                    <a:pt x="106" y="1236"/>
                  </a:lnTo>
                  <a:lnTo>
                    <a:pt x="74" y="1257"/>
                  </a:lnTo>
                  <a:lnTo>
                    <a:pt x="38" y="1279"/>
                  </a:lnTo>
                  <a:lnTo>
                    <a:pt x="0" y="1301"/>
                  </a:lnTo>
                  <a:close/>
                </a:path>
              </a:pathLst>
            </a:custGeom>
            <a:solidFill>
              <a:srgbClr val="6A8FA5"/>
            </a:solidFill>
            <a:ln w="9525">
              <a:noFill/>
              <a:round/>
              <a:headEnd/>
              <a:tailEnd/>
            </a:ln>
          </xdr:spPr>
        </xdr:sp>
        <xdr:sp macro="" textlink="">
          <xdr:nvSpPr>
            <xdr:cNvPr id="312" name="Freeform 55"/>
            <xdr:cNvSpPr>
              <a:spLocks/>
            </xdr:cNvSpPr>
          </xdr:nvSpPr>
          <xdr:spPr bwMode="auto">
            <a:xfrm>
              <a:off x="2539" y="780"/>
              <a:ext cx="5" cy="100"/>
            </a:xfrm>
            <a:custGeom>
              <a:avLst/>
              <a:gdLst>
                <a:gd name="T0" fmla="*/ 0 w 25"/>
                <a:gd name="T1" fmla="*/ 0 h 502"/>
                <a:gd name="T2" fmla="*/ 0 w 25"/>
                <a:gd name="T3" fmla="*/ 0 h 502"/>
                <a:gd name="T4" fmla="*/ 0 w 25"/>
                <a:gd name="T5" fmla="*/ 0 h 502"/>
                <a:gd name="T6" fmla="*/ 0 w 25"/>
                <a:gd name="T7" fmla="*/ 0 h 502"/>
                <a:gd name="T8" fmla="*/ 0 w 25"/>
                <a:gd name="T9" fmla="*/ 0 h 502"/>
                <a:gd name="T10" fmla="*/ 0 w 25"/>
                <a:gd name="T11" fmla="*/ 0 h 502"/>
                <a:gd name="T12" fmla="*/ 0 w 25"/>
                <a:gd name="T13" fmla="*/ 0 h 502"/>
                <a:gd name="T14" fmla="*/ 0 w 25"/>
                <a:gd name="T15" fmla="*/ 0 h 502"/>
                <a:gd name="T16" fmla="*/ 0 w 25"/>
                <a:gd name="T17" fmla="*/ 0 h 502"/>
                <a:gd name="T18" fmla="*/ 0 w 25"/>
                <a:gd name="T19" fmla="*/ 0 h 502"/>
                <a:gd name="T20" fmla="*/ 0 w 25"/>
                <a:gd name="T21" fmla="*/ 0 h 502"/>
                <a:gd name="T22" fmla="*/ 0 w 25"/>
                <a:gd name="T23" fmla="*/ 0 h 502"/>
                <a:gd name="T24" fmla="*/ 0 w 25"/>
                <a:gd name="T25" fmla="*/ 0 h 502"/>
                <a:gd name="T26" fmla="*/ 0 w 25"/>
                <a:gd name="T27" fmla="*/ 0 h 502"/>
                <a:gd name="T28" fmla="*/ 0 w 25"/>
                <a:gd name="T29" fmla="*/ 0 h 502"/>
                <a:gd name="T30" fmla="*/ 0 w 25"/>
                <a:gd name="T31" fmla="*/ 0 h 50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
                <a:gd name="T49" fmla="*/ 0 h 502"/>
                <a:gd name="T50" fmla="*/ 25 w 25"/>
                <a:gd name="T51" fmla="*/ 502 h 50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 h="502">
                  <a:moveTo>
                    <a:pt x="25" y="0"/>
                  </a:moveTo>
                  <a:lnTo>
                    <a:pt x="17" y="465"/>
                  </a:lnTo>
                  <a:lnTo>
                    <a:pt x="13" y="475"/>
                  </a:lnTo>
                  <a:lnTo>
                    <a:pt x="9" y="484"/>
                  </a:lnTo>
                  <a:lnTo>
                    <a:pt x="6" y="494"/>
                  </a:lnTo>
                  <a:lnTo>
                    <a:pt x="3" y="502"/>
                  </a:lnTo>
                  <a:lnTo>
                    <a:pt x="2" y="496"/>
                  </a:lnTo>
                  <a:lnTo>
                    <a:pt x="1" y="490"/>
                  </a:lnTo>
                  <a:lnTo>
                    <a:pt x="0" y="444"/>
                  </a:lnTo>
                  <a:lnTo>
                    <a:pt x="0" y="393"/>
                  </a:lnTo>
                  <a:lnTo>
                    <a:pt x="1" y="337"/>
                  </a:lnTo>
                  <a:lnTo>
                    <a:pt x="3" y="277"/>
                  </a:lnTo>
                  <a:lnTo>
                    <a:pt x="6" y="212"/>
                  </a:lnTo>
                  <a:lnTo>
                    <a:pt x="11" y="144"/>
                  </a:lnTo>
                  <a:lnTo>
                    <a:pt x="17" y="73"/>
                  </a:lnTo>
                  <a:lnTo>
                    <a:pt x="25" y="0"/>
                  </a:lnTo>
                  <a:close/>
                </a:path>
              </a:pathLst>
            </a:custGeom>
            <a:solidFill>
              <a:srgbClr val="A0B7CA"/>
            </a:solidFill>
            <a:ln w="9525">
              <a:noFill/>
              <a:round/>
              <a:headEnd/>
              <a:tailEnd/>
            </a:ln>
          </xdr:spPr>
        </xdr:sp>
        <xdr:sp macro="" textlink="">
          <xdr:nvSpPr>
            <xdr:cNvPr id="313" name="Freeform 56"/>
            <xdr:cNvSpPr>
              <a:spLocks/>
            </xdr:cNvSpPr>
          </xdr:nvSpPr>
          <xdr:spPr bwMode="auto">
            <a:xfrm>
              <a:off x="2539" y="748"/>
              <a:ext cx="10" cy="132"/>
            </a:xfrm>
            <a:custGeom>
              <a:avLst/>
              <a:gdLst>
                <a:gd name="T0" fmla="*/ 0 w 47"/>
                <a:gd name="T1" fmla="*/ 0 h 658"/>
                <a:gd name="T2" fmla="*/ 0 w 47"/>
                <a:gd name="T3" fmla="*/ 0 h 658"/>
                <a:gd name="T4" fmla="*/ 0 w 47"/>
                <a:gd name="T5" fmla="*/ 0 h 658"/>
                <a:gd name="T6" fmla="*/ 0 w 47"/>
                <a:gd name="T7" fmla="*/ 0 h 658"/>
                <a:gd name="T8" fmla="*/ 0 w 47"/>
                <a:gd name="T9" fmla="*/ 0 h 658"/>
                <a:gd name="T10" fmla="*/ 0 w 47"/>
                <a:gd name="T11" fmla="*/ 0 h 658"/>
                <a:gd name="T12" fmla="*/ 0 w 47"/>
                <a:gd name="T13" fmla="*/ 0 h 658"/>
                <a:gd name="T14" fmla="*/ 0 w 47"/>
                <a:gd name="T15" fmla="*/ 0 h 658"/>
                <a:gd name="T16" fmla="*/ 0 w 47"/>
                <a:gd name="T17" fmla="*/ 0 h 658"/>
                <a:gd name="T18" fmla="*/ 0 w 47"/>
                <a:gd name="T19" fmla="*/ 0 h 658"/>
                <a:gd name="T20" fmla="*/ 0 w 47"/>
                <a:gd name="T21" fmla="*/ 0 h 658"/>
                <a:gd name="T22" fmla="*/ 0 w 47"/>
                <a:gd name="T23" fmla="*/ 0 h 658"/>
                <a:gd name="T24" fmla="*/ 0 w 47"/>
                <a:gd name="T25" fmla="*/ 0 h 658"/>
                <a:gd name="T26" fmla="*/ 0 w 47"/>
                <a:gd name="T27" fmla="*/ 0 h 658"/>
                <a:gd name="T28" fmla="*/ 0 w 47"/>
                <a:gd name="T29" fmla="*/ 0 h 658"/>
                <a:gd name="T30" fmla="*/ 0 w 47"/>
                <a:gd name="T31" fmla="*/ 0 h 658"/>
                <a:gd name="T32" fmla="*/ 0 w 47"/>
                <a:gd name="T33" fmla="*/ 0 h 658"/>
                <a:gd name="T34" fmla="*/ 0 w 47"/>
                <a:gd name="T35" fmla="*/ 0 h 65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47"/>
                <a:gd name="T55" fmla="*/ 0 h 658"/>
                <a:gd name="T56" fmla="*/ 47 w 47"/>
                <a:gd name="T57" fmla="*/ 658 h 65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47" h="658">
                  <a:moveTo>
                    <a:pt x="47" y="0"/>
                  </a:moveTo>
                  <a:lnTo>
                    <a:pt x="37" y="582"/>
                  </a:lnTo>
                  <a:lnTo>
                    <a:pt x="26" y="602"/>
                  </a:lnTo>
                  <a:lnTo>
                    <a:pt x="16" y="622"/>
                  </a:lnTo>
                  <a:lnTo>
                    <a:pt x="9" y="641"/>
                  </a:lnTo>
                  <a:lnTo>
                    <a:pt x="3" y="658"/>
                  </a:lnTo>
                  <a:lnTo>
                    <a:pt x="2" y="652"/>
                  </a:lnTo>
                  <a:lnTo>
                    <a:pt x="1" y="646"/>
                  </a:lnTo>
                  <a:lnTo>
                    <a:pt x="0" y="588"/>
                  </a:lnTo>
                  <a:lnTo>
                    <a:pt x="0" y="521"/>
                  </a:lnTo>
                  <a:lnTo>
                    <a:pt x="2" y="446"/>
                  </a:lnTo>
                  <a:lnTo>
                    <a:pt x="6" y="365"/>
                  </a:lnTo>
                  <a:lnTo>
                    <a:pt x="13" y="280"/>
                  </a:lnTo>
                  <a:lnTo>
                    <a:pt x="22" y="189"/>
                  </a:lnTo>
                  <a:lnTo>
                    <a:pt x="26" y="142"/>
                  </a:lnTo>
                  <a:lnTo>
                    <a:pt x="33" y="96"/>
                  </a:lnTo>
                  <a:lnTo>
                    <a:pt x="39" y="47"/>
                  </a:lnTo>
                  <a:lnTo>
                    <a:pt x="47" y="0"/>
                  </a:lnTo>
                  <a:close/>
                </a:path>
              </a:pathLst>
            </a:custGeom>
            <a:solidFill>
              <a:srgbClr val="A6BBCD"/>
            </a:solidFill>
            <a:ln w="9525">
              <a:noFill/>
              <a:round/>
              <a:headEnd/>
              <a:tailEnd/>
            </a:ln>
          </xdr:spPr>
        </xdr:sp>
        <xdr:sp macro="" textlink="">
          <xdr:nvSpPr>
            <xdr:cNvPr id="314" name="Freeform 57"/>
            <xdr:cNvSpPr>
              <a:spLocks/>
            </xdr:cNvSpPr>
          </xdr:nvSpPr>
          <xdr:spPr bwMode="auto">
            <a:xfrm>
              <a:off x="2543" y="725"/>
              <a:ext cx="10" cy="148"/>
            </a:xfrm>
            <a:custGeom>
              <a:avLst/>
              <a:gdLst>
                <a:gd name="T0" fmla="*/ 0 w 51"/>
                <a:gd name="T1" fmla="*/ 0 h 737"/>
                <a:gd name="T2" fmla="*/ 0 w 51"/>
                <a:gd name="T3" fmla="*/ 0 h 737"/>
                <a:gd name="T4" fmla="*/ 0 w 51"/>
                <a:gd name="T5" fmla="*/ 0 h 737"/>
                <a:gd name="T6" fmla="*/ 0 w 51"/>
                <a:gd name="T7" fmla="*/ 0 h 737"/>
                <a:gd name="T8" fmla="*/ 0 w 51"/>
                <a:gd name="T9" fmla="*/ 0 h 737"/>
                <a:gd name="T10" fmla="*/ 0 w 51"/>
                <a:gd name="T11" fmla="*/ 0 h 737"/>
                <a:gd name="T12" fmla="*/ 0 w 51"/>
                <a:gd name="T13" fmla="*/ 0 h 737"/>
                <a:gd name="T14" fmla="*/ 0 w 51"/>
                <a:gd name="T15" fmla="*/ 0 h 737"/>
                <a:gd name="T16" fmla="*/ 0 w 51"/>
                <a:gd name="T17" fmla="*/ 0 h 737"/>
                <a:gd name="T18" fmla="*/ 0 w 51"/>
                <a:gd name="T19" fmla="*/ 0 h 737"/>
                <a:gd name="T20" fmla="*/ 0 w 51"/>
                <a:gd name="T21" fmla="*/ 0 h 737"/>
                <a:gd name="T22" fmla="*/ 0 w 51"/>
                <a:gd name="T23" fmla="*/ 0 h 737"/>
                <a:gd name="T24" fmla="*/ 0 w 51"/>
                <a:gd name="T25" fmla="*/ 0 h 737"/>
                <a:gd name="T26" fmla="*/ 0 w 51"/>
                <a:gd name="T27" fmla="*/ 0 h 737"/>
                <a:gd name="T28" fmla="*/ 0 w 51"/>
                <a:gd name="T29" fmla="*/ 0 h 73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51"/>
                <a:gd name="T46" fmla="*/ 0 h 737"/>
                <a:gd name="T47" fmla="*/ 51 w 51"/>
                <a:gd name="T48" fmla="*/ 737 h 73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51" h="737">
                  <a:moveTo>
                    <a:pt x="0" y="737"/>
                  </a:moveTo>
                  <a:lnTo>
                    <a:pt x="8" y="272"/>
                  </a:lnTo>
                  <a:lnTo>
                    <a:pt x="12" y="239"/>
                  </a:lnTo>
                  <a:lnTo>
                    <a:pt x="17" y="205"/>
                  </a:lnTo>
                  <a:lnTo>
                    <a:pt x="21" y="172"/>
                  </a:lnTo>
                  <a:lnTo>
                    <a:pt x="27" y="138"/>
                  </a:lnTo>
                  <a:lnTo>
                    <a:pt x="32" y="104"/>
                  </a:lnTo>
                  <a:lnTo>
                    <a:pt x="38" y="68"/>
                  </a:lnTo>
                  <a:lnTo>
                    <a:pt x="44" y="34"/>
                  </a:lnTo>
                  <a:lnTo>
                    <a:pt x="51" y="0"/>
                  </a:lnTo>
                  <a:lnTo>
                    <a:pt x="39" y="667"/>
                  </a:lnTo>
                  <a:lnTo>
                    <a:pt x="28" y="685"/>
                  </a:lnTo>
                  <a:lnTo>
                    <a:pt x="17" y="703"/>
                  </a:lnTo>
                  <a:lnTo>
                    <a:pt x="8" y="720"/>
                  </a:lnTo>
                  <a:lnTo>
                    <a:pt x="0" y="737"/>
                  </a:lnTo>
                  <a:close/>
                </a:path>
              </a:pathLst>
            </a:custGeom>
            <a:solidFill>
              <a:srgbClr val="ABC0D1"/>
            </a:solidFill>
            <a:ln w="9525">
              <a:noFill/>
              <a:round/>
              <a:headEnd/>
              <a:tailEnd/>
            </a:ln>
          </xdr:spPr>
        </xdr:sp>
        <xdr:sp macro="" textlink="">
          <xdr:nvSpPr>
            <xdr:cNvPr id="315" name="Freeform 58"/>
            <xdr:cNvSpPr>
              <a:spLocks/>
            </xdr:cNvSpPr>
          </xdr:nvSpPr>
          <xdr:spPr bwMode="auto">
            <a:xfrm>
              <a:off x="2547" y="706"/>
              <a:ext cx="10" cy="159"/>
            </a:xfrm>
            <a:custGeom>
              <a:avLst/>
              <a:gdLst>
                <a:gd name="T0" fmla="*/ 0 w 52"/>
                <a:gd name="T1" fmla="*/ 0 h 793"/>
                <a:gd name="T2" fmla="*/ 0 w 52"/>
                <a:gd name="T3" fmla="*/ 0 h 793"/>
                <a:gd name="T4" fmla="*/ 0 w 52"/>
                <a:gd name="T5" fmla="*/ 0 h 793"/>
                <a:gd name="T6" fmla="*/ 0 w 52"/>
                <a:gd name="T7" fmla="*/ 0 h 793"/>
                <a:gd name="T8" fmla="*/ 0 w 52"/>
                <a:gd name="T9" fmla="*/ 0 h 793"/>
                <a:gd name="T10" fmla="*/ 0 w 52"/>
                <a:gd name="T11" fmla="*/ 0 h 793"/>
                <a:gd name="T12" fmla="*/ 0 w 52"/>
                <a:gd name="T13" fmla="*/ 0 h 793"/>
                <a:gd name="T14" fmla="*/ 0 w 52"/>
                <a:gd name="T15" fmla="*/ 0 h 793"/>
                <a:gd name="T16" fmla="*/ 0 w 52"/>
                <a:gd name="T17" fmla="*/ 0 h 793"/>
                <a:gd name="T18" fmla="*/ 0 w 52"/>
                <a:gd name="T19" fmla="*/ 0 h 793"/>
                <a:gd name="T20" fmla="*/ 0 w 52"/>
                <a:gd name="T21" fmla="*/ 0 h 793"/>
                <a:gd name="T22" fmla="*/ 0 w 52"/>
                <a:gd name="T23" fmla="*/ 0 h 793"/>
                <a:gd name="T24" fmla="*/ 0 w 52"/>
                <a:gd name="T25" fmla="*/ 0 h 793"/>
                <a:gd name="T26" fmla="*/ 0 w 52"/>
                <a:gd name="T27" fmla="*/ 0 h 793"/>
                <a:gd name="T28" fmla="*/ 0 w 52"/>
                <a:gd name="T29" fmla="*/ 0 h 79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52"/>
                <a:gd name="T46" fmla="*/ 0 h 793"/>
                <a:gd name="T47" fmla="*/ 52 w 52"/>
                <a:gd name="T48" fmla="*/ 793 h 79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52" h="793">
                  <a:moveTo>
                    <a:pt x="0" y="793"/>
                  </a:moveTo>
                  <a:lnTo>
                    <a:pt x="10" y="211"/>
                  </a:lnTo>
                  <a:lnTo>
                    <a:pt x="14" y="184"/>
                  </a:lnTo>
                  <a:lnTo>
                    <a:pt x="19" y="158"/>
                  </a:lnTo>
                  <a:lnTo>
                    <a:pt x="23" y="131"/>
                  </a:lnTo>
                  <a:lnTo>
                    <a:pt x="29" y="106"/>
                  </a:lnTo>
                  <a:lnTo>
                    <a:pt x="34" y="80"/>
                  </a:lnTo>
                  <a:lnTo>
                    <a:pt x="40" y="53"/>
                  </a:lnTo>
                  <a:lnTo>
                    <a:pt x="45" y="27"/>
                  </a:lnTo>
                  <a:lnTo>
                    <a:pt x="52" y="0"/>
                  </a:lnTo>
                  <a:lnTo>
                    <a:pt x="39" y="734"/>
                  </a:lnTo>
                  <a:lnTo>
                    <a:pt x="28" y="749"/>
                  </a:lnTo>
                  <a:lnTo>
                    <a:pt x="18" y="764"/>
                  </a:lnTo>
                  <a:lnTo>
                    <a:pt x="8" y="779"/>
                  </a:lnTo>
                  <a:lnTo>
                    <a:pt x="0" y="793"/>
                  </a:lnTo>
                  <a:close/>
                </a:path>
              </a:pathLst>
            </a:custGeom>
            <a:solidFill>
              <a:srgbClr val="AFC4D4"/>
            </a:solidFill>
            <a:ln w="9525">
              <a:noFill/>
              <a:round/>
              <a:headEnd/>
              <a:tailEnd/>
            </a:ln>
          </xdr:spPr>
        </xdr:sp>
        <xdr:sp macro="" textlink="">
          <xdr:nvSpPr>
            <xdr:cNvPr id="316" name="Freeform 59"/>
            <xdr:cNvSpPr>
              <a:spLocks/>
            </xdr:cNvSpPr>
          </xdr:nvSpPr>
          <xdr:spPr bwMode="auto">
            <a:xfrm>
              <a:off x="2550" y="690"/>
              <a:ext cx="11" cy="169"/>
            </a:xfrm>
            <a:custGeom>
              <a:avLst/>
              <a:gdLst>
                <a:gd name="T0" fmla="*/ 0 w 53"/>
                <a:gd name="T1" fmla="*/ 0 h 841"/>
                <a:gd name="T2" fmla="*/ 0 w 53"/>
                <a:gd name="T3" fmla="*/ 0 h 841"/>
                <a:gd name="T4" fmla="*/ 0 w 53"/>
                <a:gd name="T5" fmla="*/ 0 h 841"/>
                <a:gd name="T6" fmla="*/ 0 w 53"/>
                <a:gd name="T7" fmla="*/ 0 h 841"/>
                <a:gd name="T8" fmla="*/ 0 w 53"/>
                <a:gd name="T9" fmla="*/ 0 h 841"/>
                <a:gd name="T10" fmla="*/ 0 w 53"/>
                <a:gd name="T11" fmla="*/ 0 h 841"/>
                <a:gd name="T12" fmla="*/ 0 w 53"/>
                <a:gd name="T13" fmla="*/ 0 h 841"/>
                <a:gd name="T14" fmla="*/ 0 w 53"/>
                <a:gd name="T15" fmla="*/ 0 h 841"/>
                <a:gd name="T16" fmla="*/ 0 w 53"/>
                <a:gd name="T17" fmla="*/ 0 h 841"/>
                <a:gd name="T18" fmla="*/ 0 w 53"/>
                <a:gd name="T19" fmla="*/ 0 h 841"/>
                <a:gd name="T20" fmla="*/ 0 w 53"/>
                <a:gd name="T21" fmla="*/ 0 h 841"/>
                <a:gd name="T22" fmla="*/ 0 w 53"/>
                <a:gd name="T23" fmla="*/ 0 h 841"/>
                <a:gd name="T24" fmla="*/ 0 w 53"/>
                <a:gd name="T25" fmla="*/ 0 h 841"/>
                <a:gd name="T26" fmla="*/ 0 w 53"/>
                <a:gd name="T27" fmla="*/ 0 h 841"/>
                <a:gd name="T28" fmla="*/ 0 w 53"/>
                <a:gd name="T29" fmla="*/ 0 h 84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53"/>
                <a:gd name="T46" fmla="*/ 0 h 841"/>
                <a:gd name="T47" fmla="*/ 53 w 53"/>
                <a:gd name="T48" fmla="*/ 841 h 84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53" h="841">
                  <a:moveTo>
                    <a:pt x="0" y="841"/>
                  </a:moveTo>
                  <a:lnTo>
                    <a:pt x="12" y="174"/>
                  </a:lnTo>
                  <a:lnTo>
                    <a:pt x="16" y="152"/>
                  </a:lnTo>
                  <a:lnTo>
                    <a:pt x="21" y="130"/>
                  </a:lnTo>
                  <a:lnTo>
                    <a:pt x="26" y="108"/>
                  </a:lnTo>
                  <a:lnTo>
                    <a:pt x="31" y="86"/>
                  </a:lnTo>
                  <a:lnTo>
                    <a:pt x="36" y="65"/>
                  </a:lnTo>
                  <a:lnTo>
                    <a:pt x="42" y="43"/>
                  </a:lnTo>
                  <a:lnTo>
                    <a:pt x="47" y="21"/>
                  </a:lnTo>
                  <a:lnTo>
                    <a:pt x="53" y="0"/>
                  </a:lnTo>
                  <a:lnTo>
                    <a:pt x="39" y="788"/>
                  </a:lnTo>
                  <a:lnTo>
                    <a:pt x="28" y="801"/>
                  </a:lnTo>
                  <a:lnTo>
                    <a:pt x="18" y="814"/>
                  </a:lnTo>
                  <a:lnTo>
                    <a:pt x="9" y="827"/>
                  </a:lnTo>
                  <a:lnTo>
                    <a:pt x="0" y="841"/>
                  </a:lnTo>
                  <a:close/>
                </a:path>
              </a:pathLst>
            </a:custGeom>
            <a:solidFill>
              <a:srgbClr val="B5C7D7"/>
            </a:solidFill>
            <a:ln w="9525">
              <a:noFill/>
              <a:round/>
              <a:headEnd/>
              <a:tailEnd/>
            </a:ln>
          </xdr:spPr>
        </xdr:sp>
        <xdr:sp macro="" textlink="">
          <xdr:nvSpPr>
            <xdr:cNvPr id="317" name="Freeform 60"/>
            <xdr:cNvSpPr>
              <a:spLocks/>
            </xdr:cNvSpPr>
          </xdr:nvSpPr>
          <xdr:spPr bwMode="auto">
            <a:xfrm>
              <a:off x="2554" y="677"/>
              <a:ext cx="11" cy="176"/>
            </a:xfrm>
            <a:custGeom>
              <a:avLst/>
              <a:gdLst>
                <a:gd name="T0" fmla="*/ 0 w 54"/>
                <a:gd name="T1" fmla="*/ 0 h 882"/>
                <a:gd name="T2" fmla="*/ 0 w 54"/>
                <a:gd name="T3" fmla="*/ 0 h 882"/>
                <a:gd name="T4" fmla="*/ 0 w 54"/>
                <a:gd name="T5" fmla="*/ 0 h 882"/>
                <a:gd name="T6" fmla="*/ 0 w 54"/>
                <a:gd name="T7" fmla="*/ 0 h 882"/>
                <a:gd name="T8" fmla="*/ 0 w 54"/>
                <a:gd name="T9" fmla="*/ 0 h 882"/>
                <a:gd name="T10" fmla="*/ 0 w 54"/>
                <a:gd name="T11" fmla="*/ 0 h 882"/>
                <a:gd name="T12" fmla="*/ 0 w 54"/>
                <a:gd name="T13" fmla="*/ 0 h 882"/>
                <a:gd name="T14" fmla="*/ 0 w 54"/>
                <a:gd name="T15" fmla="*/ 0 h 882"/>
                <a:gd name="T16" fmla="*/ 0 w 54"/>
                <a:gd name="T17" fmla="*/ 0 h 882"/>
                <a:gd name="T18" fmla="*/ 0 w 54"/>
                <a:gd name="T19" fmla="*/ 0 h 882"/>
                <a:gd name="T20" fmla="*/ 0 w 54"/>
                <a:gd name="T21" fmla="*/ 0 h 88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4"/>
                <a:gd name="T34" fmla="*/ 0 h 882"/>
                <a:gd name="T35" fmla="*/ 54 w 54"/>
                <a:gd name="T36" fmla="*/ 882 h 88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4" h="882">
                  <a:moveTo>
                    <a:pt x="0" y="882"/>
                  </a:moveTo>
                  <a:lnTo>
                    <a:pt x="13" y="148"/>
                  </a:lnTo>
                  <a:lnTo>
                    <a:pt x="22" y="111"/>
                  </a:lnTo>
                  <a:lnTo>
                    <a:pt x="31" y="73"/>
                  </a:lnTo>
                  <a:lnTo>
                    <a:pt x="43" y="37"/>
                  </a:lnTo>
                  <a:lnTo>
                    <a:pt x="54" y="0"/>
                  </a:lnTo>
                  <a:lnTo>
                    <a:pt x="39" y="832"/>
                  </a:lnTo>
                  <a:lnTo>
                    <a:pt x="28" y="845"/>
                  </a:lnTo>
                  <a:lnTo>
                    <a:pt x="18" y="858"/>
                  </a:lnTo>
                  <a:lnTo>
                    <a:pt x="8" y="870"/>
                  </a:lnTo>
                  <a:lnTo>
                    <a:pt x="0" y="882"/>
                  </a:lnTo>
                  <a:close/>
                </a:path>
              </a:pathLst>
            </a:custGeom>
            <a:solidFill>
              <a:srgbClr val="BACBDA"/>
            </a:solidFill>
            <a:ln w="9525">
              <a:noFill/>
              <a:round/>
              <a:headEnd/>
              <a:tailEnd/>
            </a:ln>
          </xdr:spPr>
        </xdr:sp>
        <xdr:sp macro="" textlink="">
          <xdr:nvSpPr>
            <xdr:cNvPr id="318" name="Freeform 61"/>
            <xdr:cNvSpPr>
              <a:spLocks/>
            </xdr:cNvSpPr>
          </xdr:nvSpPr>
          <xdr:spPr bwMode="auto">
            <a:xfrm>
              <a:off x="2558" y="664"/>
              <a:ext cx="11" cy="184"/>
            </a:xfrm>
            <a:custGeom>
              <a:avLst/>
              <a:gdLst>
                <a:gd name="T0" fmla="*/ 0 w 54"/>
                <a:gd name="T1" fmla="*/ 0 h 918"/>
                <a:gd name="T2" fmla="*/ 0 w 54"/>
                <a:gd name="T3" fmla="*/ 0 h 918"/>
                <a:gd name="T4" fmla="*/ 0 w 54"/>
                <a:gd name="T5" fmla="*/ 0 h 918"/>
                <a:gd name="T6" fmla="*/ 0 w 54"/>
                <a:gd name="T7" fmla="*/ 0 h 918"/>
                <a:gd name="T8" fmla="*/ 0 w 54"/>
                <a:gd name="T9" fmla="*/ 0 h 918"/>
                <a:gd name="T10" fmla="*/ 0 w 54"/>
                <a:gd name="T11" fmla="*/ 0 h 918"/>
                <a:gd name="T12" fmla="*/ 0 w 54"/>
                <a:gd name="T13" fmla="*/ 0 h 918"/>
                <a:gd name="T14" fmla="*/ 0 w 54"/>
                <a:gd name="T15" fmla="*/ 0 h 918"/>
                <a:gd name="T16" fmla="*/ 0 w 54"/>
                <a:gd name="T17" fmla="*/ 0 h 918"/>
                <a:gd name="T18" fmla="*/ 0 w 54"/>
                <a:gd name="T19" fmla="*/ 0 h 918"/>
                <a:gd name="T20" fmla="*/ 0 w 54"/>
                <a:gd name="T21" fmla="*/ 0 h 91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4"/>
                <a:gd name="T34" fmla="*/ 0 h 918"/>
                <a:gd name="T35" fmla="*/ 54 w 54"/>
                <a:gd name="T36" fmla="*/ 918 h 91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4" h="918">
                  <a:moveTo>
                    <a:pt x="0" y="918"/>
                  </a:moveTo>
                  <a:lnTo>
                    <a:pt x="14" y="130"/>
                  </a:lnTo>
                  <a:lnTo>
                    <a:pt x="24" y="97"/>
                  </a:lnTo>
                  <a:lnTo>
                    <a:pt x="33" y="64"/>
                  </a:lnTo>
                  <a:lnTo>
                    <a:pt x="43" y="32"/>
                  </a:lnTo>
                  <a:lnTo>
                    <a:pt x="54" y="0"/>
                  </a:lnTo>
                  <a:lnTo>
                    <a:pt x="39" y="870"/>
                  </a:lnTo>
                  <a:lnTo>
                    <a:pt x="29" y="882"/>
                  </a:lnTo>
                  <a:lnTo>
                    <a:pt x="19" y="893"/>
                  </a:lnTo>
                  <a:lnTo>
                    <a:pt x="9" y="906"/>
                  </a:lnTo>
                  <a:lnTo>
                    <a:pt x="0" y="918"/>
                  </a:lnTo>
                  <a:close/>
                </a:path>
              </a:pathLst>
            </a:custGeom>
            <a:solidFill>
              <a:srgbClr val="BFCFDE"/>
            </a:solidFill>
            <a:ln w="9525">
              <a:noFill/>
              <a:round/>
              <a:headEnd/>
              <a:tailEnd/>
            </a:ln>
          </xdr:spPr>
        </xdr:sp>
        <xdr:sp macro="" textlink="">
          <xdr:nvSpPr>
            <xdr:cNvPr id="319" name="Freeform 62"/>
            <xdr:cNvSpPr>
              <a:spLocks/>
            </xdr:cNvSpPr>
          </xdr:nvSpPr>
          <xdr:spPr bwMode="auto">
            <a:xfrm>
              <a:off x="2562" y="654"/>
              <a:ext cx="11" cy="189"/>
            </a:xfrm>
            <a:custGeom>
              <a:avLst/>
              <a:gdLst>
                <a:gd name="T0" fmla="*/ 0 w 54"/>
                <a:gd name="T1" fmla="*/ 0 h 947"/>
                <a:gd name="T2" fmla="*/ 0 w 54"/>
                <a:gd name="T3" fmla="*/ 0 h 947"/>
                <a:gd name="T4" fmla="*/ 0 w 54"/>
                <a:gd name="T5" fmla="*/ 0 h 947"/>
                <a:gd name="T6" fmla="*/ 0 w 54"/>
                <a:gd name="T7" fmla="*/ 0 h 947"/>
                <a:gd name="T8" fmla="*/ 0 w 54"/>
                <a:gd name="T9" fmla="*/ 0 h 947"/>
                <a:gd name="T10" fmla="*/ 0 w 54"/>
                <a:gd name="T11" fmla="*/ 0 h 947"/>
                <a:gd name="T12" fmla="*/ 0 w 54"/>
                <a:gd name="T13" fmla="*/ 0 h 947"/>
                <a:gd name="T14" fmla="*/ 0 w 54"/>
                <a:gd name="T15" fmla="*/ 0 h 947"/>
                <a:gd name="T16" fmla="*/ 0 w 54"/>
                <a:gd name="T17" fmla="*/ 0 h 947"/>
                <a:gd name="T18" fmla="*/ 0 w 54"/>
                <a:gd name="T19" fmla="*/ 0 h 947"/>
                <a:gd name="T20" fmla="*/ 0 w 54"/>
                <a:gd name="T21" fmla="*/ 0 h 94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4"/>
                <a:gd name="T34" fmla="*/ 0 h 947"/>
                <a:gd name="T35" fmla="*/ 54 w 54"/>
                <a:gd name="T36" fmla="*/ 947 h 94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4" h="947">
                  <a:moveTo>
                    <a:pt x="0" y="947"/>
                  </a:moveTo>
                  <a:lnTo>
                    <a:pt x="15" y="115"/>
                  </a:lnTo>
                  <a:lnTo>
                    <a:pt x="23" y="86"/>
                  </a:lnTo>
                  <a:lnTo>
                    <a:pt x="33" y="56"/>
                  </a:lnTo>
                  <a:lnTo>
                    <a:pt x="44" y="28"/>
                  </a:lnTo>
                  <a:lnTo>
                    <a:pt x="54" y="0"/>
                  </a:lnTo>
                  <a:lnTo>
                    <a:pt x="39" y="902"/>
                  </a:lnTo>
                  <a:lnTo>
                    <a:pt x="29" y="913"/>
                  </a:lnTo>
                  <a:lnTo>
                    <a:pt x="19" y="925"/>
                  </a:lnTo>
                  <a:lnTo>
                    <a:pt x="9" y="936"/>
                  </a:lnTo>
                  <a:lnTo>
                    <a:pt x="0" y="947"/>
                  </a:lnTo>
                  <a:close/>
                </a:path>
              </a:pathLst>
            </a:custGeom>
            <a:solidFill>
              <a:srgbClr val="C4D2E0"/>
            </a:solidFill>
            <a:ln w="9525">
              <a:noFill/>
              <a:round/>
              <a:headEnd/>
              <a:tailEnd/>
            </a:ln>
          </xdr:spPr>
        </xdr:sp>
        <xdr:sp macro="" textlink="">
          <xdr:nvSpPr>
            <xdr:cNvPr id="320" name="Freeform 63"/>
            <xdr:cNvSpPr>
              <a:spLocks/>
            </xdr:cNvSpPr>
          </xdr:nvSpPr>
          <xdr:spPr bwMode="auto">
            <a:xfrm>
              <a:off x="2566" y="644"/>
              <a:ext cx="11" cy="194"/>
            </a:xfrm>
            <a:custGeom>
              <a:avLst/>
              <a:gdLst>
                <a:gd name="T0" fmla="*/ 0 w 55"/>
                <a:gd name="T1" fmla="*/ 0 h 974"/>
                <a:gd name="T2" fmla="*/ 0 w 55"/>
                <a:gd name="T3" fmla="*/ 0 h 974"/>
                <a:gd name="T4" fmla="*/ 0 w 55"/>
                <a:gd name="T5" fmla="*/ 0 h 974"/>
                <a:gd name="T6" fmla="*/ 0 w 55"/>
                <a:gd name="T7" fmla="*/ 0 h 974"/>
                <a:gd name="T8" fmla="*/ 0 w 55"/>
                <a:gd name="T9" fmla="*/ 0 h 974"/>
                <a:gd name="T10" fmla="*/ 0 w 55"/>
                <a:gd name="T11" fmla="*/ 0 h 974"/>
                <a:gd name="T12" fmla="*/ 0 w 55"/>
                <a:gd name="T13" fmla="*/ 0 h 974"/>
                <a:gd name="T14" fmla="*/ 0 w 55"/>
                <a:gd name="T15" fmla="*/ 0 h 974"/>
                <a:gd name="T16" fmla="*/ 0 w 55"/>
                <a:gd name="T17" fmla="*/ 0 h 974"/>
                <a:gd name="T18" fmla="*/ 0 w 55"/>
                <a:gd name="T19" fmla="*/ 0 h 974"/>
                <a:gd name="T20" fmla="*/ 0 w 55"/>
                <a:gd name="T21" fmla="*/ 0 h 9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5"/>
                <a:gd name="T34" fmla="*/ 0 h 974"/>
                <a:gd name="T35" fmla="*/ 55 w 55"/>
                <a:gd name="T36" fmla="*/ 974 h 97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5" h="974">
                  <a:moveTo>
                    <a:pt x="0" y="974"/>
                  </a:moveTo>
                  <a:lnTo>
                    <a:pt x="15" y="104"/>
                  </a:lnTo>
                  <a:lnTo>
                    <a:pt x="25" y="78"/>
                  </a:lnTo>
                  <a:lnTo>
                    <a:pt x="34" y="51"/>
                  </a:lnTo>
                  <a:lnTo>
                    <a:pt x="45" y="26"/>
                  </a:lnTo>
                  <a:lnTo>
                    <a:pt x="55" y="0"/>
                  </a:lnTo>
                  <a:lnTo>
                    <a:pt x="40" y="931"/>
                  </a:lnTo>
                  <a:lnTo>
                    <a:pt x="29" y="942"/>
                  </a:lnTo>
                  <a:lnTo>
                    <a:pt x="19" y="953"/>
                  </a:lnTo>
                  <a:lnTo>
                    <a:pt x="10" y="963"/>
                  </a:lnTo>
                  <a:lnTo>
                    <a:pt x="0" y="974"/>
                  </a:lnTo>
                  <a:close/>
                </a:path>
              </a:pathLst>
            </a:custGeom>
            <a:solidFill>
              <a:srgbClr val="CAD7E4"/>
            </a:solidFill>
            <a:ln w="9525">
              <a:noFill/>
              <a:round/>
              <a:headEnd/>
              <a:tailEnd/>
            </a:ln>
          </xdr:spPr>
        </xdr:sp>
        <xdr:sp macro="" textlink="">
          <xdr:nvSpPr>
            <xdr:cNvPr id="321" name="Freeform 64"/>
            <xdr:cNvSpPr>
              <a:spLocks/>
            </xdr:cNvSpPr>
          </xdr:nvSpPr>
          <xdr:spPr bwMode="auto">
            <a:xfrm>
              <a:off x="2570" y="635"/>
              <a:ext cx="11" cy="199"/>
            </a:xfrm>
            <a:custGeom>
              <a:avLst/>
              <a:gdLst>
                <a:gd name="T0" fmla="*/ 0 w 55"/>
                <a:gd name="T1" fmla="*/ 0 h 996"/>
                <a:gd name="T2" fmla="*/ 0 w 55"/>
                <a:gd name="T3" fmla="*/ 0 h 996"/>
                <a:gd name="T4" fmla="*/ 0 w 55"/>
                <a:gd name="T5" fmla="*/ 0 h 996"/>
                <a:gd name="T6" fmla="*/ 0 w 55"/>
                <a:gd name="T7" fmla="*/ 0 h 996"/>
                <a:gd name="T8" fmla="*/ 0 w 55"/>
                <a:gd name="T9" fmla="*/ 0 h 996"/>
                <a:gd name="T10" fmla="*/ 0 w 55"/>
                <a:gd name="T11" fmla="*/ 0 h 996"/>
                <a:gd name="T12" fmla="*/ 0 w 55"/>
                <a:gd name="T13" fmla="*/ 0 h 996"/>
                <a:gd name="T14" fmla="*/ 0 w 55"/>
                <a:gd name="T15" fmla="*/ 0 h 996"/>
                <a:gd name="T16" fmla="*/ 0 w 55"/>
                <a:gd name="T17" fmla="*/ 0 h 996"/>
                <a:gd name="T18" fmla="*/ 0 w 55"/>
                <a:gd name="T19" fmla="*/ 0 h 996"/>
                <a:gd name="T20" fmla="*/ 0 w 55"/>
                <a:gd name="T21" fmla="*/ 0 h 99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5"/>
                <a:gd name="T34" fmla="*/ 0 h 996"/>
                <a:gd name="T35" fmla="*/ 55 w 55"/>
                <a:gd name="T36" fmla="*/ 996 h 99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5" h="996">
                  <a:moveTo>
                    <a:pt x="0" y="996"/>
                  </a:moveTo>
                  <a:lnTo>
                    <a:pt x="15" y="94"/>
                  </a:lnTo>
                  <a:lnTo>
                    <a:pt x="25" y="70"/>
                  </a:lnTo>
                  <a:lnTo>
                    <a:pt x="35" y="47"/>
                  </a:lnTo>
                  <a:lnTo>
                    <a:pt x="45" y="24"/>
                  </a:lnTo>
                  <a:lnTo>
                    <a:pt x="55" y="0"/>
                  </a:lnTo>
                  <a:lnTo>
                    <a:pt x="38" y="955"/>
                  </a:lnTo>
                  <a:lnTo>
                    <a:pt x="28" y="965"/>
                  </a:lnTo>
                  <a:lnTo>
                    <a:pt x="18" y="975"/>
                  </a:lnTo>
                  <a:lnTo>
                    <a:pt x="9" y="986"/>
                  </a:lnTo>
                  <a:lnTo>
                    <a:pt x="0" y="996"/>
                  </a:lnTo>
                  <a:close/>
                </a:path>
              </a:pathLst>
            </a:custGeom>
            <a:solidFill>
              <a:srgbClr val="D1DDE8"/>
            </a:solidFill>
            <a:ln w="9525">
              <a:noFill/>
              <a:round/>
              <a:headEnd/>
              <a:tailEnd/>
            </a:ln>
          </xdr:spPr>
        </xdr:sp>
        <xdr:sp macro="" textlink="">
          <xdr:nvSpPr>
            <xdr:cNvPr id="322" name="Freeform 65"/>
            <xdr:cNvSpPr>
              <a:spLocks/>
            </xdr:cNvSpPr>
          </xdr:nvSpPr>
          <xdr:spPr bwMode="auto">
            <a:xfrm>
              <a:off x="2574" y="627"/>
              <a:ext cx="11" cy="203"/>
            </a:xfrm>
            <a:custGeom>
              <a:avLst/>
              <a:gdLst>
                <a:gd name="T0" fmla="*/ 0 w 55"/>
                <a:gd name="T1" fmla="*/ 0 h 1015"/>
                <a:gd name="T2" fmla="*/ 0 w 55"/>
                <a:gd name="T3" fmla="*/ 0 h 1015"/>
                <a:gd name="T4" fmla="*/ 0 w 55"/>
                <a:gd name="T5" fmla="*/ 0 h 1015"/>
                <a:gd name="T6" fmla="*/ 0 w 55"/>
                <a:gd name="T7" fmla="*/ 0 h 1015"/>
                <a:gd name="T8" fmla="*/ 0 w 55"/>
                <a:gd name="T9" fmla="*/ 0 h 1015"/>
                <a:gd name="T10" fmla="*/ 0 w 55"/>
                <a:gd name="T11" fmla="*/ 0 h 1015"/>
                <a:gd name="T12" fmla="*/ 0 w 55"/>
                <a:gd name="T13" fmla="*/ 0 h 1015"/>
                <a:gd name="T14" fmla="*/ 0 w 55"/>
                <a:gd name="T15" fmla="*/ 0 h 1015"/>
                <a:gd name="T16" fmla="*/ 0 w 55"/>
                <a:gd name="T17" fmla="*/ 0 h 1015"/>
                <a:gd name="T18" fmla="*/ 0 w 55"/>
                <a:gd name="T19" fmla="*/ 0 h 1015"/>
                <a:gd name="T20" fmla="*/ 0 w 55"/>
                <a:gd name="T21" fmla="*/ 0 h 101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5"/>
                <a:gd name="T34" fmla="*/ 0 h 1015"/>
                <a:gd name="T35" fmla="*/ 55 w 55"/>
                <a:gd name="T36" fmla="*/ 1015 h 101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5" h="1015">
                  <a:moveTo>
                    <a:pt x="0" y="1015"/>
                  </a:moveTo>
                  <a:lnTo>
                    <a:pt x="15" y="84"/>
                  </a:lnTo>
                  <a:lnTo>
                    <a:pt x="25" y="62"/>
                  </a:lnTo>
                  <a:lnTo>
                    <a:pt x="35" y="42"/>
                  </a:lnTo>
                  <a:lnTo>
                    <a:pt x="45" y="21"/>
                  </a:lnTo>
                  <a:lnTo>
                    <a:pt x="55" y="0"/>
                  </a:lnTo>
                  <a:lnTo>
                    <a:pt x="38" y="976"/>
                  </a:lnTo>
                  <a:lnTo>
                    <a:pt x="28" y="986"/>
                  </a:lnTo>
                  <a:lnTo>
                    <a:pt x="18" y="995"/>
                  </a:lnTo>
                  <a:lnTo>
                    <a:pt x="8" y="1005"/>
                  </a:lnTo>
                  <a:lnTo>
                    <a:pt x="0" y="1015"/>
                  </a:lnTo>
                  <a:close/>
                </a:path>
              </a:pathLst>
            </a:custGeom>
            <a:solidFill>
              <a:srgbClr val="D8E1EC"/>
            </a:solidFill>
            <a:ln w="9525">
              <a:noFill/>
              <a:round/>
              <a:headEnd/>
              <a:tailEnd/>
            </a:ln>
          </xdr:spPr>
        </xdr:sp>
        <xdr:sp macro="" textlink="">
          <xdr:nvSpPr>
            <xdr:cNvPr id="323" name="Freeform 66"/>
            <xdr:cNvSpPr>
              <a:spLocks/>
            </xdr:cNvSpPr>
          </xdr:nvSpPr>
          <xdr:spPr bwMode="auto">
            <a:xfrm>
              <a:off x="2578" y="619"/>
              <a:ext cx="11" cy="207"/>
            </a:xfrm>
            <a:custGeom>
              <a:avLst/>
              <a:gdLst>
                <a:gd name="T0" fmla="*/ 0 w 56"/>
                <a:gd name="T1" fmla="*/ 0 h 1032"/>
                <a:gd name="T2" fmla="*/ 0 w 56"/>
                <a:gd name="T3" fmla="*/ 0 h 1032"/>
                <a:gd name="T4" fmla="*/ 0 w 56"/>
                <a:gd name="T5" fmla="*/ 0 h 1032"/>
                <a:gd name="T6" fmla="*/ 0 w 56"/>
                <a:gd name="T7" fmla="*/ 0 h 1032"/>
                <a:gd name="T8" fmla="*/ 0 w 56"/>
                <a:gd name="T9" fmla="*/ 0 h 1032"/>
                <a:gd name="T10" fmla="*/ 0 w 56"/>
                <a:gd name="T11" fmla="*/ 0 h 1032"/>
                <a:gd name="T12" fmla="*/ 0 w 56"/>
                <a:gd name="T13" fmla="*/ 0 h 1032"/>
                <a:gd name="T14" fmla="*/ 0 w 56"/>
                <a:gd name="T15" fmla="*/ 0 h 1032"/>
                <a:gd name="T16" fmla="*/ 0 w 56"/>
                <a:gd name="T17" fmla="*/ 0 h 1032"/>
                <a:gd name="T18" fmla="*/ 0 w 56"/>
                <a:gd name="T19" fmla="*/ 0 h 1032"/>
                <a:gd name="T20" fmla="*/ 0 w 56"/>
                <a:gd name="T21" fmla="*/ 0 h 103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6"/>
                <a:gd name="T34" fmla="*/ 0 h 1032"/>
                <a:gd name="T35" fmla="*/ 56 w 56"/>
                <a:gd name="T36" fmla="*/ 1032 h 103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6" h="1032">
                  <a:moveTo>
                    <a:pt x="0" y="1032"/>
                  </a:moveTo>
                  <a:lnTo>
                    <a:pt x="17" y="77"/>
                  </a:lnTo>
                  <a:lnTo>
                    <a:pt x="27" y="58"/>
                  </a:lnTo>
                  <a:lnTo>
                    <a:pt x="37" y="38"/>
                  </a:lnTo>
                  <a:lnTo>
                    <a:pt x="47" y="19"/>
                  </a:lnTo>
                  <a:lnTo>
                    <a:pt x="56" y="0"/>
                  </a:lnTo>
                  <a:lnTo>
                    <a:pt x="39" y="993"/>
                  </a:lnTo>
                  <a:lnTo>
                    <a:pt x="29" y="1003"/>
                  </a:lnTo>
                  <a:lnTo>
                    <a:pt x="20" y="1013"/>
                  </a:lnTo>
                  <a:lnTo>
                    <a:pt x="10" y="1023"/>
                  </a:lnTo>
                  <a:lnTo>
                    <a:pt x="0" y="1032"/>
                  </a:lnTo>
                  <a:close/>
                </a:path>
              </a:pathLst>
            </a:custGeom>
            <a:solidFill>
              <a:srgbClr val="E0E7EF"/>
            </a:solidFill>
            <a:ln w="9525">
              <a:noFill/>
              <a:round/>
              <a:headEnd/>
              <a:tailEnd/>
            </a:ln>
          </xdr:spPr>
        </xdr:sp>
        <xdr:sp macro="" textlink="">
          <xdr:nvSpPr>
            <xdr:cNvPr id="324" name="Freeform 67"/>
            <xdr:cNvSpPr>
              <a:spLocks/>
            </xdr:cNvSpPr>
          </xdr:nvSpPr>
          <xdr:spPr bwMode="auto">
            <a:xfrm>
              <a:off x="2582" y="613"/>
              <a:ext cx="11" cy="209"/>
            </a:xfrm>
            <a:custGeom>
              <a:avLst/>
              <a:gdLst>
                <a:gd name="T0" fmla="*/ 0 w 56"/>
                <a:gd name="T1" fmla="*/ 0 h 1047"/>
                <a:gd name="T2" fmla="*/ 0 w 56"/>
                <a:gd name="T3" fmla="*/ 0 h 1047"/>
                <a:gd name="T4" fmla="*/ 0 w 56"/>
                <a:gd name="T5" fmla="*/ 0 h 1047"/>
                <a:gd name="T6" fmla="*/ 0 w 56"/>
                <a:gd name="T7" fmla="*/ 0 h 1047"/>
                <a:gd name="T8" fmla="*/ 0 w 56"/>
                <a:gd name="T9" fmla="*/ 0 h 1047"/>
                <a:gd name="T10" fmla="*/ 0 w 56"/>
                <a:gd name="T11" fmla="*/ 0 h 1047"/>
                <a:gd name="T12" fmla="*/ 0 w 56"/>
                <a:gd name="T13" fmla="*/ 0 h 1047"/>
                <a:gd name="T14" fmla="*/ 0 w 56"/>
                <a:gd name="T15" fmla="*/ 0 h 1047"/>
                <a:gd name="T16" fmla="*/ 0 w 56"/>
                <a:gd name="T17" fmla="*/ 0 h 1047"/>
                <a:gd name="T18" fmla="*/ 0 w 56"/>
                <a:gd name="T19" fmla="*/ 0 h 1047"/>
                <a:gd name="T20" fmla="*/ 0 w 56"/>
                <a:gd name="T21" fmla="*/ 0 h 104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6"/>
                <a:gd name="T34" fmla="*/ 0 h 1047"/>
                <a:gd name="T35" fmla="*/ 56 w 56"/>
                <a:gd name="T36" fmla="*/ 1047 h 104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6" h="1047">
                  <a:moveTo>
                    <a:pt x="0" y="1047"/>
                  </a:moveTo>
                  <a:lnTo>
                    <a:pt x="17" y="71"/>
                  </a:lnTo>
                  <a:lnTo>
                    <a:pt x="27" y="53"/>
                  </a:lnTo>
                  <a:lnTo>
                    <a:pt x="36" y="35"/>
                  </a:lnTo>
                  <a:lnTo>
                    <a:pt x="46" y="18"/>
                  </a:lnTo>
                  <a:lnTo>
                    <a:pt x="56" y="0"/>
                  </a:lnTo>
                  <a:lnTo>
                    <a:pt x="39" y="1008"/>
                  </a:lnTo>
                  <a:lnTo>
                    <a:pt x="29" y="1018"/>
                  </a:lnTo>
                  <a:lnTo>
                    <a:pt x="19" y="1027"/>
                  </a:lnTo>
                  <a:lnTo>
                    <a:pt x="9" y="1037"/>
                  </a:lnTo>
                  <a:lnTo>
                    <a:pt x="0" y="1047"/>
                  </a:lnTo>
                  <a:close/>
                </a:path>
              </a:pathLst>
            </a:custGeom>
            <a:solidFill>
              <a:srgbClr val="E6EDF3"/>
            </a:solidFill>
            <a:ln w="9525">
              <a:noFill/>
              <a:round/>
              <a:headEnd/>
              <a:tailEnd/>
            </a:ln>
          </xdr:spPr>
        </xdr:sp>
        <xdr:sp macro="" textlink="">
          <xdr:nvSpPr>
            <xdr:cNvPr id="325" name="Freeform 68"/>
            <xdr:cNvSpPr>
              <a:spLocks/>
            </xdr:cNvSpPr>
          </xdr:nvSpPr>
          <xdr:spPr bwMode="auto">
            <a:xfrm>
              <a:off x="2585" y="606"/>
              <a:ext cx="12" cy="212"/>
            </a:xfrm>
            <a:custGeom>
              <a:avLst/>
              <a:gdLst>
                <a:gd name="T0" fmla="*/ 0 w 57"/>
                <a:gd name="T1" fmla="*/ 0 h 1058"/>
                <a:gd name="T2" fmla="*/ 0 w 57"/>
                <a:gd name="T3" fmla="*/ 0 h 1058"/>
                <a:gd name="T4" fmla="*/ 0 w 57"/>
                <a:gd name="T5" fmla="*/ 0 h 1058"/>
                <a:gd name="T6" fmla="*/ 0 w 57"/>
                <a:gd name="T7" fmla="*/ 0 h 1058"/>
                <a:gd name="T8" fmla="*/ 0 w 57"/>
                <a:gd name="T9" fmla="*/ 0 h 1058"/>
                <a:gd name="T10" fmla="*/ 0 w 57"/>
                <a:gd name="T11" fmla="*/ 0 h 1058"/>
                <a:gd name="T12" fmla="*/ 0 w 57"/>
                <a:gd name="T13" fmla="*/ 0 h 1058"/>
                <a:gd name="T14" fmla="*/ 0 w 57"/>
                <a:gd name="T15" fmla="*/ 0 h 1058"/>
                <a:gd name="T16" fmla="*/ 0 w 57"/>
                <a:gd name="T17" fmla="*/ 0 h 1058"/>
                <a:gd name="T18" fmla="*/ 0 w 57"/>
                <a:gd name="T19" fmla="*/ 0 h 1058"/>
                <a:gd name="T20" fmla="*/ 0 w 57"/>
                <a:gd name="T21" fmla="*/ 0 h 10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58"/>
                <a:gd name="T35" fmla="*/ 57 w 57"/>
                <a:gd name="T36" fmla="*/ 1058 h 10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58">
                  <a:moveTo>
                    <a:pt x="0" y="1058"/>
                  </a:moveTo>
                  <a:lnTo>
                    <a:pt x="17" y="65"/>
                  </a:lnTo>
                  <a:lnTo>
                    <a:pt x="27" y="49"/>
                  </a:lnTo>
                  <a:lnTo>
                    <a:pt x="37" y="32"/>
                  </a:lnTo>
                  <a:lnTo>
                    <a:pt x="47" y="16"/>
                  </a:lnTo>
                  <a:lnTo>
                    <a:pt x="57" y="0"/>
                  </a:lnTo>
                  <a:lnTo>
                    <a:pt x="39" y="1020"/>
                  </a:lnTo>
                  <a:lnTo>
                    <a:pt x="30" y="1030"/>
                  </a:lnTo>
                  <a:lnTo>
                    <a:pt x="20" y="1039"/>
                  </a:lnTo>
                  <a:lnTo>
                    <a:pt x="10" y="1049"/>
                  </a:lnTo>
                  <a:lnTo>
                    <a:pt x="0" y="1058"/>
                  </a:lnTo>
                  <a:close/>
                </a:path>
              </a:pathLst>
            </a:custGeom>
            <a:solidFill>
              <a:srgbClr val="EDF1F5"/>
            </a:solidFill>
            <a:ln w="9525">
              <a:noFill/>
              <a:round/>
              <a:headEnd/>
              <a:tailEnd/>
            </a:ln>
          </xdr:spPr>
        </xdr:sp>
        <xdr:sp macro="" textlink="">
          <xdr:nvSpPr>
            <xdr:cNvPr id="326" name="Freeform 69"/>
            <xdr:cNvSpPr>
              <a:spLocks/>
            </xdr:cNvSpPr>
          </xdr:nvSpPr>
          <xdr:spPr bwMode="auto">
            <a:xfrm>
              <a:off x="2589" y="601"/>
              <a:ext cx="12" cy="213"/>
            </a:xfrm>
            <a:custGeom>
              <a:avLst/>
              <a:gdLst>
                <a:gd name="T0" fmla="*/ 0 w 57"/>
                <a:gd name="T1" fmla="*/ 0 h 1067"/>
                <a:gd name="T2" fmla="*/ 0 w 57"/>
                <a:gd name="T3" fmla="*/ 0 h 1067"/>
                <a:gd name="T4" fmla="*/ 0 w 57"/>
                <a:gd name="T5" fmla="*/ 0 h 1067"/>
                <a:gd name="T6" fmla="*/ 0 w 57"/>
                <a:gd name="T7" fmla="*/ 0 h 1067"/>
                <a:gd name="T8" fmla="*/ 0 w 57"/>
                <a:gd name="T9" fmla="*/ 0 h 1067"/>
                <a:gd name="T10" fmla="*/ 0 w 57"/>
                <a:gd name="T11" fmla="*/ 0 h 1067"/>
                <a:gd name="T12" fmla="*/ 0 w 57"/>
                <a:gd name="T13" fmla="*/ 0 h 1067"/>
                <a:gd name="T14" fmla="*/ 0 w 57"/>
                <a:gd name="T15" fmla="*/ 0 h 1067"/>
                <a:gd name="T16" fmla="*/ 0 w 57"/>
                <a:gd name="T17" fmla="*/ 0 h 1067"/>
                <a:gd name="T18" fmla="*/ 0 w 57"/>
                <a:gd name="T19" fmla="*/ 0 h 1067"/>
                <a:gd name="T20" fmla="*/ 0 w 57"/>
                <a:gd name="T21" fmla="*/ 0 h 10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67"/>
                <a:gd name="T35" fmla="*/ 57 w 57"/>
                <a:gd name="T36" fmla="*/ 1067 h 106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67">
                  <a:moveTo>
                    <a:pt x="0" y="1067"/>
                  </a:moveTo>
                  <a:lnTo>
                    <a:pt x="17" y="59"/>
                  </a:lnTo>
                  <a:lnTo>
                    <a:pt x="27" y="44"/>
                  </a:lnTo>
                  <a:lnTo>
                    <a:pt x="36" y="29"/>
                  </a:lnTo>
                  <a:lnTo>
                    <a:pt x="46" y="14"/>
                  </a:lnTo>
                  <a:lnTo>
                    <a:pt x="57" y="0"/>
                  </a:lnTo>
                  <a:lnTo>
                    <a:pt x="38" y="1031"/>
                  </a:lnTo>
                  <a:lnTo>
                    <a:pt x="28" y="1040"/>
                  </a:lnTo>
                  <a:lnTo>
                    <a:pt x="19" y="1048"/>
                  </a:lnTo>
                  <a:lnTo>
                    <a:pt x="10" y="1058"/>
                  </a:lnTo>
                  <a:lnTo>
                    <a:pt x="0" y="1067"/>
                  </a:lnTo>
                  <a:close/>
                </a:path>
              </a:pathLst>
            </a:custGeom>
            <a:solidFill>
              <a:srgbClr val="F3F6F9"/>
            </a:solidFill>
            <a:ln w="9525">
              <a:noFill/>
              <a:round/>
              <a:headEnd/>
              <a:tailEnd/>
            </a:ln>
          </xdr:spPr>
        </xdr:sp>
        <xdr:sp macro="" textlink="">
          <xdr:nvSpPr>
            <xdr:cNvPr id="327" name="Freeform 70"/>
            <xdr:cNvSpPr>
              <a:spLocks/>
            </xdr:cNvSpPr>
          </xdr:nvSpPr>
          <xdr:spPr bwMode="auto">
            <a:xfrm>
              <a:off x="2593" y="595"/>
              <a:ext cx="12" cy="215"/>
            </a:xfrm>
            <a:custGeom>
              <a:avLst/>
              <a:gdLst>
                <a:gd name="T0" fmla="*/ 0 w 57"/>
                <a:gd name="T1" fmla="*/ 0 h 1075"/>
                <a:gd name="T2" fmla="*/ 0 w 57"/>
                <a:gd name="T3" fmla="*/ 0 h 1075"/>
                <a:gd name="T4" fmla="*/ 0 w 57"/>
                <a:gd name="T5" fmla="*/ 0 h 1075"/>
                <a:gd name="T6" fmla="*/ 0 w 57"/>
                <a:gd name="T7" fmla="*/ 0 h 1075"/>
                <a:gd name="T8" fmla="*/ 0 w 57"/>
                <a:gd name="T9" fmla="*/ 0 h 1075"/>
                <a:gd name="T10" fmla="*/ 0 w 57"/>
                <a:gd name="T11" fmla="*/ 0 h 1075"/>
                <a:gd name="T12" fmla="*/ 0 w 57"/>
                <a:gd name="T13" fmla="*/ 0 h 1075"/>
                <a:gd name="T14" fmla="*/ 0 w 57"/>
                <a:gd name="T15" fmla="*/ 0 h 1075"/>
                <a:gd name="T16" fmla="*/ 0 w 57"/>
                <a:gd name="T17" fmla="*/ 0 h 1075"/>
                <a:gd name="T18" fmla="*/ 0 w 57"/>
                <a:gd name="T19" fmla="*/ 0 h 1075"/>
                <a:gd name="T20" fmla="*/ 0 w 57"/>
                <a:gd name="T21" fmla="*/ 0 h 107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75"/>
                <a:gd name="T35" fmla="*/ 57 w 57"/>
                <a:gd name="T36" fmla="*/ 1075 h 107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75">
                  <a:moveTo>
                    <a:pt x="0" y="1075"/>
                  </a:moveTo>
                  <a:lnTo>
                    <a:pt x="18" y="55"/>
                  </a:lnTo>
                  <a:lnTo>
                    <a:pt x="27" y="41"/>
                  </a:lnTo>
                  <a:lnTo>
                    <a:pt x="37" y="28"/>
                  </a:lnTo>
                  <a:lnTo>
                    <a:pt x="47" y="13"/>
                  </a:lnTo>
                  <a:lnTo>
                    <a:pt x="57" y="0"/>
                  </a:lnTo>
                  <a:lnTo>
                    <a:pt x="39" y="1039"/>
                  </a:lnTo>
                  <a:lnTo>
                    <a:pt x="29" y="1049"/>
                  </a:lnTo>
                  <a:lnTo>
                    <a:pt x="19" y="1058"/>
                  </a:lnTo>
                  <a:lnTo>
                    <a:pt x="9" y="1067"/>
                  </a:lnTo>
                  <a:lnTo>
                    <a:pt x="0" y="1075"/>
                  </a:lnTo>
                  <a:close/>
                </a:path>
              </a:pathLst>
            </a:custGeom>
            <a:solidFill>
              <a:srgbClr val="FAFBFD"/>
            </a:solidFill>
            <a:ln w="9525">
              <a:noFill/>
              <a:round/>
              <a:headEnd/>
              <a:tailEnd/>
            </a:ln>
          </xdr:spPr>
        </xdr:sp>
        <xdr:sp macro="" textlink="">
          <xdr:nvSpPr>
            <xdr:cNvPr id="328" name="Freeform 71"/>
            <xdr:cNvSpPr>
              <a:spLocks/>
            </xdr:cNvSpPr>
          </xdr:nvSpPr>
          <xdr:spPr bwMode="auto">
            <a:xfrm>
              <a:off x="2597" y="591"/>
              <a:ext cx="11" cy="216"/>
            </a:xfrm>
            <a:custGeom>
              <a:avLst/>
              <a:gdLst>
                <a:gd name="T0" fmla="*/ 0 w 57"/>
                <a:gd name="T1" fmla="*/ 0 h 1081"/>
                <a:gd name="T2" fmla="*/ 0 w 57"/>
                <a:gd name="T3" fmla="*/ 0 h 1081"/>
                <a:gd name="T4" fmla="*/ 0 w 57"/>
                <a:gd name="T5" fmla="*/ 0 h 1081"/>
                <a:gd name="T6" fmla="*/ 0 w 57"/>
                <a:gd name="T7" fmla="*/ 0 h 1081"/>
                <a:gd name="T8" fmla="*/ 0 w 57"/>
                <a:gd name="T9" fmla="*/ 0 h 1081"/>
                <a:gd name="T10" fmla="*/ 0 w 57"/>
                <a:gd name="T11" fmla="*/ 0 h 1081"/>
                <a:gd name="T12" fmla="*/ 0 w 57"/>
                <a:gd name="T13" fmla="*/ 0 h 1081"/>
                <a:gd name="T14" fmla="*/ 0 w 57"/>
                <a:gd name="T15" fmla="*/ 0 h 1081"/>
                <a:gd name="T16" fmla="*/ 0 w 57"/>
                <a:gd name="T17" fmla="*/ 0 h 1081"/>
                <a:gd name="T18" fmla="*/ 0 w 57"/>
                <a:gd name="T19" fmla="*/ 0 h 1081"/>
                <a:gd name="T20" fmla="*/ 0 w 57"/>
                <a:gd name="T21" fmla="*/ 0 h 108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81"/>
                <a:gd name="T35" fmla="*/ 57 w 57"/>
                <a:gd name="T36" fmla="*/ 1081 h 108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81">
                  <a:moveTo>
                    <a:pt x="0" y="1081"/>
                  </a:moveTo>
                  <a:lnTo>
                    <a:pt x="19" y="50"/>
                  </a:lnTo>
                  <a:lnTo>
                    <a:pt x="28" y="36"/>
                  </a:lnTo>
                  <a:lnTo>
                    <a:pt x="38" y="24"/>
                  </a:lnTo>
                  <a:lnTo>
                    <a:pt x="48" y="12"/>
                  </a:lnTo>
                  <a:lnTo>
                    <a:pt x="57" y="0"/>
                  </a:lnTo>
                  <a:lnTo>
                    <a:pt x="39" y="1046"/>
                  </a:lnTo>
                  <a:lnTo>
                    <a:pt x="30" y="1054"/>
                  </a:lnTo>
                  <a:lnTo>
                    <a:pt x="20" y="1063"/>
                  </a:lnTo>
                  <a:lnTo>
                    <a:pt x="10" y="1072"/>
                  </a:lnTo>
                  <a:lnTo>
                    <a:pt x="0" y="1081"/>
                  </a:lnTo>
                  <a:close/>
                </a:path>
              </a:pathLst>
            </a:custGeom>
            <a:solidFill>
              <a:srgbClr val="FBFCFE"/>
            </a:solidFill>
            <a:ln w="9525">
              <a:noFill/>
              <a:round/>
              <a:headEnd/>
              <a:tailEnd/>
            </a:ln>
          </xdr:spPr>
        </xdr:sp>
        <xdr:sp macro="" textlink="">
          <xdr:nvSpPr>
            <xdr:cNvPr id="329" name="Freeform 72"/>
            <xdr:cNvSpPr>
              <a:spLocks/>
            </xdr:cNvSpPr>
          </xdr:nvSpPr>
          <xdr:spPr bwMode="auto">
            <a:xfrm>
              <a:off x="2601" y="586"/>
              <a:ext cx="11" cy="217"/>
            </a:xfrm>
            <a:custGeom>
              <a:avLst/>
              <a:gdLst>
                <a:gd name="T0" fmla="*/ 0 w 57"/>
                <a:gd name="T1" fmla="*/ 0 h 1084"/>
                <a:gd name="T2" fmla="*/ 0 w 57"/>
                <a:gd name="T3" fmla="*/ 0 h 1084"/>
                <a:gd name="T4" fmla="*/ 0 w 57"/>
                <a:gd name="T5" fmla="*/ 0 h 1084"/>
                <a:gd name="T6" fmla="*/ 0 w 57"/>
                <a:gd name="T7" fmla="*/ 0 h 1084"/>
                <a:gd name="T8" fmla="*/ 0 w 57"/>
                <a:gd name="T9" fmla="*/ 0 h 1084"/>
                <a:gd name="T10" fmla="*/ 0 w 57"/>
                <a:gd name="T11" fmla="*/ 0 h 1084"/>
                <a:gd name="T12" fmla="*/ 0 w 57"/>
                <a:gd name="T13" fmla="*/ 0 h 1084"/>
                <a:gd name="T14" fmla="*/ 0 w 57"/>
                <a:gd name="T15" fmla="*/ 0 h 1084"/>
                <a:gd name="T16" fmla="*/ 0 w 57"/>
                <a:gd name="T17" fmla="*/ 0 h 1084"/>
                <a:gd name="T18" fmla="*/ 0 w 57"/>
                <a:gd name="T19" fmla="*/ 0 h 1084"/>
                <a:gd name="T20" fmla="*/ 0 w 57"/>
                <a:gd name="T21" fmla="*/ 0 h 10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84"/>
                <a:gd name="T35" fmla="*/ 57 w 57"/>
                <a:gd name="T36" fmla="*/ 1084 h 108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84">
                  <a:moveTo>
                    <a:pt x="0" y="1084"/>
                  </a:moveTo>
                  <a:lnTo>
                    <a:pt x="18" y="45"/>
                  </a:lnTo>
                  <a:lnTo>
                    <a:pt x="28" y="34"/>
                  </a:lnTo>
                  <a:lnTo>
                    <a:pt x="37" y="22"/>
                  </a:lnTo>
                  <a:lnTo>
                    <a:pt x="47" y="11"/>
                  </a:lnTo>
                  <a:lnTo>
                    <a:pt x="57" y="0"/>
                  </a:lnTo>
                  <a:lnTo>
                    <a:pt x="39" y="1050"/>
                  </a:lnTo>
                  <a:lnTo>
                    <a:pt x="29" y="1059"/>
                  </a:lnTo>
                  <a:lnTo>
                    <a:pt x="19" y="1068"/>
                  </a:lnTo>
                  <a:lnTo>
                    <a:pt x="10" y="1076"/>
                  </a:lnTo>
                  <a:lnTo>
                    <a:pt x="0" y="1084"/>
                  </a:lnTo>
                  <a:close/>
                </a:path>
              </a:pathLst>
            </a:custGeom>
            <a:solidFill>
              <a:srgbClr val="F0F5F9"/>
            </a:solidFill>
            <a:ln w="9525">
              <a:noFill/>
              <a:round/>
              <a:headEnd/>
              <a:tailEnd/>
            </a:ln>
          </xdr:spPr>
        </xdr:sp>
        <xdr:sp macro="" textlink="">
          <xdr:nvSpPr>
            <xdr:cNvPr id="330" name="Freeform 73"/>
            <xdr:cNvSpPr>
              <a:spLocks/>
            </xdr:cNvSpPr>
          </xdr:nvSpPr>
          <xdr:spPr bwMode="auto">
            <a:xfrm>
              <a:off x="2605" y="582"/>
              <a:ext cx="11" cy="218"/>
            </a:xfrm>
            <a:custGeom>
              <a:avLst/>
              <a:gdLst>
                <a:gd name="T0" fmla="*/ 0 w 57"/>
                <a:gd name="T1" fmla="*/ 0 h 1089"/>
                <a:gd name="T2" fmla="*/ 0 w 57"/>
                <a:gd name="T3" fmla="*/ 0 h 1089"/>
                <a:gd name="T4" fmla="*/ 0 w 57"/>
                <a:gd name="T5" fmla="*/ 0 h 1089"/>
                <a:gd name="T6" fmla="*/ 0 w 57"/>
                <a:gd name="T7" fmla="*/ 0 h 1089"/>
                <a:gd name="T8" fmla="*/ 0 w 57"/>
                <a:gd name="T9" fmla="*/ 0 h 1089"/>
                <a:gd name="T10" fmla="*/ 0 w 57"/>
                <a:gd name="T11" fmla="*/ 0 h 1089"/>
                <a:gd name="T12" fmla="*/ 0 w 57"/>
                <a:gd name="T13" fmla="*/ 0 h 1089"/>
                <a:gd name="T14" fmla="*/ 0 w 57"/>
                <a:gd name="T15" fmla="*/ 0 h 1089"/>
                <a:gd name="T16" fmla="*/ 0 w 57"/>
                <a:gd name="T17" fmla="*/ 0 h 1089"/>
                <a:gd name="T18" fmla="*/ 0 w 57"/>
                <a:gd name="T19" fmla="*/ 0 h 1089"/>
                <a:gd name="T20" fmla="*/ 0 w 57"/>
                <a:gd name="T21" fmla="*/ 0 h 10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7"/>
                <a:gd name="T34" fmla="*/ 0 h 1089"/>
                <a:gd name="T35" fmla="*/ 57 w 57"/>
                <a:gd name="T36" fmla="*/ 1089 h 10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7" h="1089">
                  <a:moveTo>
                    <a:pt x="0" y="1089"/>
                  </a:moveTo>
                  <a:lnTo>
                    <a:pt x="18" y="43"/>
                  </a:lnTo>
                  <a:lnTo>
                    <a:pt x="28" y="32"/>
                  </a:lnTo>
                  <a:lnTo>
                    <a:pt x="37" y="21"/>
                  </a:lnTo>
                  <a:lnTo>
                    <a:pt x="47" y="11"/>
                  </a:lnTo>
                  <a:lnTo>
                    <a:pt x="57" y="0"/>
                  </a:lnTo>
                  <a:lnTo>
                    <a:pt x="39" y="1053"/>
                  </a:lnTo>
                  <a:lnTo>
                    <a:pt x="29" y="1062"/>
                  </a:lnTo>
                  <a:lnTo>
                    <a:pt x="20" y="1071"/>
                  </a:lnTo>
                  <a:lnTo>
                    <a:pt x="10" y="1080"/>
                  </a:lnTo>
                  <a:lnTo>
                    <a:pt x="0" y="1089"/>
                  </a:lnTo>
                  <a:close/>
                </a:path>
              </a:pathLst>
            </a:custGeom>
            <a:solidFill>
              <a:srgbClr val="E4ECF3"/>
            </a:solidFill>
            <a:ln w="9525">
              <a:noFill/>
              <a:round/>
              <a:headEnd/>
              <a:tailEnd/>
            </a:ln>
          </xdr:spPr>
        </xdr:sp>
        <xdr:sp macro="" textlink="">
          <xdr:nvSpPr>
            <xdr:cNvPr id="331" name="Freeform 75"/>
            <xdr:cNvSpPr>
              <a:spLocks/>
            </xdr:cNvSpPr>
          </xdr:nvSpPr>
          <xdr:spPr bwMode="auto">
            <a:xfrm>
              <a:off x="2613" y="575"/>
              <a:ext cx="11" cy="218"/>
            </a:xfrm>
            <a:custGeom>
              <a:avLst/>
              <a:gdLst>
                <a:gd name="T0" fmla="*/ 0 w 58"/>
                <a:gd name="T1" fmla="*/ 0 h 1088"/>
                <a:gd name="T2" fmla="*/ 0 w 58"/>
                <a:gd name="T3" fmla="*/ 0 h 1088"/>
                <a:gd name="T4" fmla="*/ 0 w 58"/>
                <a:gd name="T5" fmla="*/ 0 h 1088"/>
                <a:gd name="T6" fmla="*/ 0 w 58"/>
                <a:gd name="T7" fmla="*/ 0 h 1088"/>
                <a:gd name="T8" fmla="*/ 0 w 58"/>
                <a:gd name="T9" fmla="*/ 0 h 1088"/>
                <a:gd name="T10" fmla="*/ 0 w 58"/>
                <a:gd name="T11" fmla="*/ 0 h 1088"/>
                <a:gd name="T12" fmla="*/ 0 w 58"/>
                <a:gd name="T13" fmla="*/ 0 h 1088"/>
                <a:gd name="T14" fmla="*/ 0 w 58"/>
                <a:gd name="T15" fmla="*/ 0 h 1088"/>
                <a:gd name="T16" fmla="*/ 0 w 58"/>
                <a:gd name="T17" fmla="*/ 0 h 1088"/>
                <a:gd name="T18" fmla="*/ 0 w 58"/>
                <a:gd name="T19" fmla="*/ 0 h 1088"/>
                <a:gd name="T20" fmla="*/ 0 w 58"/>
                <a:gd name="T21" fmla="*/ 0 h 1088"/>
                <a:gd name="T22" fmla="*/ 0 w 58"/>
                <a:gd name="T23" fmla="*/ 0 h 1088"/>
                <a:gd name="T24" fmla="*/ 0 w 58"/>
                <a:gd name="T25" fmla="*/ 0 h 1088"/>
                <a:gd name="T26" fmla="*/ 0 w 58"/>
                <a:gd name="T27" fmla="*/ 0 h 1088"/>
                <a:gd name="T28" fmla="*/ 0 w 58"/>
                <a:gd name="T29" fmla="*/ 0 h 1088"/>
                <a:gd name="T30" fmla="*/ 0 w 58"/>
                <a:gd name="T31" fmla="*/ 0 h 1088"/>
                <a:gd name="T32" fmla="*/ 0 w 58"/>
                <a:gd name="T33" fmla="*/ 0 h 1088"/>
                <a:gd name="T34" fmla="*/ 0 w 58"/>
                <a:gd name="T35" fmla="*/ 0 h 1088"/>
                <a:gd name="T36" fmla="*/ 0 w 58"/>
                <a:gd name="T37" fmla="*/ 0 h 1088"/>
                <a:gd name="T38" fmla="*/ 0 w 58"/>
                <a:gd name="T39" fmla="*/ 0 h 1088"/>
                <a:gd name="T40" fmla="*/ 0 w 58"/>
                <a:gd name="T41" fmla="*/ 0 h 1088"/>
                <a:gd name="T42" fmla="*/ 0 w 58"/>
                <a:gd name="T43" fmla="*/ 0 h 1088"/>
                <a:gd name="T44" fmla="*/ 0 w 58"/>
                <a:gd name="T45" fmla="*/ 0 h 1088"/>
                <a:gd name="T46" fmla="*/ 0 w 58"/>
                <a:gd name="T47" fmla="*/ 0 h 1088"/>
                <a:gd name="T48" fmla="*/ 0 w 58"/>
                <a:gd name="T49" fmla="*/ 0 h 1088"/>
                <a:gd name="T50" fmla="*/ 0 w 58"/>
                <a:gd name="T51" fmla="*/ 0 h 1088"/>
                <a:gd name="T52" fmla="*/ 0 w 58"/>
                <a:gd name="T53" fmla="*/ 0 h 1088"/>
                <a:gd name="T54" fmla="*/ 0 w 58"/>
                <a:gd name="T55" fmla="*/ 0 h 1088"/>
                <a:gd name="T56" fmla="*/ 0 w 58"/>
                <a:gd name="T57" fmla="*/ 0 h 1088"/>
                <a:gd name="T58" fmla="*/ 0 w 58"/>
                <a:gd name="T59" fmla="*/ 0 h 1088"/>
                <a:gd name="T60" fmla="*/ 0 w 58"/>
                <a:gd name="T61" fmla="*/ 0 h 1088"/>
                <a:gd name="T62" fmla="*/ 0 w 58"/>
                <a:gd name="T63" fmla="*/ 0 h 1088"/>
                <a:gd name="T64" fmla="*/ 0 w 58"/>
                <a:gd name="T65" fmla="*/ 0 h 1088"/>
                <a:gd name="T66" fmla="*/ 0 w 58"/>
                <a:gd name="T67" fmla="*/ 0 h 1088"/>
                <a:gd name="T68" fmla="*/ 0 w 58"/>
                <a:gd name="T69" fmla="*/ 0 h 1088"/>
                <a:gd name="T70" fmla="*/ 0 w 58"/>
                <a:gd name="T71" fmla="*/ 0 h 1088"/>
                <a:gd name="T72" fmla="*/ 0 w 58"/>
                <a:gd name="T73" fmla="*/ 0 h 1088"/>
                <a:gd name="T74" fmla="*/ 0 w 58"/>
                <a:gd name="T75" fmla="*/ 0 h 1088"/>
                <a:gd name="T76" fmla="*/ 0 w 58"/>
                <a:gd name="T77" fmla="*/ 0 h 108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58"/>
                <a:gd name="T118" fmla="*/ 0 h 1088"/>
                <a:gd name="T119" fmla="*/ 58 w 58"/>
                <a:gd name="T120" fmla="*/ 1088 h 108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58" h="1088">
                  <a:moveTo>
                    <a:pt x="0" y="1088"/>
                  </a:moveTo>
                  <a:lnTo>
                    <a:pt x="18" y="35"/>
                  </a:lnTo>
                  <a:lnTo>
                    <a:pt x="28" y="26"/>
                  </a:lnTo>
                  <a:lnTo>
                    <a:pt x="38" y="18"/>
                  </a:lnTo>
                  <a:lnTo>
                    <a:pt x="48" y="9"/>
                  </a:lnTo>
                  <a:lnTo>
                    <a:pt x="58" y="0"/>
                  </a:lnTo>
                  <a:lnTo>
                    <a:pt x="54" y="177"/>
                  </a:lnTo>
                  <a:lnTo>
                    <a:pt x="41" y="192"/>
                  </a:lnTo>
                  <a:lnTo>
                    <a:pt x="30" y="205"/>
                  </a:lnTo>
                  <a:lnTo>
                    <a:pt x="27" y="213"/>
                  </a:lnTo>
                  <a:lnTo>
                    <a:pt x="24" y="219"/>
                  </a:lnTo>
                  <a:lnTo>
                    <a:pt x="21" y="226"/>
                  </a:lnTo>
                  <a:lnTo>
                    <a:pt x="20" y="231"/>
                  </a:lnTo>
                  <a:lnTo>
                    <a:pt x="19" y="238"/>
                  </a:lnTo>
                  <a:lnTo>
                    <a:pt x="20" y="244"/>
                  </a:lnTo>
                  <a:lnTo>
                    <a:pt x="22" y="250"/>
                  </a:lnTo>
                  <a:lnTo>
                    <a:pt x="25" y="255"/>
                  </a:lnTo>
                  <a:lnTo>
                    <a:pt x="29" y="262"/>
                  </a:lnTo>
                  <a:lnTo>
                    <a:pt x="33" y="266"/>
                  </a:lnTo>
                  <a:lnTo>
                    <a:pt x="40" y="272"/>
                  </a:lnTo>
                  <a:lnTo>
                    <a:pt x="48" y="278"/>
                  </a:lnTo>
                  <a:lnTo>
                    <a:pt x="50" y="279"/>
                  </a:lnTo>
                  <a:lnTo>
                    <a:pt x="52" y="280"/>
                  </a:lnTo>
                  <a:lnTo>
                    <a:pt x="49" y="465"/>
                  </a:lnTo>
                  <a:lnTo>
                    <a:pt x="44" y="471"/>
                  </a:lnTo>
                  <a:lnTo>
                    <a:pt x="41" y="478"/>
                  </a:lnTo>
                  <a:lnTo>
                    <a:pt x="39" y="485"/>
                  </a:lnTo>
                  <a:lnTo>
                    <a:pt x="37" y="491"/>
                  </a:lnTo>
                  <a:lnTo>
                    <a:pt x="36" y="498"/>
                  </a:lnTo>
                  <a:lnTo>
                    <a:pt x="36" y="503"/>
                  </a:lnTo>
                  <a:lnTo>
                    <a:pt x="36" y="510"/>
                  </a:lnTo>
                  <a:lnTo>
                    <a:pt x="38" y="515"/>
                  </a:lnTo>
                  <a:lnTo>
                    <a:pt x="42" y="525"/>
                  </a:lnTo>
                  <a:lnTo>
                    <a:pt x="48" y="533"/>
                  </a:lnTo>
                  <a:lnTo>
                    <a:pt x="39" y="1055"/>
                  </a:lnTo>
                  <a:lnTo>
                    <a:pt x="29" y="1064"/>
                  </a:lnTo>
                  <a:lnTo>
                    <a:pt x="19" y="1072"/>
                  </a:lnTo>
                  <a:lnTo>
                    <a:pt x="9" y="1081"/>
                  </a:lnTo>
                  <a:lnTo>
                    <a:pt x="0" y="1088"/>
                  </a:lnTo>
                  <a:close/>
                </a:path>
              </a:pathLst>
            </a:custGeom>
            <a:solidFill>
              <a:srgbClr val="CFDCE8"/>
            </a:solidFill>
            <a:ln w="9525">
              <a:noFill/>
              <a:round/>
              <a:headEnd/>
              <a:tailEnd/>
            </a:ln>
          </xdr:spPr>
        </xdr:sp>
        <xdr:sp macro="" textlink="">
          <xdr:nvSpPr>
            <xdr:cNvPr id="332" name="Freeform 76"/>
            <xdr:cNvSpPr>
              <a:spLocks noEditPoints="1"/>
            </xdr:cNvSpPr>
          </xdr:nvSpPr>
          <xdr:spPr bwMode="auto">
            <a:xfrm>
              <a:off x="2616" y="572"/>
              <a:ext cx="12" cy="218"/>
            </a:xfrm>
            <a:custGeom>
              <a:avLst/>
              <a:gdLst>
                <a:gd name="T0" fmla="*/ 0 w 57"/>
                <a:gd name="T1" fmla="*/ 0 h 1088"/>
                <a:gd name="T2" fmla="*/ 0 w 57"/>
                <a:gd name="T3" fmla="*/ 0 h 1088"/>
                <a:gd name="T4" fmla="*/ 0 w 57"/>
                <a:gd name="T5" fmla="*/ 0 h 1088"/>
                <a:gd name="T6" fmla="*/ 0 w 57"/>
                <a:gd name="T7" fmla="*/ 0 h 1088"/>
                <a:gd name="T8" fmla="*/ 0 w 57"/>
                <a:gd name="T9" fmla="*/ 0 h 1088"/>
                <a:gd name="T10" fmla="*/ 0 w 57"/>
                <a:gd name="T11" fmla="*/ 0 h 1088"/>
                <a:gd name="T12" fmla="*/ 0 w 57"/>
                <a:gd name="T13" fmla="*/ 0 h 1088"/>
                <a:gd name="T14" fmla="*/ 0 w 57"/>
                <a:gd name="T15" fmla="*/ 0 h 1088"/>
                <a:gd name="T16" fmla="*/ 0 w 57"/>
                <a:gd name="T17" fmla="*/ 0 h 1088"/>
                <a:gd name="T18" fmla="*/ 0 w 57"/>
                <a:gd name="T19" fmla="*/ 0 h 1088"/>
                <a:gd name="T20" fmla="*/ 0 w 57"/>
                <a:gd name="T21" fmla="*/ 0 h 1088"/>
                <a:gd name="T22" fmla="*/ 0 w 57"/>
                <a:gd name="T23" fmla="*/ 0 h 1088"/>
                <a:gd name="T24" fmla="*/ 0 w 57"/>
                <a:gd name="T25" fmla="*/ 0 h 1088"/>
                <a:gd name="T26" fmla="*/ 0 w 57"/>
                <a:gd name="T27" fmla="*/ 0 h 1088"/>
                <a:gd name="T28" fmla="*/ 0 w 57"/>
                <a:gd name="T29" fmla="*/ 0 h 1088"/>
                <a:gd name="T30" fmla="*/ 0 w 57"/>
                <a:gd name="T31" fmla="*/ 0 h 1088"/>
                <a:gd name="T32" fmla="*/ 0 w 57"/>
                <a:gd name="T33" fmla="*/ 0 h 1088"/>
                <a:gd name="T34" fmla="*/ 0 w 57"/>
                <a:gd name="T35" fmla="*/ 0 h 1088"/>
                <a:gd name="T36" fmla="*/ 0 w 57"/>
                <a:gd name="T37" fmla="*/ 0 h 1088"/>
                <a:gd name="T38" fmla="*/ 0 w 57"/>
                <a:gd name="T39" fmla="*/ 0 h 1088"/>
                <a:gd name="T40" fmla="*/ 0 w 57"/>
                <a:gd name="T41" fmla="*/ 0 h 1088"/>
                <a:gd name="T42" fmla="*/ 0 w 57"/>
                <a:gd name="T43" fmla="*/ 0 h 1088"/>
                <a:gd name="T44" fmla="*/ 0 w 57"/>
                <a:gd name="T45" fmla="*/ 0 h 1088"/>
                <a:gd name="T46" fmla="*/ 0 w 57"/>
                <a:gd name="T47" fmla="*/ 0 h 1088"/>
                <a:gd name="T48" fmla="*/ 0 w 57"/>
                <a:gd name="T49" fmla="*/ 0 h 1088"/>
                <a:gd name="T50" fmla="*/ 0 w 57"/>
                <a:gd name="T51" fmla="*/ 0 h 1088"/>
                <a:gd name="T52" fmla="*/ 0 w 57"/>
                <a:gd name="T53" fmla="*/ 0 h 1088"/>
                <a:gd name="T54" fmla="*/ 0 w 57"/>
                <a:gd name="T55" fmla="*/ 0 h 1088"/>
                <a:gd name="T56" fmla="*/ 0 w 57"/>
                <a:gd name="T57" fmla="*/ 0 h 1088"/>
                <a:gd name="T58" fmla="*/ 0 w 57"/>
                <a:gd name="T59" fmla="*/ 0 h 1088"/>
                <a:gd name="T60" fmla="*/ 0 w 57"/>
                <a:gd name="T61" fmla="*/ 0 h 1088"/>
                <a:gd name="T62" fmla="*/ 0 w 57"/>
                <a:gd name="T63" fmla="*/ 0 h 1088"/>
                <a:gd name="T64" fmla="*/ 0 w 57"/>
                <a:gd name="T65" fmla="*/ 0 h 1088"/>
                <a:gd name="T66" fmla="*/ 0 w 57"/>
                <a:gd name="T67" fmla="*/ 0 h 1088"/>
                <a:gd name="T68" fmla="*/ 0 w 57"/>
                <a:gd name="T69" fmla="*/ 0 h 1088"/>
                <a:gd name="T70" fmla="*/ 0 w 57"/>
                <a:gd name="T71" fmla="*/ 0 h 1088"/>
                <a:gd name="T72" fmla="*/ 0 w 57"/>
                <a:gd name="T73" fmla="*/ 0 h 1088"/>
                <a:gd name="T74" fmla="*/ 0 w 57"/>
                <a:gd name="T75" fmla="*/ 0 h 1088"/>
                <a:gd name="T76" fmla="*/ 0 w 57"/>
                <a:gd name="T77" fmla="*/ 0 h 108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57"/>
                <a:gd name="T118" fmla="*/ 0 h 1088"/>
                <a:gd name="T119" fmla="*/ 57 w 57"/>
                <a:gd name="T120" fmla="*/ 1088 h 108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57" h="1088">
                  <a:moveTo>
                    <a:pt x="0" y="1088"/>
                  </a:moveTo>
                  <a:lnTo>
                    <a:pt x="14" y="282"/>
                  </a:lnTo>
                  <a:lnTo>
                    <a:pt x="21" y="288"/>
                  </a:lnTo>
                  <a:lnTo>
                    <a:pt x="29" y="294"/>
                  </a:lnTo>
                  <a:lnTo>
                    <a:pt x="40" y="299"/>
                  </a:lnTo>
                  <a:lnTo>
                    <a:pt x="52" y="302"/>
                  </a:lnTo>
                  <a:lnTo>
                    <a:pt x="50" y="455"/>
                  </a:lnTo>
                  <a:lnTo>
                    <a:pt x="41" y="465"/>
                  </a:lnTo>
                  <a:lnTo>
                    <a:pt x="33" y="475"/>
                  </a:lnTo>
                  <a:lnTo>
                    <a:pt x="27" y="486"/>
                  </a:lnTo>
                  <a:lnTo>
                    <a:pt x="22" y="495"/>
                  </a:lnTo>
                  <a:lnTo>
                    <a:pt x="19" y="505"/>
                  </a:lnTo>
                  <a:lnTo>
                    <a:pt x="17" y="514"/>
                  </a:lnTo>
                  <a:lnTo>
                    <a:pt x="17" y="524"/>
                  </a:lnTo>
                  <a:lnTo>
                    <a:pt x="19" y="531"/>
                  </a:lnTo>
                  <a:lnTo>
                    <a:pt x="21" y="538"/>
                  </a:lnTo>
                  <a:lnTo>
                    <a:pt x="24" y="542"/>
                  </a:lnTo>
                  <a:lnTo>
                    <a:pt x="28" y="548"/>
                  </a:lnTo>
                  <a:lnTo>
                    <a:pt x="31" y="552"/>
                  </a:lnTo>
                  <a:lnTo>
                    <a:pt x="35" y="556"/>
                  </a:lnTo>
                  <a:lnTo>
                    <a:pt x="39" y="559"/>
                  </a:lnTo>
                  <a:lnTo>
                    <a:pt x="43" y="561"/>
                  </a:lnTo>
                  <a:lnTo>
                    <a:pt x="47" y="563"/>
                  </a:lnTo>
                  <a:lnTo>
                    <a:pt x="39" y="1055"/>
                  </a:lnTo>
                  <a:lnTo>
                    <a:pt x="30" y="1063"/>
                  </a:lnTo>
                  <a:lnTo>
                    <a:pt x="20" y="1071"/>
                  </a:lnTo>
                  <a:lnTo>
                    <a:pt x="10" y="1080"/>
                  </a:lnTo>
                  <a:lnTo>
                    <a:pt x="0" y="1088"/>
                  </a:lnTo>
                  <a:close/>
                  <a:moveTo>
                    <a:pt x="16" y="215"/>
                  </a:moveTo>
                  <a:lnTo>
                    <a:pt x="19" y="32"/>
                  </a:lnTo>
                  <a:lnTo>
                    <a:pt x="29" y="25"/>
                  </a:lnTo>
                  <a:lnTo>
                    <a:pt x="38" y="16"/>
                  </a:lnTo>
                  <a:lnTo>
                    <a:pt x="47" y="8"/>
                  </a:lnTo>
                  <a:lnTo>
                    <a:pt x="57" y="0"/>
                  </a:lnTo>
                  <a:lnTo>
                    <a:pt x="54" y="176"/>
                  </a:lnTo>
                  <a:lnTo>
                    <a:pt x="43" y="186"/>
                  </a:lnTo>
                  <a:lnTo>
                    <a:pt x="32" y="195"/>
                  </a:lnTo>
                  <a:lnTo>
                    <a:pt x="23" y="205"/>
                  </a:lnTo>
                  <a:lnTo>
                    <a:pt x="16" y="215"/>
                  </a:lnTo>
                  <a:close/>
                </a:path>
              </a:pathLst>
            </a:custGeom>
            <a:solidFill>
              <a:srgbClr val="C4D4E3"/>
            </a:solidFill>
            <a:ln w="9525">
              <a:noFill/>
              <a:round/>
              <a:headEnd/>
              <a:tailEnd/>
            </a:ln>
          </xdr:spPr>
        </xdr:sp>
        <xdr:sp macro="" textlink="">
          <xdr:nvSpPr>
            <xdr:cNvPr id="333" name="Freeform 77"/>
            <xdr:cNvSpPr>
              <a:spLocks noEditPoints="1"/>
            </xdr:cNvSpPr>
          </xdr:nvSpPr>
          <xdr:spPr bwMode="auto">
            <a:xfrm>
              <a:off x="2620" y="569"/>
              <a:ext cx="12" cy="217"/>
            </a:xfrm>
            <a:custGeom>
              <a:avLst/>
              <a:gdLst>
                <a:gd name="T0" fmla="*/ 0 w 57"/>
                <a:gd name="T1" fmla="*/ 0 h 1085"/>
                <a:gd name="T2" fmla="*/ 0 w 57"/>
                <a:gd name="T3" fmla="*/ 0 h 1085"/>
                <a:gd name="T4" fmla="*/ 0 w 57"/>
                <a:gd name="T5" fmla="*/ 0 h 1085"/>
                <a:gd name="T6" fmla="*/ 0 w 57"/>
                <a:gd name="T7" fmla="*/ 0 h 1085"/>
                <a:gd name="T8" fmla="*/ 0 w 57"/>
                <a:gd name="T9" fmla="*/ 0 h 1085"/>
                <a:gd name="T10" fmla="*/ 0 w 57"/>
                <a:gd name="T11" fmla="*/ 0 h 1085"/>
                <a:gd name="T12" fmla="*/ 0 w 57"/>
                <a:gd name="T13" fmla="*/ 0 h 1085"/>
                <a:gd name="T14" fmla="*/ 0 w 57"/>
                <a:gd name="T15" fmla="*/ 0 h 1085"/>
                <a:gd name="T16" fmla="*/ 0 w 57"/>
                <a:gd name="T17" fmla="*/ 0 h 1085"/>
                <a:gd name="T18" fmla="*/ 0 w 57"/>
                <a:gd name="T19" fmla="*/ 0 h 1085"/>
                <a:gd name="T20" fmla="*/ 0 w 57"/>
                <a:gd name="T21" fmla="*/ 0 h 1085"/>
                <a:gd name="T22" fmla="*/ 0 w 57"/>
                <a:gd name="T23" fmla="*/ 0 h 1085"/>
                <a:gd name="T24" fmla="*/ 0 w 57"/>
                <a:gd name="T25" fmla="*/ 0 h 1085"/>
                <a:gd name="T26" fmla="*/ 0 w 57"/>
                <a:gd name="T27" fmla="*/ 0 h 1085"/>
                <a:gd name="T28" fmla="*/ 0 w 57"/>
                <a:gd name="T29" fmla="*/ 0 h 1085"/>
                <a:gd name="T30" fmla="*/ 0 w 57"/>
                <a:gd name="T31" fmla="*/ 0 h 1085"/>
                <a:gd name="T32" fmla="*/ 0 w 57"/>
                <a:gd name="T33" fmla="*/ 0 h 1085"/>
                <a:gd name="T34" fmla="*/ 0 w 57"/>
                <a:gd name="T35" fmla="*/ 0 h 1085"/>
                <a:gd name="T36" fmla="*/ 0 w 57"/>
                <a:gd name="T37" fmla="*/ 0 h 1085"/>
                <a:gd name="T38" fmla="*/ 0 w 57"/>
                <a:gd name="T39" fmla="*/ 0 h 1085"/>
                <a:gd name="T40" fmla="*/ 0 w 57"/>
                <a:gd name="T41" fmla="*/ 0 h 1085"/>
                <a:gd name="T42" fmla="*/ 0 w 57"/>
                <a:gd name="T43" fmla="*/ 0 h 1085"/>
                <a:gd name="T44" fmla="*/ 0 w 57"/>
                <a:gd name="T45" fmla="*/ 0 h 1085"/>
                <a:gd name="T46" fmla="*/ 0 w 57"/>
                <a:gd name="T47" fmla="*/ 0 h 1085"/>
                <a:gd name="T48" fmla="*/ 0 w 57"/>
                <a:gd name="T49" fmla="*/ 0 h 1085"/>
                <a:gd name="T50" fmla="*/ 0 w 57"/>
                <a:gd name="T51" fmla="*/ 0 h 1085"/>
                <a:gd name="T52" fmla="*/ 0 w 57"/>
                <a:gd name="T53" fmla="*/ 0 h 1085"/>
                <a:gd name="T54" fmla="*/ 0 w 57"/>
                <a:gd name="T55" fmla="*/ 0 h 1085"/>
                <a:gd name="T56" fmla="*/ 0 w 57"/>
                <a:gd name="T57" fmla="*/ 0 h 1085"/>
                <a:gd name="T58" fmla="*/ 0 w 57"/>
                <a:gd name="T59" fmla="*/ 0 h 1085"/>
                <a:gd name="T60" fmla="*/ 0 w 57"/>
                <a:gd name="T61" fmla="*/ 0 h 1085"/>
                <a:gd name="T62" fmla="*/ 0 w 57"/>
                <a:gd name="T63" fmla="*/ 0 h 1085"/>
                <a:gd name="T64" fmla="*/ 0 w 57"/>
                <a:gd name="T65" fmla="*/ 0 h 1085"/>
                <a:gd name="T66" fmla="*/ 0 w 57"/>
                <a:gd name="T67" fmla="*/ 0 h 1085"/>
                <a:gd name="T68" fmla="*/ 0 w 57"/>
                <a:gd name="T69" fmla="*/ 0 h 1085"/>
                <a:gd name="T70" fmla="*/ 0 w 57"/>
                <a:gd name="T71" fmla="*/ 0 h 1085"/>
                <a:gd name="T72" fmla="*/ 0 w 57"/>
                <a:gd name="T73" fmla="*/ 0 h 1085"/>
                <a:gd name="T74" fmla="*/ 0 w 57"/>
                <a:gd name="T75" fmla="*/ 0 h 1085"/>
                <a:gd name="T76" fmla="*/ 0 w 57"/>
                <a:gd name="T77" fmla="*/ 0 h 1085"/>
                <a:gd name="T78" fmla="*/ 0 w 57"/>
                <a:gd name="T79" fmla="*/ 0 h 1085"/>
                <a:gd name="T80" fmla="*/ 0 w 57"/>
                <a:gd name="T81" fmla="*/ 0 h 1085"/>
                <a:gd name="T82" fmla="*/ 0 w 57"/>
                <a:gd name="T83" fmla="*/ 0 h 1085"/>
                <a:gd name="T84" fmla="*/ 0 w 57"/>
                <a:gd name="T85" fmla="*/ 0 h 1085"/>
                <a:gd name="T86" fmla="*/ 0 w 57"/>
                <a:gd name="T87" fmla="*/ 0 h 1085"/>
                <a:gd name="T88" fmla="*/ 0 w 57"/>
                <a:gd name="T89" fmla="*/ 0 h 1085"/>
                <a:gd name="T90" fmla="*/ 0 w 57"/>
                <a:gd name="T91" fmla="*/ 0 h 1085"/>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7"/>
                <a:gd name="T139" fmla="*/ 0 h 1085"/>
                <a:gd name="T140" fmla="*/ 57 w 57"/>
                <a:gd name="T141" fmla="*/ 1085 h 1085"/>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7" h="1085">
                  <a:moveTo>
                    <a:pt x="0" y="1085"/>
                  </a:moveTo>
                  <a:lnTo>
                    <a:pt x="9" y="563"/>
                  </a:lnTo>
                  <a:lnTo>
                    <a:pt x="13" y="567"/>
                  </a:lnTo>
                  <a:lnTo>
                    <a:pt x="16" y="571"/>
                  </a:lnTo>
                  <a:lnTo>
                    <a:pt x="21" y="574"/>
                  </a:lnTo>
                  <a:lnTo>
                    <a:pt x="26" y="576"/>
                  </a:lnTo>
                  <a:lnTo>
                    <a:pt x="36" y="580"/>
                  </a:lnTo>
                  <a:lnTo>
                    <a:pt x="46" y="581"/>
                  </a:lnTo>
                  <a:lnTo>
                    <a:pt x="43" y="784"/>
                  </a:lnTo>
                  <a:lnTo>
                    <a:pt x="41" y="792"/>
                  </a:lnTo>
                  <a:lnTo>
                    <a:pt x="38" y="800"/>
                  </a:lnTo>
                  <a:lnTo>
                    <a:pt x="37" y="808"/>
                  </a:lnTo>
                  <a:lnTo>
                    <a:pt x="37" y="815"/>
                  </a:lnTo>
                  <a:lnTo>
                    <a:pt x="36" y="824"/>
                  </a:lnTo>
                  <a:lnTo>
                    <a:pt x="37" y="832"/>
                  </a:lnTo>
                  <a:lnTo>
                    <a:pt x="38" y="841"/>
                  </a:lnTo>
                  <a:lnTo>
                    <a:pt x="40" y="849"/>
                  </a:lnTo>
                  <a:lnTo>
                    <a:pt x="41" y="852"/>
                  </a:lnTo>
                  <a:lnTo>
                    <a:pt x="42" y="854"/>
                  </a:lnTo>
                  <a:lnTo>
                    <a:pt x="38" y="1052"/>
                  </a:lnTo>
                  <a:lnTo>
                    <a:pt x="29" y="1061"/>
                  </a:lnTo>
                  <a:lnTo>
                    <a:pt x="19" y="1069"/>
                  </a:lnTo>
                  <a:lnTo>
                    <a:pt x="10" y="1077"/>
                  </a:lnTo>
                  <a:lnTo>
                    <a:pt x="0" y="1085"/>
                  </a:lnTo>
                  <a:close/>
                  <a:moveTo>
                    <a:pt x="10" y="495"/>
                  </a:moveTo>
                  <a:lnTo>
                    <a:pt x="13" y="310"/>
                  </a:lnTo>
                  <a:lnTo>
                    <a:pt x="22" y="314"/>
                  </a:lnTo>
                  <a:lnTo>
                    <a:pt x="32" y="316"/>
                  </a:lnTo>
                  <a:lnTo>
                    <a:pt x="42" y="319"/>
                  </a:lnTo>
                  <a:lnTo>
                    <a:pt x="52" y="319"/>
                  </a:lnTo>
                  <a:lnTo>
                    <a:pt x="50" y="449"/>
                  </a:lnTo>
                  <a:lnTo>
                    <a:pt x="37" y="461"/>
                  </a:lnTo>
                  <a:lnTo>
                    <a:pt x="27" y="472"/>
                  </a:lnTo>
                  <a:lnTo>
                    <a:pt x="18" y="484"/>
                  </a:lnTo>
                  <a:lnTo>
                    <a:pt x="10" y="495"/>
                  </a:lnTo>
                  <a:close/>
                  <a:moveTo>
                    <a:pt x="15" y="207"/>
                  </a:moveTo>
                  <a:lnTo>
                    <a:pt x="19" y="30"/>
                  </a:lnTo>
                  <a:lnTo>
                    <a:pt x="27" y="22"/>
                  </a:lnTo>
                  <a:lnTo>
                    <a:pt x="37" y="14"/>
                  </a:lnTo>
                  <a:lnTo>
                    <a:pt x="47" y="7"/>
                  </a:lnTo>
                  <a:lnTo>
                    <a:pt x="57" y="0"/>
                  </a:lnTo>
                  <a:lnTo>
                    <a:pt x="54" y="173"/>
                  </a:lnTo>
                  <a:lnTo>
                    <a:pt x="43" y="182"/>
                  </a:lnTo>
                  <a:lnTo>
                    <a:pt x="33" y="191"/>
                  </a:lnTo>
                  <a:lnTo>
                    <a:pt x="24" y="198"/>
                  </a:lnTo>
                  <a:lnTo>
                    <a:pt x="15" y="207"/>
                  </a:lnTo>
                  <a:close/>
                </a:path>
              </a:pathLst>
            </a:custGeom>
            <a:solidFill>
              <a:srgbClr val="BECEDE"/>
            </a:solidFill>
            <a:ln w="9525">
              <a:noFill/>
              <a:round/>
              <a:headEnd/>
              <a:tailEnd/>
            </a:ln>
          </xdr:spPr>
        </xdr:sp>
        <xdr:sp macro="" textlink="">
          <xdr:nvSpPr>
            <xdr:cNvPr id="334" name="Freeform 78"/>
            <xdr:cNvSpPr>
              <a:spLocks noEditPoints="1"/>
            </xdr:cNvSpPr>
          </xdr:nvSpPr>
          <xdr:spPr bwMode="auto">
            <a:xfrm>
              <a:off x="2624" y="567"/>
              <a:ext cx="12" cy="216"/>
            </a:xfrm>
            <a:custGeom>
              <a:avLst/>
              <a:gdLst>
                <a:gd name="T0" fmla="*/ 0 w 57"/>
                <a:gd name="T1" fmla="*/ 0 h 1082"/>
                <a:gd name="T2" fmla="*/ 0 w 57"/>
                <a:gd name="T3" fmla="*/ 0 h 1082"/>
                <a:gd name="T4" fmla="*/ 0 w 57"/>
                <a:gd name="T5" fmla="*/ 0 h 1082"/>
                <a:gd name="T6" fmla="*/ 0 w 57"/>
                <a:gd name="T7" fmla="*/ 0 h 1082"/>
                <a:gd name="T8" fmla="*/ 0 w 57"/>
                <a:gd name="T9" fmla="*/ 0 h 1082"/>
                <a:gd name="T10" fmla="*/ 0 w 57"/>
                <a:gd name="T11" fmla="*/ 0 h 1082"/>
                <a:gd name="T12" fmla="*/ 0 w 57"/>
                <a:gd name="T13" fmla="*/ 0 h 1082"/>
                <a:gd name="T14" fmla="*/ 0 w 57"/>
                <a:gd name="T15" fmla="*/ 0 h 1082"/>
                <a:gd name="T16" fmla="*/ 0 w 57"/>
                <a:gd name="T17" fmla="*/ 0 h 1082"/>
                <a:gd name="T18" fmla="*/ 0 w 57"/>
                <a:gd name="T19" fmla="*/ 0 h 1082"/>
                <a:gd name="T20" fmla="*/ 0 w 57"/>
                <a:gd name="T21" fmla="*/ 0 h 1082"/>
                <a:gd name="T22" fmla="*/ 0 w 57"/>
                <a:gd name="T23" fmla="*/ 0 h 1082"/>
                <a:gd name="T24" fmla="*/ 0 w 57"/>
                <a:gd name="T25" fmla="*/ 0 h 1082"/>
                <a:gd name="T26" fmla="*/ 0 w 57"/>
                <a:gd name="T27" fmla="*/ 0 h 1082"/>
                <a:gd name="T28" fmla="*/ 0 w 57"/>
                <a:gd name="T29" fmla="*/ 0 h 1082"/>
                <a:gd name="T30" fmla="*/ 0 w 57"/>
                <a:gd name="T31" fmla="*/ 0 h 1082"/>
                <a:gd name="T32" fmla="*/ 0 w 57"/>
                <a:gd name="T33" fmla="*/ 0 h 1082"/>
                <a:gd name="T34" fmla="*/ 0 w 57"/>
                <a:gd name="T35" fmla="*/ 0 h 1082"/>
                <a:gd name="T36" fmla="*/ 0 w 57"/>
                <a:gd name="T37" fmla="*/ 0 h 1082"/>
                <a:gd name="T38" fmla="*/ 0 w 57"/>
                <a:gd name="T39" fmla="*/ 0 h 1082"/>
                <a:gd name="T40" fmla="*/ 0 w 57"/>
                <a:gd name="T41" fmla="*/ 0 h 1082"/>
                <a:gd name="T42" fmla="*/ 0 w 57"/>
                <a:gd name="T43" fmla="*/ 0 h 1082"/>
                <a:gd name="T44" fmla="*/ 0 w 57"/>
                <a:gd name="T45" fmla="*/ 0 h 1082"/>
                <a:gd name="T46" fmla="*/ 0 w 57"/>
                <a:gd name="T47" fmla="*/ 0 h 1082"/>
                <a:gd name="T48" fmla="*/ 0 w 57"/>
                <a:gd name="T49" fmla="*/ 0 h 1082"/>
                <a:gd name="T50" fmla="*/ 0 w 57"/>
                <a:gd name="T51" fmla="*/ 0 h 1082"/>
                <a:gd name="T52" fmla="*/ 0 w 57"/>
                <a:gd name="T53" fmla="*/ 0 h 1082"/>
                <a:gd name="T54" fmla="*/ 0 w 57"/>
                <a:gd name="T55" fmla="*/ 0 h 1082"/>
                <a:gd name="T56" fmla="*/ 0 w 57"/>
                <a:gd name="T57" fmla="*/ 0 h 1082"/>
                <a:gd name="T58" fmla="*/ 0 w 57"/>
                <a:gd name="T59" fmla="*/ 0 h 1082"/>
                <a:gd name="T60" fmla="*/ 0 w 57"/>
                <a:gd name="T61" fmla="*/ 0 h 1082"/>
                <a:gd name="T62" fmla="*/ 0 w 57"/>
                <a:gd name="T63" fmla="*/ 0 h 1082"/>
                <a:gd name="T64" fmla="*/ 0 w 57"/>
                <a:gd name="T65" fmla="*/ 0 h 1082"/>
                <a:gd name="T66" fmla="*/ 0 w 57"/>
                <a:gd name="T67" fmla="*/ 0 h 1082"/>
                <a:gd name="T68" fmla="*/ 0 w 57"/>
                <a:gd name="T69" fmla="*/ 0 h 1082"/>
                <a:gd name="T70" fmla="*/ 0 w 57"/>
                <a:gd name="T71" fmla="*/ 0 h 1082"/>
                <a:gd name="T72" fmla="*/ 0 w 57"/>
                <a:gd name="T73" fmla="*/ 0 h 1082"/>
                <a:gd name="T74" fmla="*/ 0 w 57"/>
                <a:gd name="T75" fmla="*/ 0 h 1082"/>
                <a:gd name="T76" fmla="*/ 0 w 57"/>
                <a:gd name="T77" fmla="*/ 0 h 1082"/>
                <a:gd name="T78" fmla="*/ 0 w 57"/>
                <a:gd name="T79" fmla="*/ 0 h 1082"/>
                <a:gd name="T80" fmla="*/ 0 w 57"/>
                <a:gd name="T81" fmla="*/ 0 h 1082"/>
                <a:gd name="T82" fmla="*/ 0 w 57"/>
                <a:gd name="T83" fmla="*/ 0 h 1082"/>
                <a:gd name="T84" fmla="*/ 0 w 57"/>
                <a:gd name="T85" fmla="*/ 0 h 1082"/>
                <a:gd name="T86" fmla="*/ 0 w 57"/>
                <a:gd name="T87" fmla="*/ 0 h 1082"/>
                <a:gd name="T88" fmla="*/ 0 w 57"/>
                <a:gd name="T89" fmla="*/ 0 h 1082"/>
                <a:gd name="T90" fmla="*/ 0 w 57"/>
                <a:gd name="T91" fmla="*/ 0 h 1082"/>
                <a:gd name="T92" fmla="*/ 0 w 57"/>
                <a:gd name="T93" fmla="*/ 0 h 1082"/>
                <a:gd name="T94" fmla="*/ 0 w 57"/>
                <a:gd name="T95" fmla="*/ 0 h 1082"/>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7"/>
                <a:gd name="T145" fmla="*/ 0 h 1082"/>
                <a:gd name="T146" fmla="*/ 57 w 57"/>
                <a:gd name="T147" fmla="*/ 1082 h 1082"/>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7" h="1082">
                  <a:moveTo>
                    <a:pt x="0" y="1082"/>
                  </a:moveTo>
                  <a:lnTo>
                    <a:pt x="8" y="590"/>
                  </a:lnTo>
                  <a:lnTo>
                    <a:pt x="17" y="593"/>
                  </a:lnTo>
                  <a:lnTo>
                    <a:pt x="26" y="594"/>
                  </a:lnTo>
                  <a:lnTo>
                    <a:pt x="36" y="594"/>
                  </a:lnTo>
                  <a:lnTo>
                    <a:pt x="47" y="591"/>
                  </a:lnTo>
                  <a:lnTo>
                    <a:pt x="44" y="760"/>
                  </a:lnTo>
                  <a:lnTo>
                    <a:pt x="36" y="772"/>
                  </a:lnTo>
                  <a:lnTo>
                    <a:pt x="29" y="783"/>
                  </a:lnTo>
                  <a:lnTo>
                    <a:pt x="25" y="795"/>
                  </a:lnTo>
                  <a:lnTo>
                    <a:pt x="21" y="808"/>
                  </a:lnTo>
                  <a:lnTo>
                    <a:pt x="18" y="821"/>
                  </a:lnTo>
                  <a:lnTo>
                    <a:pt x="17" y="834"/>
                  </a:lnTo>
                  <a:lnTo>
                    <a:pt x="18" y="848"/>
                  </a:lnTo>
                  <a:lnTo>
                    <a:pt x="21" y="862"/>
                  </a:lnTo>
                  <a:lnTo>
                    <a:pt x="22" y="866"/>
                  </a:lnTo>
                  <a:lnTo>
                    <a:pt x="24" y="869"/>
                  </a:lnTo>
                  <a:lnTo>
                    <a:pt x="26" y="871"/>
                  </a:lnTo>
                  <a:lnTo>
                    <a:pt x="28" y="873"/>
                  </a:lnTo>
                  <a:lnTo>
                    <a:pt x="34" y="876"/>
                  </a:lnTo>
                  <a:lnTo>
                    <a:pt x="42" y="878"/>
                  </a:lnTo>
                  <a:lnTo>
                    <a:pt x="39" y="1050"/>
                  </a:lnTo>
                  <a:lnTo>
                    <a:pt x="29" y="1057"/>
                  </a:lnTo>
                  <a:lnTo>
                    <a:pt x="19" y="1065"/>
                  </a:lnTo>
                  <a:lnTo>
                    <a:pt x="10" y="1074"/>
                  </a:lnTo>
                  <a:lnTo>
                    <a:pt x="0" y="1082"/>
                  </a:lnTo>
                  <a:close/>
                  <a:moveTo>
                    <a:pt x="11" y="482"/>
                  </a:moveTo>
                  <a:lnTo>
                    <a:pt x="13" y="329"/>
                  </a:lnTo>
                  <a:lnTo>
                    <a:pt x="23" y="332"/>
                  </a:lnTo>
                  <a:lnTo>
                    <a:pt x="32" y="332"/>
                  </a:lnTo>
                  <a:lnTo>
                    <a:pt x="42" y="332"/>
                  </a:lnTo>
                  <a:lnTo>
                    <a:pt x="51" y="332"/>
                  </a:lnTo>
                  <a:lnTo>
                    <a:pt x="49" y="444"/>
                  </a:lnTo>
                  <a:lnTo>
                    <a:pt x="38" y="454"/>
                  </a:lnTo>
                  <a:lnTo>
                    <a:pt x="28" y="464"/>
                  </a:lnTo>
                  <a:lnTo>
                    <a:pt x="19" y="473"/>
                  </a:lnTo>
                  <a:lnTo>
                    <a:pt x="11" y="482"/>
                  </a:lnTo>
                  <a:close/>
                  <a:moveTo>
                    <a:pt x="15" y="203"/>
                  </a:moveTo>
                  <a:lnTo>
                    <a:pt x="18" y="27"/>
                  </a:lnTo>
                  <a:lnTo>
                    <a:pt x="28" y="20"/>
                  </a:lnTo>
                  <a:lnTo>
                    <a:pt x="37" y="13"/>
                  </a:lnTo>
                  <a:lnTo>
                    <a:pt x="47" y="7"/>
                  </a:lnTo>
                  <a:lnTo>
                    <a:pt x="57" y="0"/>
                  </a:lnTo>
                  <a:lnTo>
                    <a:pt x="54" y="172"/>
                  </a:lnTo>
                  <a:lnTo>
                    <a:pt x="44" y="180"/>
                  </a:lnTo>
                  <a:lnTo>
                    <a:pt x="34" y="187"/>
                  </a:lnTo>
                  <a:lnTo>
                    <a:pt x="25" y="195"/>
                  </a:lnTo>
                  <a:lnTo>
                    <a:pt x="15" y="203"/>
                  </a:lnTo>
                  <a:close/>
                </a:path>
              </a:pathLst>
            </a:custGeom>
            <a:solidFill>
              <a:srgbClr val="B4C8D8"/>
            </a:solidFill>
            <a:ln w="9525">
              <a:noFill/>
              <a:round/>
              <a:headEnd/>
              <a:tailEnd/>
            </a:ln>
          </xdr:spPr>
        </xdr:sp>
        <xdr:sp macro="" textlink="">
          <xdr:nvSpPr>
            <xdr:cNvPr id="335" name="Freeform 79"/>
            <xdr:cNvSpPr>
              <a:spLocks noEditPoints="1"/>
            </xdr:cNvSpPr>
          </xdr:nvSpPr>
          <xdr:spPr bwMode="auto">
            <a:xfrm>
              <a:off x="2628" y="564"/>
              <a:ext cx="12" cy="216"/>
            </a:xfrm>
            <a:custGeom>
              <a:avLst/>
              <a:gdLst>
                <a:gd name="T0" fmla="*/ 0 w 58"/>
                <a:gd name="T1" fmla="*/ 0 h 1077"/>
                <a:gd name="T2" fmla="*/ 0 w 58"/>
                <a:gd name="T3" fmla="*/ 0 h 1077"/>
                <a:gd name="T4" fmla="*/ 0 w 58"/>
                <a:gd name="T5" fmla="*/ 0 h 1077"/>
                <a:gd name="T6" fmla="*/ 0 w 58"/>
                <a:gd name="T7" fmla="*/ 0 h 1077"/>
                <a:gd name="T8" fmla="*/ 0 w 58"/>
                <a:gd name="T9" fmla="*/ 0 h 1077"/>
                <a:gd name="T10" fmla="*/ 0 w 58"/>
                <a:gd name="T11" fmla="*/ 0 h 1077"/>
                <a:gd name="T12" fmla="*/ 0 w 58"/>
                <a:gd name="T13" fmla="*/ 0 h 1077"/>
                <a:gd name="T14" fmla="*/ 0 w 58"/>
                <a:gd name="T15" fmla="*/ 0 h 1077"/>
                <a:gd name="T16" fmla="*/ 0 w 58"/>
                <a:gd name="T17" fmla="*/ 0 h 1077"/>
                <a:gd name="T18" fmla="*/ 0 w 58"/>
                <a:gd name="T19" fmla="*/ 0 h 1077"/>
                <a:gd name="T20" fmla="*/ 0 w 58"/>
                <a:gd name="T21" fmla="*/ 0 h 1077"/>
                <a:gd name="T22" fmla="*/ 0 w 58"/>
                <a:gd name="T23" fmla="*/ 0 h 1077"/>
                <a:gd name="T24" fmla="*/ 0 w 58"/>
                <a:gd name="T25" fmla="*/ 0 h 1077"/>
                <a:gd name="T26" fmla="*/ 0 w 58"/>
                <a:gd name="T27" fmla="*/ 0 h 1077"/>
                <a:gd name="T28" fmla="*/ 0 w 58"/>
                <a:gd name="T29" fmla="*/ 0 h 1077"/>
                <a:gd name="T30" fmla="*/ 0 w 58"/>
                <a:gd name="T31" fmla="*/ 0 h 1077"/>
                <a:gd name="T32" fmla="*/ 0 w 58"/>
                <a:gd name="T33" fmla="*/ 0 h 1077"/>
                <a:gd name="T34" fmla="*/ 0 w 58"/>
                <a:gd name="T35" fmla="*/ 0 h 1077"/>
                <a:gd name="T36" fmla="*/ 0 w 58"/>
                <a:gd name="T37" fmla="*/ 0 h 1077"/>
                <a:gd name="T38" fmla="*/ 0 w 58"/>
                <a:gd name="T39" fmla="*/ 0 h 1077"/>
                <a:gd name="T40" fmla="*/ 0 w 58"/>
                <a:gd name="T41" fmla="*/ 0 h 1077"/>
                <a:gd name="T42" fmla="*/ 0 w 58"/>
                <a:gd name="T43" fmla="*/ 0 h 1077"/>
                <a:gd name="T44" fmla="*/ 0 w 58"/>
                <a:gd name="T45" fmla="*/ 0 h 1077"/>
                <a:gd name="T46" fmla="*/ 0 w 58"/>
                <a:gd name="T47" fmla="*/ 0 h 1077"/>
                <a:gd name="T48" fmla="*/ 0 w 58"/>
                <a:gd name="T49" fmla="*/ 0 h 1077"/>
                <a:gd name="T50" fmla="*/ 0 w 58"/>
                <a:gd name="T51" fmla="*/ 0 h 1077"/>
                <a:gd name="T52" fmla="*/ 0 w 58"/>
                <a:gd name="T53" fmla="*/ 0 h 1077"/>
                <a:gd name="T54" fmla="*/ 0 w 58"/>
                <a:gd name="T55" fmla="*/ 0 h 1077"/>
                <a:gd name="T56" fmla="*/ 0 w 58"/>
                <a:gd name="T57" fmla="*/ 0 h 1077"/>
                <a:gd name="T58" fmla="*/ 0 w 58"/>
                <a:gd name="T59" fmla="*/ 0 h 1077"/>
                <a:gd name="T60" fmla="*/ 0 w 58"/>
                <a:gd name="T61" fmla="*/ 0 h 1077"/>
                <a:gd name="T62" fmla="*/ 0 w 58"/>
                <a:gd name="T63" fmla="*/ 0 h 1077"/>
                <a:gd name="T64" fmla="*/ 0 w 58"/>
                <a:gd name="T65" fmla="*/ 0 h 1077"/>
                <a:gd name="T66" fmla="*/ 0 w 58"/>
                <a:gd name="T67" fmla="*/ 0 h 1077"/>
                <a:gd name="T68" fmla="*/ 0 w 58"/>
                <a:gd name="T69" fmla="*/ 0 h 1077"/>
                <a:gd name="T70" fmla="*/ 0 w 58"/>
                <a:gd name="T71" fmla="*/ 0 h 1077"/>
                <a:gd name="T72" fmla="*/ 0 w 58"/>
                <a:gd name="T73" fmla="*/ 0 h 1077"/>
                <a:gd name="T74" fmla="*/ 0 w 58"/>
                <a:gd name="T75" fmla="*/ 0 h 1077"/>
                <a:gd name="T76" fmla="*/ 0 w 58"/>
                <a:gd name="T77" fmla="*/ 0 h 1077"/>
                <a:gd name="T78" fmla="*/ 0 w 58"/>
                <a:gd name="T79" fmla="*/ 0 h 1077"/>
                <a:gd name="T80" fmla="*/ 0 w 58"/>
                <a:gd name="T81" fmla="*/ 0 h 1077"/>
                <a:gd name="T82" fmla="*/ 0 w 58"/>
                <a:gd name="T83" fmla="*/ 0 h 1077"/>
                <a:gd name="T84" fmla="*/ 0 w 58"/>
                <a:gd name="T85" fmla="*/ 0 h 1077"/>
                <a:gd name="T86" fmla="*/ 0 w 58"/>
                <a:gd name="T87" fmla="*/ 0 h 1077"/>
                <a:gd name="T88" fmla="*/ 0 w 58"/>
                <a:gd name="T89" fmla="*/ 0 h 1077"/>
                <a:gd name="T90" fmla="*/ 0 w 58"/>
                <a:gd name="T91" fmla="*/ 0 h 1077"/>
                <a:gd name="T92" fmla="*/ 0 w 58"/>
                <a:gd name="T93" fmla="*/ 0 h 1077"/>
                <a:gd name="T94" fmla="*/ 0 w 58"/>
                <a:gd name="T95" fmla="*/ 0 h 1077"/>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58"/>
                <a:gd name="T145" fmla="*/ 0 h 1077"/>
                <a:gd name="T146" fmla="*/ 58 w 58"/>
                <a:gd name="T147" fmla="*/ 1077 h 1077"/>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58" h="1077">
                  <a:moveTo>
                    <a:pt x="0" y="1077"/>
                  </a:moveTo>
                  <a:lnTo>
                    <a:pt x="4" y="879"/>
                  </a:lnTo>
                  <a:lnTo>
                    <a:pt x="6" y="883"/>
                  </a:lnTo>
                  <a:lnTo>
                    <a:pt x="9" y="885"/>
                  </a:lnTo>
                  <a:lnTo>
                    <a:pt x="14" y="888"/>
                  </a:lnTo>
                  <a:lnTo>
                    <a:pt x="18" y="889"/>
                  </a:lnTo>
                  <a:lnTo>
                    <a:pt x="24" y="890"/>
                  </a:lnTo>
                  <a:lnTo>
                    <a:pt x="29" y="890"/>
                  </a:lnTo>
                  <a:lnTo>
                    <a:pt x="35" y="889"/>
                  </a:lnTo>
                  <a:lnTo>
                    <a:pt x="42" y="888"/>
                  </a:lnTo>
                  <a:lnTo>
                    <a:pt x="39" y="1045"/>
                  </a:lnTo>
                  <a:lnTo>
                    <a:pt x="29" y="1054"/>
                  </a:lnTo>
                  <a:lnTo>
                    <a:pt x="20" y="1062"/>
                  </a:lnTo>
                  <a:lnTo>
                    <a:pt x="10" y="1069"/>
                  </a:lnTo>
                  <a:lnTo>
                    <a:pt x="0" y="1077"/>
                  </a:lnTo>
                  <a:close/>
                  <a:moveTo>
                    <a:pt x="5" y="809"/>
                  </a:moveTo>
                  <a:lnTo>
                    <a:pt x="8" y="606"/>
                  </a:lnTo>
                  <a:lnTo>
                    <a:pt x="18" y="606"/>
                  </a:lnTo>
                  <a:lnTo>
                    <a:pt x="27" y="605"/>
                  </a:lnTo>
                  <a:lnTo>
                    <a:pt x="37" y="602"/>
                  </a:lnTo>
                  <a:lnTo>
                    <a:pt x="47" y="599"/>
                  </a:lnTo>
                  <a:lnTo>
                    <a:pt x="45" y="749"/>
                  </a:lnTo>
                  <a:lnTo>
                    <a:pt x="31" y="763"/>
                  </a:lnTo>
                  <a:lnTo>
                    <a:pt x="21" y="778"/>
                  </a:lnTo>
                  <a:lnTo>
                    <a:pt x="12" y="793"/>
                  </a:lnTo>
                  <a:lnTo>
                    <a:pt x="5" y="809"/>
                  </a:lnTo>
                  <a:close/>
                  <a:moveTo>
                    <a:pt x="12" y="474"/>
                  </a:moveTo>
                  <a:lnTo>
                    <a:pt x="14" y="344"/>
                  </a:lnTo>
                  <a:lnTo>
                    <a:pt x="23" y="344"/>
                  </a:lnTo>
                  <a:lnTo>
                    <a:pt x="32" y="344"/>
                  </a:lnTo>
                  <a:lnTo>
                    <a:pt x="41" y="341"/>
                  </a:lnTo>
                  <a:lnTo>
                    <a:pt x="51" y="340"/>
                  </a:lnTo>
                  <a:lnTo>
                    <a:pt x="50" y="440"/>
                  </a:lnTo>
                  <a:lnTo>
                    <a:pt x="39" y="448"/>
                  </a:lnTo>
                  <a:lnTo>
                    <a:pt x="29" y="457"/>
                  </a:lnTo>
                  <a:lnTo>
                    <a:pt x="20" y="466"/>
                  </a:lnTo>
                  <a:lnTo>
                    <a:pt x="12" y="474"/>
                  </a:lnTo>
                  <a:close/>
                  <a:moveTo>
                    <a:pt x="16" y="198"/>
                  </a:moveTo>
                  <a:lnTo>
                    <a:pt x="19" y="25"/>
                  </a:lnTo>
                  <a:lnTo>
                    <a:pt x="28" y="19"/>
                  </a:lnTo>
                  <a:lnTo>
                    <a:pt x="38" y="12"/>
                  </a:lnTo>
                  <a:lnTo>
                    <a:pt x="48" y="6"/>
                  </a:lnTo>
                  <a:lnTo>
                    <a:pt x="58" y="0"/>
                  </a:lnTo>
                  <a:lnTo>
                    <a:pt x="54" y="169"/>
                  </a:lnTo>
                  <a:lnTo>
                    <a:pt x="45" y="177"/>
                  </a:lnTo>
                  <a:lnTo>
                    <a:pt x="35" y="184"/>
                  </a:lnTo>
                  <a:lnTo>
                    <a:pt x="25" y="192"/>
                  </a:lnTo>
                  <a:lnTo>
                    <a:pt x="16" y="198"/>
                  </a:lnTo>
                  <a:close/>
                </a:path>
              </a:pathLst>
            </a:custGeom>
            <a:solidFill>
              <a:srgbClr val="ADC2D3"/>
            </a:solidFill>
            <a:ln w="9525">
              <a:noFill/>
              <a:round/>
              <a:headEnd/>
              <a:tailEnd/>
            </a:ln>
          </xdr:spPr>
        </xdr:sp>
        <xdr:sp macro="" textlink="">
          <xdr:nvSpPr>
            <xdr:cNvPr id="336" name="Freeform 80"/>
            <xdr:cNvSpPr>
              <a:spLocks noEditPoints="1"/>
            </xdr:cNvSpPr>
          </xdr:nvSpPr>
          <xdr:spPr bwMode="auto">
            <a:xfrm>
              <a:off x="2632" y="562"/>
              <a:ext cx="11" cy="215"/>
            </a:xfrm>
            <a:custGeom>
              <a:avLst/>
              <a:gdLst>
                <a:gd name="T0" fmla="*/ 0 w 56"/>
                <a:gd name="T1" fmla="*/ 0 h 1072"/>
                <a:gd name="T2" fmla="*/ 0 w 56"/>
                <a:gd name="T3" fmla="*/ 0 h 1072"/>
                <a:gd name="T4" fmla="*/ 0 w 56"/>
                <a:gd name="T5" fmla="*/ 0 h 1072"/>
                <a:gd name="T6" fmla="*/ 0 w 56"/>
                <a:gd name="T7" fmla="*/ 0 h 1072"/>
                <a:gd name="T8" fmla="*/ 0 w 56"/>
                <a:gd name="T9" fmla="*/ 0 h 1072"/>
                <a:gd name="T10" fmla="*/ 0 w 56"/>
                <a:gd name="T11" fmla="*/ 0 h 1072"/>
                <a:gd name="T12" fmla="*/ 0 w 56"/>
                <a:gd name="T13" fmla="*/ 0 h 1072"/>
                <a:gd name="T14" fmla="*/ 0 w 56"/>
                <a:gd name="T15" fmla="*/ 0 h 1072"/>
                <a:gd name="T16" fmla="*/ 0 w 56"/>
                <a:gd name="T17" fmla="*/ 0 h 1072"/>
                <a:gd name="T18" fmla="*/ 0 w 56"/>
                <a:gd name="T19" fmla="*/ 0 h 1072"/>
                <a:gd name="T20" fmla="*/ 0 w 56"/>
                <a:gd name="T21" fmla="*/ 0 h 1072"/>
                <a:gd name="T22" fmla="*/ 0 w 56"/>
                <a:gd name="T23" fmla="*/ 0 h 1072"/>
                <a:gd name="T24" fmla="*/ 0 w 56"/>
                <a:gd name="T25" fmla="*/ 0 h 1072"/>
                <a:gd name="T26" fmla="*/ 0 w 56"/>
                <a:gd name="T27" fmla="*/ 0 h 1072"/>
                <a:gd name="T28" fmla="*/ 0 w 56"/>
                <a:gd name="T29" fmla="*/ 0 h 1072"/>
                <a:gd name="T30" fmla="*/ 0 w 56"/>
                <a:gd name="T31" fmla="*/ 0 h 1072"/>
                <a:gd name="T32" fmla="*/ 0 w 56"/>
                <a:gd name="T33" fmla="*/ 0 h 1072"/>
                <a:gd name="T34" fmla="*/ 0 w 56"/>
                <a:gd name="T35" fmla="*/ 0 h 1072"/>
                <a:gd name="T36" fmla="*/ 0 w 56"/>
                <a:gd name="T37" fmla="*/ 0 h 1072"/>
                <a:gd name="T38" fmla="*/ 0 w 56"/>
                <a:gd name="T39" fmla="*/ 0 h 1072"/>
                <a:gd name="T40" fmla="*/ 0 w 56"/>
                <a:gd name="T41" fmla="*/ 0 h 1072"/>
                <a:gd name="T42" fmla="*/ 0 w 56"/>
                <a:gd name="T43" fmla="*/ 0 h 1072"/>
                <a:gd name="T44" fmla="*/ 0 w 56"/>
                <a:gd name="T45" fmla="*/ 0 h 1072"/>
                <a:gd name="T46" fmla="*/ 0 w 56"/>
                <a:gd name="T47" fmla="*/ 0 h 1072"/>
                <a:gd name="T48" fmla="*/ 0 w 56"/>
                <a:gd name="T49" fmla="*/ 0 h 1072"/>
                <a:gd name="T50" fmla="*/ 0 w 56"/>
                <a:gd name="T51" fmla="*/ 0 h 1072"/>
                <a:gd name="T52" fmla="*/ 0 w 56"/>
                <a:gd name="T53" fmla="*/ 0 h 1072"/>
                <a:gd name="T54" fmla="*/ 0 w 56"/>
                <a:gd name="T55" fmla="*/ 0 h 1072"/>
                <a:gd name="T56" fmla="*/ 0 w 56"/>
                <a:gd name="T57" fmla="*/ 0 h 1072"/>
                <a:gd name="T58" fmla="*/ 0 w 56"/>
                <a:gd name="T59" fmla="*/ 0 h 1072"/>
                <a:gd name="T60" fmla="*/ 0 w 56"/>
                <a:gd name="T61" fmla="*/ 0 h 1072"/>
                <a:gd name="T62" fmla="*/ 0 w 56"/>
                <a:gd name="T63" fmla="*/ 0 h 1072"/>
                <a:gd name="T64" fmla="*/ 0 w 56"/>
                <a:gd name="T65" fmla="*/ 0 h 1072"/>
                <a:gd name="T66" fmla="*/ 0 w 56"/>
                <a:gd name="T67" fmla="*/ 0 h 1072"/>
                <a:gd name="T68" fmla="*/ 0 w 56"/>
                <a:gd name="T69" fmla="*/ 0 h 1072"/>
                <a:gd name="T70" fmla="*/ 0 w 56"/>
                <a:gd name="T71" fmla="*/ 0 h 1072"/>
                <a:gd name="T72" fmla="*/ 0 w 56"/>
                <a:gd name="T73" fmla="*/ 0 h 1072"/>
                <a:gd name="T74" fmla="*/ 0 w 56"/>
                <a:gd name="T75" fmla="*/ 0 h 1072"/>
                <a:gd name="T76" fmla="*/ 0 w 56"/>
                <a:gd name="T77" fmla="*/ 0 h 1072"/>
                <a:gd name="T78" fmla="*/ 0 w 56"/>
                <a:gd name="T79" fmla="*/ 0 h 1072"/>
                <a:gd name="T80" fmla="*/ 0 w 56"/>
                <a:gd name="T81" fmla="*/ 0 h 1072"/>
                <a:gd name="T82" fmla="*/ 0 w 56"/>
                <a:gd name="T83" fmla="*/ 0 h 1072"/>
                <a:gd name="T84" fmla="*/ 0 w 56"/>
                <a:gd name="T85" fmla="*/ 0 h 1072"/>
                <a:gd name="T86" fmla="*/ 0 w 56"/>
                <a:gd name="T87" fmla="*/ 0 h 107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1072"/>
                <a:gd name="T134" fmla="*/ 56 w 56"/>
                <a:gd name="T135" fmla="*/ 1072 h 107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1072">
                  <a:moveTo>
                    <a:pt x="0" y="1072"/>
                  </a:moveTo>
                  <a:lnTo>
                    <a:pt x="3" y="900"/>
                  </a:lnTo>
                  <a:lnTo>
                    <a:pt x="11" y="899"/>
                  </a:lnTo>
                  <a:lnTo>
                    <a:pt x="20" y="898"/>
                  </a:lnTo>
                  <a:lnTo>
                    <a:pt x="30" y="895"/>
                  </a:lnTo>
                  <a:lnTo>
                    <a:pt x="41" y="892"/>
                  </a:lnTo>
                  <a:lnTo>
                    <a:pt x="39" y="1040"/>
                  </a:lnTo>
                  <a:lnTo>
                    <a:pt x="29" y="1048"/>
                  </a:lnTo>
                  <a:lnTo>
                    <a:pt x="19" y="1055"/>
                  </a:lnTo>
                  <a:lnTo>
                    <a:pt x="9" y="1064"/>
                  </a:lnTo>
                  <a:lnTo>
                    <a:pt x="0" y="1072"/>
                  </a:lnTo>
                  <a:close/>
                  <a:moveTo>
                    <a:pt x="5" y="782"/>
                  </a:moveTo>
                  <a:lnTo>
                    <a:pt x="8" y="613"/>
                  </a:lnTo>
                  <a:lnTo>
                    <a:pt x="17" y="612"/>
                  </a:lnTo>
                  <a:lnTo>
                    <a:pt x="27" y="609"/>
                  </a:lnTo>
                  <a:lnTo>
                    <a:pt x="37" y="606"/>
                  </a:lnTo>
                  <a:lnTo>
                    <a:pt x="47" y="602"/>
                  </a:lnTo>
                  <a:lnTo>
                    <a:pt x="43" y="740"/>
                  </a:lnTo>
                  <a:lnTo>
                    <a:pt x="33" y="750"/>
                  </a:lnTo>
                  <a:lnTo>
                    <a:pt x="22" y="761"/>
                  </a:lnTo>
                  <a:lnTo>
                    <a:pt x="14" y="771"/>
                  </a:lnTo>
                  <a:lnTo>
                    <a:pt x="5" y="782"/>
                  </a:lnTo>
                  <a:close/>
                  <a:moveTo>
                    <a:pt x="10" y="466"/>
                  </a:moveTo>
                  <a:lnTo>
                    <a:pt x="12" y="354"/>
                  </a:lnTo>
                  <a:lnTo>
                    <a:pt x="21" y="351"/>
                  </a:lnTo>
                  <a:lnTo>
                    <a:pt x="31" y="350"/>
                  </a:lnTo>
                  <a:lnTo>
                    <a:pt x="41" y="347"/>
                  </a:lnTo>
                  <a:lnTo>
                    <a:pt x="51" y="345"/>
                  </a:lnTo>
                  <a:lnTo>
                    <a:pt x="49" y="435"/>
                  </a:lnTo>
                  <a:lnTo>
                    <a:pt x="39" y="443"/>
                  </a:lnTo>
                  <a:lnTo>
                    <a:pt x="29" y="450"/>
                  </a:lnTo>
                  <a:lnTo>
                    <a:pt x="20" y="458"/>
                  </a:lnTo>
                  <a:lnTo>
                    <a:pt x="10" y="466"/>
                  </a:lnTo>
                  <a:close/>
                  <a:moveTo>
                    <a:pt x="15" y="194"/>
                  </a:moveTo>
                  <a:lnTo>
                    <a:pt x="18" y="22"/>
                  </a:lnTo>
                  <a:lnTo>
                    <a:pt x="28" y="16"/>
                  </a:lnTo>
                  <a:lnTo>
                    <a:pt x="37" y="10"/>
                  </a:lnTo>
                  <a:lnTo>
                    <a:pt x="47" y="5"/>
                  </a:lnTo>
                  <a:lnTo>
                    <a:pt x="56" y="0"/>
                  </a:lnTo>
                  <a:lnTo>
                    <a:pt x="54" y="166"/>
                  </a:lnTo>
                  <a:lnTo>
                    <a:pt x="44" y="173"/>
                  </a:lnTo>
                  <a:lnTo>
                    <a:pt x="34" y="179"/>
                  </a:lnTo>
                  <a:lnTo>
                    <a:pt x="25" y="186"/>
                  </a:lnTo>
                  <a:lnTo>
                    <a:pt x="15" y="194"/>
                  </a:lnTo>
                  <a:close/>
                </a:path>
              </a:pathLst>
            </a:custGeom>
            <a:solidFill>
              <a:srgbClr val="A5BCCF"/>
            </a:solidFill>
            <a:ln w="9525">
              <a:noFill/>
              <a:round/>
              <a:headEnd/>
              <a:tailEnd/>
            </a:ln>
          </xdr:spPr>
        </xdr:sp>
        <xdr:sp macro="" textlink="">
          <xdr:nvSpPr>
            <xdr:cNvPr id="337" name="Freeform 81"/>
            <xdr:cNvSpPr>
              <a:spLocks noEditPoints="1"/>
            </xdr:cNvSpPr>
          </xdr:nvSpPr>
          <xdr:spPr bwMode="auto">
            <a:xfrm>
              <a:off x="2636" y="560"/>
              <a:ext cx="11" cy="213"/>
            </a:xfrm>
            <a:custGeom>
              <a:avLst/>
              <a:gdLst>
                <a:gd name="T0" fmla="*/ 0 w 57"/>
                <a:gd name="T1" fmla="*/ 0 h 1065"/>
                <a:gd name="T2" fmla="*/ 0 w 57"/>
                <a:gd name="T3" fmla="*/ 0 h 1065"/>
                <a:gd name="T4" fmla="*/ 0 w 57"/>
                <a:gd name="T5" fmla="*/ 0 h 1065"/>
                <a:gd name="T6" fmla="*/ 0 w 57"/>
                <a:gd name="T7" fmla="*/ 0 h 1065"/>
                <a:gd name="T8" fmla="*/ 0 w 57"/>
                <a:gd name="T9" fmla="*/ 0 h 1065"/>
                <a:gd name="T10" fmla="*/ 0 w 57"/>
                <a:gd name="T11" fmla="*/ 0 h 1065"/>
                <a:gd name="T12" fmla="*/ 0 w 57"/>
                <a:gd name="T13" fmla="*/ 0 h 1065"/>
                <a:gd name="T14" fmla="*/ 0 w 57"/>
                <a:gd name="T15" fmla="*/ 0 h 1065"/>
                <a:gd name="T16" fmla="*/ 0 w 57"/>
                <a:gd name="T17" fmla="*/ 0 h 1065"/>
                <a:gd name="T18" fmla="*/ 0 w 57"/>
                <a:gd name="T19" fmla="*/ 0 h 1065"/>
                <a:gd name="T20" fmla="*/ 0 w 57"/>
                <a:gd name="T21" fmla="*/ 0 h 1065"/>
                <a:gd name="T22" fmla="*/ 0 w 57"/>
                <a:gd name="T23" fmla="*/ 0 h 1065"/>
                <a:gd name="T24" fmla="*/ 0 w 57"/>
                <a:gd name="T25" fmla="*/ 0 h 1065"/>
                <a:gd name="T26" fmla="*/ 0 w 57"/>
                <a:gd name="T27" fmla="*/ 0 h 1065"/>
                <a:gd name="T28" fmla="*/ 0 w 57"/>
                <a:gd name="T29" fmla="*/ 0 h 1065"/>
                <a:gd name="T30" fmla="*/ 0 w 57"/>
                <a:gd name="T31" fmla="*/ 0 h 1065"/>
                <a:gd name="T32" fmla="*/ 0 w 57"/>
                <a:gd name="T33" fmla="*/ 0 h 1065"/>
                <a:gd name="T34" fmla="*/ 0 w 57"/>
                <a:gd name="T35" fmla="*/ 0 h 1065"/>
                <a:gd name="T36" fmla="*/ 0 w 57"/>
                <a:gd name="T37" fmla="*/ 0 h 1065"/>
                <a:gd name="T38" fmla="*/ 0 w 57"/>
                <a:gd name="T39" fmla="*/ 0 h 1065"/>
                <a:gd name="T40" fmla="*/ 0 w 57"/>
                <a:gd name="T41" fmla="*/ 0 h 1065"/>
                <a:gd name="T42" fmla="*/ 0 w 57"/>
                <a:gd name="T43" fmla="*/ 0 h 1065"/>
                <a:gd name="T44" fmla="*/ 0 w 57"/>
                <a:gd name="T45" fmla="*/ 0 h 1065"/>
                <a:gd name="T46" fmla="*/ 0 w 57"/>
                <a:gd name="T47" fmla="*/ 0 h 1065"/>
                <a:gd name="T48" fmla="*/ 0 w 57"/>
                <a:gd name="T49" fmla="*/ 0 h 1065"/>
                <a:gd name="T50" fmla="*/ 0 w 57"/>
                <a:gd name="T51" fmla="*/ 0 h 1065"/>
                <a:gd name="T52" fmla="*/ 0 w 57"/>
                <a:gd name="T53" fmla="*/ 0 h 1065"/>
                <a:gd name="T54" fmla="*/ 0 w 57"/>
                <a:gd name="T55" fmla="*/ 0 h 1065"/>
                <a:gd name="T56" fmla="*/ 0 w 57"/>
                <a:gd name="T57" fmla="*/ 0 h 1065"/>
                <a:gd name="T58" fmla="*/ 0 w 57"/>
                <a:gd name="T59" fmla="*/ 0 h 1065"/>
                <a:gd name="T60" fmla="*/ 0 w 57"/>
                <a:gd name="T61" fmla="*/ 0 h 1065"/>
                <a:gd name="T62" fmla="*/ 0 w 57"/>
                <a:gd name="T63" fmla="*/ 0 h 1065"/>
                <a:gd name="T64" fmla="*/ 0 w 57"/>
                <a:gd name="T65" fmla="*/ 0 h 1065"/>
                <a:gd name="T66" fmla="*/ 0 w 57"/>
                <a:gd name="T67" fmla="*/ 0 h 1065"/>
                <a:gd name="T68" fmla="*/ 0 w 57"/>
                <a:gd name="T69" fmla="*/ 0 h 1065"/>
                <a:gd name="T70" fmla="*/ 0 w 57"/>
                <a:gd name="T71" fmla="*/ 0 h 1065"/>
                <a:gd name="T72" fmla="*/ 0 w 57"/>
                <a:gd name="T73" fmla="*/ 0 h 1065"/>
                <a:gd name="T74" fmla="*/ 0 w 57"/>
                <a:gd name="T75" fmla="*/ 0 h 1065"/>
                <a:gd name="T76" fmla="*/ 0 w 57"/>
                <a:gd name="T77" fmla="*/ 0 h 1065"/>
                <a:gd name="T78" fmla="*/ 0 w 57"/>
                <a:gd name="T79" fmla="*/ 0 h 1065"/>
                <a:gd name="T80" fmla="*/ 0 w 57"/>
                <a:gd name="T81" fmla="*/ 0 h 1065"/>
                <a:gd name="T82" fmla="*/ 0 w 57"/>
                <a:gd name="T83" fmla="*/ 0 h 1065"/>
                <a:gd name="T84" fmla="*/ 0 w 57"/>
                <a:gd name="T85" fmla="*/ 0 h 1065"/>
                <a:gd name="T86" fmla="*/ 0 w 57"/>
                <a:gd name="T87" fmla="*/ 0 h 1065"/>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7"/>
                <a:gd name="T133" fmla="*/ 0 h 1065"/>
                <a:gd name="T134" fmla="*/ 57 w 57"/>
                <a:gd name="T135" fmla="*/ 1065 h 1065"/>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7" h="1065">
                  <a:moveTo>
                    <a:pt x="0" y="1065"/>
                  </a:moveTo>
                  <a:lnTo>
                    <a:pt x="3" y="908"/>
                  </a:lnTo>
                  <a:lnTo>
                    <a:pt x="12" y="905"/>
                  </a:lnTo>
                  <a:lnTo>
                    <a:pt x="21" y="902"/>
                  </a:lnTo>
                  <a:lnTo>
                    <a:pt x="31" y="899"/>
                  </a:lnTo>
                  <a:lnTo>
                    <a:pt x="41" y="896"/>
                  </a:lnTo>
                  <a:lnTo>
                    <a:pt x="39" y="1034"/>
                  </a:lnTo>
                  <a:lnTo>
                    <a:pt x="30" y="1042"/>
                  </a:lnTo>
                  <a:lnTo>
                    <a:pt x="20" y="1050"/>
                  </a:lnTo>
                  <a:lnTo>
                    <a:pt x="10" y="1058"/>
                  </a:lnTo>
                  <a:lnTo>
                    <a:pt x="0" y="1065"/>
                  </a:lnTo>
                  <a:close/>
                  <a:moveTo>
                    <a:pt x="6" y="769"/>
                  </a:moveTo>
                  <a:lnTo>
                    <a:pt x="8" y="619"/>
                  </a:lnTo>
                  <a:lnTo>
                    <a:pt x="18" y="616"/>
                  </a:lnTo>
                  <a:lnTo>
                    <a:pt x="26" y="612"/>
                  </a:lnTo>
                  <a:lnTo>
                    <a:pt x="36" y="608"/>
                  </a:lnTo>
                  <a:lnTo>
                    <a:pt x="46" y="604"/>
                  </a:lnTo>
                  <a:lnTo>
                    <a:pt x="44" y="734"/>
                  </a:lnTo>
                  <a:lnTo>
                    <a:pt x="34" y="742"/>
                  </a:lnTo>
                  <a:lnTo>
                    <a:pt x="24" y="751"/>
                  </a:lnTo>
                  <a:lnTo>
                    <a:pt x="14" y="760"/>
                  </a:lnTo>
                  <a:lnTo>
                    <a:pt x="6" y="769"/>
                  </a:lnTo>
                  <a:close/>
                  <a:moveTo>
                    <a:pt x="11" y="460"/>
                  </a:moveTo>
                  <a:lnTo>
                    <a:pt x="12" y="360"/>
                  </a:lnTo>
                  <a:lnTo>
                    <a:pt x="22" y="357"/>
                  </a:lnTo>
                  <a:lnTo>
                    <a:pt x="32" y="355"/>
                  </a:lnTo>
                  <a:lnTo>
                    <a:pt x="41" y="351"/>
                  </a:lnTo>
                  <a:lnTo>
                    <a:pt x="51" y="348"/>
                  </a:lnTo>
                  <a:lnTo>
                    <a:pt x="50" y="431"/>
                  </a:lnTo>
                  <a:lnTo>
                    <a:pt x="40" y="437"/>
                  </a:lnTo>
                  <a:lnTo>
                    <a:pt x="30" y="445"/>
                  </a:lnTo>
                  <a:lnTo>
                    <a:pt x="20" y="453"/>
                  </a:lnTo>
                  <a:lnTo>
                    <a:pt x="11" y="460"/>
                  </a:lnTo>
                  <a:close/>
                  <a:moveTo>
                    <a:pt x="15" y="189"/>
                  </a:moveTo>
                  <a:lnTo>
                    <a:pt x="19" y="20"/>
                  </a:lnTo>
                  <a:lnTo>
                    <a:pt x="28" y="15"/>
                  </a:lnTo>
                  <a:lnTo>
                    <a:pt x="37" y="10"/>
                  </a:lnTo>
                  <a:lnTo>
                    <a:pt x="47" y="4"/>
                  </a:lnTo>
                  <a:lnTo>
                    <a:pt x="57" y="0"/>
                  </a:lnTo>
                  <a:lnTo>
                    <a:pt x="54" y="163"/>
                  </a:lnTo>
                  <a:lnTo>
                    <a:pt x="44" y="170"/>
                  </a:lnTo>
                  <a:lnTo>
                    <a:pt x="34" y="176"/>
                  </a:lnTo>
                  <a:lnTo>
                    <a:pt x="25" y="183"/>
                  </a:lnTo>
                  <a:lnTo>
                    <a:pt x="15" y="189"/>
                  </a:lnTo>
                  <a:close/>
                </a:path>
              </a:pathLst>
            </a:custGeom>
            <a:solidFill>
              <a:srgbClr val="9DB5C9"/>
            </a:solidFill>
            <a:ln w="9525">
              <a:noFill/>
              <a:round/>
              <a:headEnd/>
              <a:tailEnd/>
            </a:ln>
          </xdr:spPr>
        </xdr:sp>
        <xdr:sp macro="" textlink="">
          <xdr:nvSpPr>
            <xdr:cNvPr id="338" name="Freeform 82"/>
            <xdr:cNvSpPr>
              <a:spLocks noEditPoints="1"/>
            </xdr:cNvSpPr>
          </xdr:nvSpPr>
          <xdr:spPr bwMode="auto">
            <a:xfrm>
              <a:off x="2640" y="558"/>
              <a:ext cx="11" cy="212"/>
            </a:xfrm>
            <a:custGeom>
              <a:avLst/>
              <a:gdLst>
                <a:gd name="T0" fmla="*/ 0 w 56"/>
                <a:gd name="T1" fmla="*/ 0 h 1059"/>
                <a:gd name="T2" fmla="*/ 0 w 56"/>
                <a:gd name="T3" fmla="*/ 0 h 1059"/>
                <a:gd name="T4" fmla="*/ 0 w 56"/>
                <a:gd name="T5" fmla="*/ 0 h 1059"/>
                <a:gd name="T6" fmla="*/ 0 w 56"/>
                <a:gd name="T7" fmla="*/ 0 h 1059"/>
                <a:gd name="T8" fmla="*/ 0 w 56"/>
                <a:gd name="T9" fmla="*/ 0 h 1059"/>
                <a:gd name="T10" fmla="*/ 0 w 56"/>
                <a:gd name="T11" fmla="*/ 0 h 1059"/>
                <a:gd name="T12" fmla="*/ 0 w 56"/>
                <a:gd name="T13" fmla="*/ 0 h 1059"/>
                <a:gd name="T14" fmla="*/ 0 w 56"/>
                <a:gd name="T15" fmla="*/ 0 h 1059"/>
                <a:gd name="T16" fmla="*/ 0 w 56"/>
                <a:gd name="T17" fmla="*/ 0 h 1059"/>
                <a:gd name="T18" fmla="*/ 0 w 56"/>
                <a:gd name="T19" fmla="*/ 0 h 1059"/>
                <a:gd name="T20" fmla="*/ 0 w 56"/>
                <a:gd name="T21" fmla="*/ 0 h 1059"/>
                <a:gd name="T22" fmla="*/ 0 w 56"/>
                <a:gd name="T23" fmla="*/ 0 h 1059"/>
                <a:gd name="T24" fmla="*/ 0 w 56"/>
                <a:gd name="T25" fmla="*/ 0 h 1059"/>
                <a:gd name="T26" fmla="*/ 0 w 56"/>
                <a:gd name="T27" fmla="*/ 0 h 1059"/>
                <a:gd name="T28" fmla="*/ 0 w 56"/>
                <a:gd name="T29" fmla="*/ 0 h 1059"/>
                <a:gd name="T30" fmla="*/ 0 w 56"/>
                <a:gd name="T31" fmla="*/ 0 h 1059"/>
                <a:gd name="T32" fmla="*/ 0 w 56"/>
                <a:gd name="T33" fmla="*/ 0 h 1059"/>
                <a:gd name="T34" fmla="*/ 0 w 56"/>
                <a:gd name="T35" fmla="*/ 0 h 1059"/>
                <a:gd name="T36" fmla="*/ 0 w 56"/>
                <a:gd name="T37" fmla="*/ 0 h 1059"/>
                <a:gd name="T38" fmla="*/ 0 w 56"/>
                <a:gd name="T39" fmla="*/ 0 h 1059"/>
                <a:gd name="T40" fmla="*/ 0 w 56"/>
                <a:gd name="T41" fmla="*/ 0 h 1059"/>
                <a:gd name="T42" fmla="*/ 0 w 56"/>
                <a:gd name="T43" fmla="*/ 0 h 1059"/>
                <a:gd name="T44" fmla="*/ 0 w 56"/>
                <a:gd name="T45" fmla="*/ 0 h 1059"/>
                <a:gd name="T46" fmla="*/ 0 w 56"/>
                <a:gd name="T47" fmla="*/ 0 h 1059"/>
                <a:gd name="T48" fmla="*/ 0 w 56"/>
                <a:gd name="T49" fmla="*/ 0 h 1059"/>
                <a:gd name="T50" fmla="*/ 0 w 56"/>
                <a:gd name="T51" fmla="*/ 0 h 1059"/>
                <a:gd name="T52" fmla="*/ 0 w 56"/>
                <a:gd name="T53" fmla="*/ 0 h 1059"/>
                <a:gd name="T54" fmla="*/ 0 w 56"/>
                <a:gd name="T55" fmla="*/ 0 h 1059"/>
                <a:gd name="T56" fmla="*/ 0 w 56"/>
                <a:gd name="T57" fmla="*/ 0 h 1059"/>
                <a:gd name="T58" fmla="*/ 0 w 56"/>
                <a:gd name="T59" fmla="*/ 0 h 1059"/>
                <a:gd name="T60" fmla="*/ 0 w 56"/>
                <a:gd name="T61" fmla="*/ 0 h 1059"/>
                <a:gd name="T62" fmla="*/ 0 w 56"/>
                <a:gd name="T63" fmla="*/ 0 h 1059"/>
                <a:gd name="T64" fmla="*/ 0 w 56"/>
                <a:gd name="T65" fmla="*/ 0 h 1059"/>
                <a:gd name="T66" fmla="*/ 0 w 56"/>
                <a:gd name="T67" fmla="*/ 0 h 1059"/>
                <a:gd name="T68" fmla="*/ 0 w 56"/>
                <a:gd name="T69" fmla="*/ 0 h 1059"/>
                <a:gd name="T70" fmla="*/ 0 w 56"/>
                <a:gd name="T71" fmla="*/ 0 h 1059"/>
                <a:gd name="T72" fmla="*/ 0 w 56"/>
                <a:gd name="T73" fmla="*/ 0 h 1059"/>
                <a:gd name="T74" fmla="*/ 0 w 56"/>
                <a:gd name="T75" fmla="*/ 0 h 1059"/>
                <a:gd name="T76" fmla="*/ 0 w 56"/>
                <a:gd name="T77" fmla="*/ 0 h 1059"/>
                <a:gd name="T78" fmla="*/ 0 w 56"/>
                <a:gd name="T79" fmla="*/ 0 h 1059"/>
                <a:gd name="T80" fmla="*/ 0 w 56"/>
                <a:gd name="T81" fmla="*/ 0 h 1059"/>
                <a:gd name="T82" fmla="*/ 0 w 56"/>
                <a:gd name="T83" fmla="*/ 0 h 1059"/>
                <a:gd name="T84" fmla="*/ 0 w 56"/>
                <a:gd name="T85" fmla="*/ 0 h 1059"/>
                <a:gd name="T86" fmla="*/ 0 w 56"/>
                <a:gd name="T87" fmla="*/ 0 h 1059"/>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1059"/>
                <a:gd name="T134" fmla="*/ 56 w 56"/>
                <a:gd name="T135" fmla="*/ 1059 h 1059"/>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1059">
                  <a:moveTo>
                    <a:pt x="0" y="1059"/>
                  </a:moveTo>
                  <a:lnTo>
                    <a:pt x="2" y="911"/>
                  </a:lnTo>
                  <a:lnTo>
                    <a:pt x="11" y="908"/>
                  </a:lnTo>
                  <a:lnTo>
                    <a:pt x="21" y="905"/>
                  </a:lnTo>
                  <a:lnTo>
                    <a:pt x="31" y="900"/>
                  </a:lnTo>
                  <a:lnTo>
                    <a:pt x="41" y="896"/>
                  </a:lnTo>
                  <a:lnTo>
                    <a:pt x="38" y="1028"/>
                  </a:lnTo>
                  <a:lnTo>
                    <a:pt x="29" y="1036"/>
                  </a:lnTo>
                  <a:lnTo>
                    <a:pt x="19" y="1043"/>
                  </a:lnTo>
                  <a:lnTo>
                    <a:pt x="10" y="1051"/>
                  </a:lnTo>
                  <a:lnTo>
                    <a:pt x="0" y="1059"/>
                  </a:lnTo>
                  <a:close/>
                  <a:moveTo>
                    <a:pt x="4" y="759"/>
                  </a:moveTo>
                  <a:lnTo>
                    <a:pt x="8" y="621"/>
                  </a:lnTo>
                  <a:lnTo>
                    <a:pt x="16" y="617"/>
                  </a:lnTo>
                  <a:lnTo>
                    <a:pt x="26" y="613"/>
                  </a:lnTo>
                  <a:lnTo>
                    <a:pt x="36" y="608"/>
                  </a:lnTo>
                  <a:lnTo>
                    <a:pt x="46" y="603"/>
                  </a:lnTo>
                  <a:lnTo>
                    <a:pt x="44" y="728"/>
                  </a:lnTo>
                  <a:lnTo>
                    <a:pt x="33" y="736"/>
                  </a:lnTo>
                  <a:lnTo>
                    <a:pt x="23" y="744"/>
                  </a:lnTo>
                  <a:lnTo>
                    <a:pt x="14" y="751"/>
                  </a:lnTo>
                  <a:lnTo>
                    <a:pt x="4" y="759"/>
                  </a:lnTo>
                  <a:close/>
                  <a:moveTo>
                    <a:pt x="10" y="454"/>
                  </a:moveTo>
                  <a:lnTo>
                    <a:pt x="12" y="364"/>
                  </a:lnTo>
                  <a:lnTo>
                    <a:pt x="21" y="360"/>
                  </a:lnTo>
                  <a:lnTo>
                    <a:pt x="31" y="357"/>
                  </a:lnTo>
                  <a:lnTo>
                    <a:pt x="41" y="353"/>
                  </a:lnTo>
                  <a:lnTo>
                    <a:pt x="51" y="348"/>
                  </a:lnTo>
                  <a:lnTo>
                    <a:pt x="48" y="425"/>
                  </a:lnTo>
                  <a:lnTo>
                    <a:pt x="38" y="432"/>
                  </a:lnTo>
                  <a:lnTo>
                    <a:pt x="30" y="440"/>
                  </a:lnTo>
                  <a:lnTo>
                    <a:pt x="20" y="446"/>
                  </a:lnTo>
                  <a:lnTo>
                    <a:pt x="10" y="454"/>
                  </a:lnTo>
                  <a:close/>
                  <a:moveTo>
                    <a:pt x="15" y="185"/>
                  </a:moveTo>
                  <a:lnTo>
                    <a:pt x="17" y="19"/>
                  </a:lnTo>
                  <a:lnTo>
                    <a:pt x="27" y="13"/>
                  </a:lnTo>
                  <a:lnTo>
                    <a:pt x="36" y="9"/>
                  </a:lnTo>
                  <a:lnTo>
                    <a:pt x="46" y="5"/>
                  </a:lnTo>
                  <a:lnTo>
                    <a:pt x="56" y="0"/>
                  </a:lnTo>
                  <a:lnTo>
                    <a:pt x="54" y="159"/>
                  </a:lnTo>
                  <a:lnTo>
                    <a:pt x="44" y="165"/>
                  </a:lnTo>
                  <a:lnTo>
                    <a:pt x="34" y="172"/>
                  </a:lnTo>
                  <a:lnTo>
                    <a:pt x="24" y="179"/>
                  </a:lnTo>
                  <a:lnTo>
                    <a:pt x="15" y="185"/>
                  </a:lnTo>
                  <a:close/>
                </a:path>
              </a:pathLst>
            </a:custGeom>
            <a:solidFill>
              <a:srgbClr val="97B0C4"/>
            </a:solidFill>
            <a:ln w="9525">
              <a:noFill/>
              <a:round/>
              <a:headEnd/>
              <a:tailEnd/>
            </a:ln>
          </xdr:spPr>
        </xdr:sp>
        <xdr:sp macro="" textlink="">
          <xdr:nvSpPr>
            <xdr:cNvPr id="339" name="Freeform 83"/>
            <xdr:cNvSpPr>
              <a:spLocks noEditPoints="1"/>
            </xdr:cNvSpPr>
          </xdr:nvSpPr>
          <xdr:spPr bwMode="auto">
            <a:xfrm>
              <a:off x="2644" y="557"/>
              <a:ext cx="11" cy="210"/>
            </a:xfrm>
            <a:custGeom>
              <a:avLst/>
              <a:gdLst>
                <a:gd name="T0" fmla="*/ 0 w 57"/>
                <a:gd name="T1" fmla="*/ 0 h 1049"/>
                <a:gd name="T2" fmla="*/ 0 w 57"/>
                <a:gd name="T3" fmla="*/ 0 h 1049"/>
                <a:gd name="T4" fmla="*/ 0 w 57"/>
                <a:gd name="T5" fmla="*/ 0 h 1049"/>
                <a:gd name="T6" fmla="*/ 0 w 57"/>
                <a:gd name="T7" fmla="*/ 0 h 1049"/>
                <a:gd name="T8" fmla="*/ 0 w 57"/>
                <a:gd name="T9" fmla="*/ 0 h 1049"/>
                <a:gd name="T10" fmla="*/ 0 w 57"/>
                <a:gd name="T11" fmla="*/ 0 h 1049"/>
                <a:gd name="T12" fmla="*/ 0 w 57"/>
                <a:gd name="T13" fmla="*/ 0 h 1049"/>
                <a:gd name="T14" fmla="*/ 0 w 57"/>
                <a:gd name="T15" fmla="*/ 0 h 1049"/>
                <a:gd name="T16" fmla="*/ 0 w 57"/>
                <a:gd name="T17" fmla="*/ 0 h 1049"/>
                <a:gd name="T18" fmla="*/ 0 w 57"/>
                <a:gd name="T19" fmla="*/ 0 h 1049"/>
                <a:gd name="T20" fmla="*/ 0 w 57"/>
                <a:gd name="T21" fmla="*/ 0 h 1049"/>
                <a:gd name="T22" fmla="*/ 0 w 57"/>
                <a:gd name="T23" fmla="*/ 0 h 1049"/>
                <a:gd name="T24" fmla="*/ 0 w 57"/>
                <a:gd name="T25" fmla="*/ 0 h 1049"/>
                <a:gd name="T26" fmla="*/ 0 w 57"/>
                <a:gd name="T27" fmla="*/ 0 h 1049"/>
                <a:gd name="T28" fmla="*/ 0 w 57"/>
                <a:gd name="T29" fmla="*/ 0 h 1049"/>
                <a:gd name="T30" fmla="*/ 0 w 57"/>
                <a:gd name="T31" fmla="*/ 0 h 1049"/>
                <a:gd name="T32" fmla="*/ 0 w 57"/>
                <a:gd name="T33" fmla="*/ 0 h 1049"/>
                <a:gd name="T34" fmla="*/ 0 w 57"/>
                <a:gd name="T35" fmla="*/ 0 h 1049"/>
                <a:gd name="T36" fmla="*/ 0 w 57"/>
                <a:gd name="T37" fmla="*/ 0 h 1049"/>
                <a:gd name="T38" fmla="*/ 0 w 57"/>
                <a:gd name="T39" fmla="*/ 0 h 1049"/>
                <a:gd name="T40" fmla="*/ 0 w 57"/>
                <a:gd name="T41" fmla="*/ 0 h 1049"/>
                <a:gd name="T42" fmla="*/ 0 w 57"/>
                <a:gd name="T43" fmla="*/ 0 h 1049"/>
                <a:gd name="T44" fmla="*/ 0 w 57"/>
                <a:gd name="T45" fmla="*/ 0 h 1049"/>
                <a:gd name="T46" fmla="*/ 0 w 57"/>
                <a:gd name="T47" fmla="*/ 0 h 1049"/>
                <a:gd name="T48" fmla="*/ 0 w 57"/>
                <a:gd name="T49" fmla="*/ 0 h 1049"/>
                <a:gd name="T50" fmla="*/ 0 w 57"/>
                <a:gd name="T51" fmla="*/ 0 h 1049"/>
                <a:gd name="T52" fmla="*/ 0 w 57"/>
                <a:gd name="T53" fmla="*/ 0 h 1049"/>
                <a:gd name="T54" fmla="*/ 0 w 57"/>
                <a:gd name="T55" fmla="*/ 0 h 1049"/>
                <a:gd name="T56" fmla="*/ 0 w 57"/>
                <a:gd name="T57" fmla="*/ 0 h 1049"/>
                <a:gd name="T58" fmla="*/ 0 w 57"/>
                <a:gd name="T59" fmla="*/ 0 h 1049"/>
                <a:gd name="T60" fmla="*/ 0 w 57"/>
                <a:gd name="T61" fmla="*/ 0 h 1049"/>
                <a:gd name="T62" fmla="*/ 0 w 57"/>
                <a:gd name="T63" fmla="*/ 0 h 1049"/>
                <a:gd name="T64" fmla="*/ 0 w 57"/>
                <a:gd name="T65" fmla="*/ 0 h 1049"/>
                <a:gd name="T66" fmla="*/ 0 w 57"/>
                <a:gd name="T67" fmla="*/ 0 h 1049"/>
                <a:gd name="T68" fmla="*/ 0 w 57"/>
                <a:gd name="T69" fmla="*/ 0 h 1049"/>
                <a:gd name="T70" fmla="*/ 0 w 57"/>
                <a:gd name="T71" fmla="*/ 0 h 1049"/>
                <a:gd name="T72" fmla="*/ 0 w 57"/>
                <a:gd name="T73" fmla="*/ 0 h 1049"/>
                <a:gd name="T74" fmla="*/ 0 w 57"/>
                <a:gd name="T75" fmla="*/ 0 h 1049"/>
                <a:gd name="T76" fmla="*/ 0 w 57"/>
                <a:gd name="T77" fmla="*/ 0 h 1049"/>
                <a:gd name="T78" fmla="*/ 0 w 57"/>
                <a:gd name="T79" fmla="*/ 0 h 1049"/>
                <a:gd name="T80" fmla="*/ 0 w 57"/>
                <a:gd name="T81" fmla="*/ 0 h 1049"/>
                <a:gd name="T82" fmla="*/ 0 w 57"/>
                <a:gd name="T83" fmla="*/ 0 h 1049"/>
                <a:gd name="T84" fmla="*/ 0 w 57"/>
                <a:gd name="T85" fmla="*/ 0 h 1049"/>
                <a:gd name="T86" fmla="*/ 0 w 57"/>
                <a:gd name="T87" fmla="*/ 0 h 1049"/>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7"/>
                <a:gd name="T133" fmla="*/ 0 h 1049"/>
                <a:gd name="T134" fmla="*/ 57 w 57"/>
                <a:gd name="T135" fmla="*/ 1049 h 1049"/>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7" h="1049">
                  <a:moveTo>
                    <a:pt x="0" y="1049"/>
                  </a:moveTo>
                  <a:lnTo>
                    <a:pt x="2" y="911"/>
                  </a:lnTo>
                  <a:lnTo>
                    <a:pt x="12" y="906"/>
                  </a:lnTo>
                  <a:lnTo>
                    <a:pt x="22" y="902"/>
                  </a:lnTo>
                  <a:lnTo>
                    <a:pt x="30" y="897"/>
                  </a:lnTo>
                  <a:lnTo>
                    <a:pt x="40" y="892"/>
                  </a:lnTo>
                  <a:lnTo>
                    <a:pt x="38" y="1019"/>
                  </a:lnTo>
                  <a:lnTo>
                    <a:pt x="29" y="1026"/>
                  </a:lnTo>
                  <a:lnTo>
                    <a:pt x="19" y="1034"/>
                  </a:lnTo>
                  <a:lnTo>
                    <a:pt x="10" y="1042"/>
                  </a:lnTo>
                  <a:lnTo>
                    <a:pt x="0" y="1049"/>
                  </a:lnTo>
                  <a:close/>
                  <a:moveTo>
                    <a:pt x="5" y="749"/>
                  </a:moveTo>
                  <a:lnTo>
                    <a:pt x="7" y="619"/>
                  </a:lnTo>
                  <a:lnTo>
                    <a:pt x="17" y="614"/>
                  </a:lnTo>
                  <a:lnTo>
                    <a:pt x="26" y="609"/>
                  </a:lnTo>
                  <a:lnTo>
                    <a:pt x="36" y="604"/>
                  </a:lnTo>
                  <a:lnTo>
                    <a:pt x="46" y="599"/>
                  </a:lnTo>
                  <a:lnTo>
                    <a:pt x="44" y="720"/>
                  </a:lnTo>
                  <a:lnTo>
                    <a:pt x="34" y="728"/>
                  </a:lnTo>
                  <a:lnTo>
                    <a:pt x="24" y="734"/>
                  </a:lnTo>
                  <a:lnTo>
                    <a:pt x="15" y="742"/>
                  </a:lnTo>
                  <a:lnTo>
                    <a:pt x="5" y="749"/>
                  </a:lnTo>
                  <a:close/>
                  <a:moveTo>
                    <a:pt x="11" y="446"/>
                  </a:moveTo>
                  <a:lnTo>
                    <a:pt x="12" y="363"/>
                  </a:lnTo>
                  <a:lnTo>
                    <a:pt x="22" y="359"/>
                  </a:lnTo>
                  <a:lnTo>
                    <a:pt x="32" y="354"/>
                  </a:lnTo>
                  <a:lnTo>
                    <a:pt x="40" y="351"/>
                  </a:lnTo>
                  <a:lnTo>
                    <a:pt x="50" y="347"/>
                  </a:lnTo>
                  <a:lnTo>
                    <a:pt x="49" y="417"/>
                  </a:lnTo>
                  <a:lnTo>
                    <a:pt x="39" y="424"/>
                  </a:lnTo>
                  <a:lnTo>
                    <a:pt x="29" y="431"/>
                  </a:lnTo>
                  <a:lnTo>
                    <a:pt x="21" y="438"/>
                  </a:lnTo>
                  <a:lnTo>
                    <a:pt x="11" y="446"/>
                  </a:lnTo>
                  <a:close/>
                  <a:moveTo>
                    <a:pt x="15" y="178"/>
                  </a:moveTo>
                  <a:lnTo>
                    <a:pt x="18" y="15"/>
                  </a:lnTo>
                  <a:lnTo>
                    <a:pt x="27" y="11"/>
                  </a:lnTo>
                  <a:lnTo>
                    <a:pt x="37" y="7"/>
                  </a:lnTo>
                  <a:lnTo>
                    <a:pt x="47" y="3"/>
                  </a:lnTo>
                  <a:lnTo>
                    <a:pt x="57" y="0"/>
                  </a:lnTo>
                  <a:lnTo>
                    <a:pt x="54" y="152"/>
                  </a:lnTo>
                  <a:lnTo>
                    <a:pt x="44" y="158"/>
                  </a:lnTo>
                  <a:lnTo>
                    <a:pt x="35" y="165"/>
                  </a:lnTo>
                  <a:lnTo>
                    <a:pt x="25" y="171"/>
                  </a:lnTo>
                  <a:lnTo>
                    <a:pt x="15" y="178"/>
                  </a:lnTo>
                  <a:close/>
                </a:path>
              </a:pathLst>
            </a:custGeom>
            <a:solidFill>
              <a:srgbClr val="91ABC0"/>
            </a:solidFill>
            <a:ln w="9525">
              <a:noFill/>
              <a:round/>
              <a:headEnd/>
              <a:tailEnd/>
            </a:ln>
          </xdr:spPr>
        </xdr:sp>
        <xdr:sp macro="" textlink="">
          <xdr:nvSpPr>
            <xdr:cNvPr id="340" name="Freeform 84"/>
            <xdr:cNvSpPr>
              <a:spLocks noEditPoints="1"/>
            </xdr:cNvSpPr>
          </xdr:nvSpPr>
          <xdr:spPr bwMode="auto">
            <a:xfrm>
              <a:off x="2647" y="556"/>
              <a:ext cx="12" cy="208"/>
            </a:xfrm>
            <a:custGeom>
              <a:avLst/>
              <a:gdLst>
                <a:gd name="T0" fmla="*/ 0 w 57"/>
                <a:gd name="T1" fmla="*/ 0 h 1041"/>
                <a:gd name="T2" fmla="*/ 0 w 57"/>
                <a:gd name="T3" fmla="*/ 0 h 1041"/>
                <a:gd name="T4" fmla="*/ 0 w 57"/>
                <a:gd name="T5" fmla="*/ 0 h 1041"/>
                <a:gd name="T6" fmla="*/ 0 w 57"/>
                <a:gd name="T7" fmla="*/ 0 h 1041"/>
                <a:gd name="T8" fmla="*/ 0 w 57"/>
                <a:gd name="T9" fmla="*/ 0 h 1041"/>
                <a:gd name="T10" fmla="*/ 0 w 57"/>
                <a:gd name="T11" fmla="*/ 0 h 1041"/>
                <a:gd name="T12" fmla="*/ 0 w 57"/>
                <a:gd name="T13" fmla="*/ 0 h 1041"/>
                <a:gd name="T14" fmla="*/ 0 w 57"/>
                <a:gd name="T15" fmla="*/ 0 h 1041"/>
                <a:gd name="T16" fmla="*/ 0 w 57"/>
                <a:gd name="T17" fmla="*/ 0 h 1041"/>
                <a:gd name="T18" fmla="*/ 0 w 57"/>
                <a:gd name="T19" fmla="*/ 0 h 1041"/>
                <a:gd name="T20" fmla="*/ 0 w 57"/>
                <a:gd name="T21" fmla="*/ 0 h 1041"/>
                <a:gd name="T22" fmla="*/ 0 w 57"/>
                <a:gd name="T23" fmla="*/ 0 h 1041"/>
                <a:gd name="T24" fmla="*/ 0 w 57"/>
                <a:gd name="T25" fmla="*/ 0 h 1041"/>
                <a:gd name="T26" fmla="*/ 0 w 57"/>
                <a:gd name="T27" fmla="*/ 0 h 1041"/>
                <a:gd name="T28" fmla="*/ 0 w 57"/>
                <a:gd name="T29" fmla="*/ 0 h 1041"/>
                <a:gd name="T30" fmla="*/ 0 w 57"/>
                <a:gd name="T31" fmla="*/ 0 h 1041"/>
                <a:gd name="T32" fmla="*/ 0 w 57"/>
                <a:gd name="T33" fmla="*/ 0 h 1041"/>
                <a:gd name="T34" fmla="*/ 0 w 57"/>
                <a:gd name="T35" fmla="*/ 0 h 1041"/>
                <a:gd name="T36" fmla="*/ 0 w 57"/>
                <a:gd name="T37" fmla="*/ 0 h 1041"/>
                <a:gd name="T38" fmla="*/ 0 w 57"/>
                <a:gd name="T39" fmla="*/ 0 h 1041"/>
                <a:gd name="T40" fmla="*/ 0 w 57"/>
                <a:gd name="T41" fmla="*/ 0 h 1041"/>
                <a:gd name="T42" fmla="*/ 0 w 57"/>
                <a:gd name="T43" fmla="*/ 0 h 1041"/>
                <a:gd name="T44" fmla="*/ 0 w 57"/>
                <a:gd name="T45" fmla="*/ 0 h 1041"/>
                <a:gd name="T46" fmla="*/ 0 w 57"/>
                <a:gd name="T47" fmla="*/ 0 h 1041"/>
                <a:gd name="T48" fmla="*/ 0 w 57"/>
                <a:gd name="T49" fmla="*/ 0 h 1041"/>
                <a:gd name="T50" fmla="*/ 0 w 57"/>
                <a:gd name="T51" fmla="*/ 0 h 1041"/>
                <a:gd name="T52" fmla="*/ 0 w 57"/>
                <a:gd name="T53" fmla="*/ 0 h 1041"/>
                <a:gd name="T54" fmla="*/ 0 w 57"/>
                <a:gd name="T55" fmla="*/ 0 h 1041"/>
                <a:gd name="T56" fmla="*/ 0 w 57"/>
                <a:gd name="T57" fmla="*/ 0 h 1041"/>
                <a:gd name="T58" fmla="*/ 0 w 57"/>
                <a:gd name="T59" fmla="*/ 0 h 1041"/>
                <a:gd name="T60" fmla="*/ 0 w 57"/>
                <a:gd name="T61" fmla="*/ 0 h 1041"/>
                <a:gd name="T62" fmla="*/ 0 w 57"/>
                <a:gd name="T63" fmla="*/ 0 h 1041"/>
                <a:gd name="T64" fmla="*/ 0 w 57"/>
                <a:gd name="T65" fmla="*/ 0 h 1041"/>
                <a:gd name="T66" fmla="*/ 0 w 57"/>
                <a:gd name="T67" fmla="*/ 0 h 1041"/>
                <a:gd name="T68" fmla="*/ 0 w 57"/>
                <a:gd name="T69" fmla="*/ 0 h 1041"/>
                <a:gd name="T70" fmla="*/ 0 w 57"/>
                <a:gd name="T71" fmla="*/ 0 h 1041"/>
                <a:gd name="T72" fmla="*/ 0 w 57"/>
                <a:gd name="T73" fmla="*/ 0 h 1041"/>
                <a:gd name="T74" fmla="*/ 0 w 57"/>
                <a:gd name="T75" fmla="*/ 0 h 1041"/>
                <a:gd name="T76" fmla="*/ 0 w 57"/>
                <a:gd name="T77" fmla="*/ 0 h 1041"/>
                <a:gd name="T78" fmla="*/ 0 w 57"/>
                <a:gd name="T79" fmla="*/ 0 h 1041"/>
                <a:gd name="T80" fmla="*/ 0 w 57"/>
                <a:gd name="T81" fmla="*/ 0 h 1041"/>
                <a:gd name="T82" fmla="*/ 0 w 57"/>
                <a:gd name="T83" fmla="*/ 0 h 1041"/>
                <a:gd name="T84" fmla="*/ 0 w 57"/>
                <a:gd name="T85" fmla="*/ 0 h 1041"/>
                <a:gd name="T86" fmla="*/ 0 w 57"/>
                <a:gd name="T87" fmla="*/ 0 h 104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7"/>
                <a:gd name="T133" fmla="*/ 0 h 1041"/>
                <a:gd name="T134" fmla="*/ 57 w 57"/>
                <a:gd name="T135" fmla="*/ 1041 h 104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7" h="1041">
                  <a:moveTo>
                    <a:pt x="0" y="1041"/>
                  </a:moveTo>
                  <a:lnTo>
                    <a:pt x="3" y="909"/>
                  </a:lnTo>
                  <a:lnTo>
                    <a:pt x="13" y="904"/>
                  </a:lnTo>
                  <a:lnTo>
                    <a:pt x="21" y="899"/>
                  </a:lnTo>
                  <a:lnTo>
                    <a:pt x="31" y="894"/>
                  </a:lnTo>
                  <a:lnTo>
                    <a:pt x="41" y="889"/>
                  </a:lnTo>
                  <a:lnTo>
                    <a:pt x="39" y="1010"/>
                  </a:lnTo>
                  <a:lnTo>
                    <a:pt x="29" y="1018"/>
                  </a:lnTo>
                  <a:lnTo>
                    <a:pt x="20" y="1026"/>
                  </a:lnTo>
                  <a:lnTo>
                    <a:pt x="10" y="1033"/>
                  </a:lnTo>
                  <a:lnTo>
                    <a:pt x="0" y="1041"/>
                  </a:lnTo>
                  <a:close/>
                  <a:moveTo>
                    <a:pt x="6" y="741"/>
                  </a:moveTo>
                  <a:lnTo>
                    <a:pt x="8" y="616"/>
                  </a:lnTo>
                  <a:lnTo>
                    <a:pt x="17" y="611"/>
                  </a:lnTo>
                  <a:lnTo>
                    <a:pt x="27" y="606"/>
                  </a:lnTo>
                  <a:lnTo>
                    <a:pt x="37" y="600"/>
                  </a:lnTo>
                  <a:lnTo>
                    <a:pt x="46" y="596"/>
                  </a:lnTo>
                  <a:lnTo>
                    <a:pt x="44" y="714"/>
                  </a:lnTo>
                  <a:lnTo>
                    <a:pt x="35" y="720"/>
                  </a:lnTo>
                  <a:lnTo>
                    <a:pt x="25" y="727"/>
                  </a:lnTo>
                  <a:lnTo>
                    <a:pt x="15" y="735"/>
                  </a:lnTo>
                  <a:lnTo>
                    <a:pt x="6" y="741"/>
                  </a:lnTo>
                  <a:close/>
                  <a:moveTo>
                    <a:pt x="10" y="438"/>
                  </a:moveTo>
                  <a:lnTo>
                    <a:pt x="13" y="361"/>
                  </a:lnTo>
                  <a:lnTo>
                    <a:pt x="21" y="358"/>
                  </a:lnTo>
                  <a:lnTo>
                    <a:pt x="31" y="354"/>
                  </a:lnTo>
                  <a:lnTo>
                    <a:pt x="41" y="348"/>
                  </a:lnTo>
                  <a:lnTo>
                    <a:pt x="50" y="344"/>
                  </a:lnTo>
                  <a:lnTo>
                    <a:pt x="49" y="411"/>
                  </a:lnTo>
                  <a:lnTo>
                    <a:pt x="40" y="417"/>
                  </a:lnTo>
                  <a:lnTo>
                    <a:pt x="30" y="424"/>
                  </a:lnTo>
                  <a:lnTo>
                    <a:pt x="20" y="431"/>
                  </a:lnTo>
                  <a:lnTo>
                    <a:pt x="10" y="438"/>
                  </a:lnTo>
                  <a:close/>
                  <a:moveTo>
                    <a:pt x="16" y="172"/>
                  </a:moveTo>
                  <a:lnTo>
                    <a:pt x="18" y="13"/>
                  </a:lnTo>
                  <a:lnTo>
                    <a:pt x="28" y="10"/>
                  </a:lnTo>
                  <a:lnTo>
                    <a:pt x="37" y="7"/>
                  </a:lnTo>
                  <a:lnTo>
                    <a:pt x="47" y="3"/>
                  </a:lnTo>
                  <a:lnTo>
                    <a:pt x="57" y="0"/>
                  </a:lnTo>
                  <a:lnTo>
                    <a:pt x="54" y="145"/>
                  </a:lnTo>
                  <a:lnTo>
                    <a:pt x="44" y="152"/>
                  </a:lnTo>
                  <a:lnTo>
                    <a:pt x="35" y="159"/>
                  </a:lnTo>
                  <a:lnTo>
                    <a:pt x="25" y="165"/>
                  </a:lnTo>
                  <a:lnTo>
                    <a:pt x="16" y="172"/>
                  </a:lnTo>
                  <a:close/>
                </a:path>
              </a:pathLst>
            </a:custGeom>
            <a:solidFill>
              <a:srgbClr val="8BA6BB"/>
            </a:solidFill>
            <a:ln w="9525">
              <a:noFill/>
              <a:round/>
              <a:headEnd/>
              <a:tailEnd/>
            </a:ln>
          </xdr:spPr>
        </xdr:sp>
        <xdr:sp macro="" textlink="">
          <xdr:nvSpPr>
            <xdr:cNvPr id="341" name="Freeform 85"/>
            <xdr:cNvSpPr>
              <a:spLocks noEditPoints="1"/>
            </xdr:cNvSpPr>
          </xdr:nvSpPr>
          <xdr:spPr bwMode="auto">
            <a:xfrm>
              <a:off x="2651" y="555"/>
              <a:ext cx="11" cy="206"/>
            </a:xfrm>
            <a:custGeom>
              <a:avLst/>
              <a:gdLst>
                <a:gd name="T0" fmla="*/ 0 w 56"/>
                <a:gd name="T1" fmla="*/ 0 h 1032"/>
                <a:gd name="T2" fmla="*/ 0 w 56"/>
                <a:gd name="T3" fmla="*/ 0 h 1032"/>
                <a:gd name="T4" fmla="*/ 0 w 56"/>
                <a:gd name="T5" fmla="*/ 0 h 1032"/>
                <a:gd name="T6" fmla="*/ 0 w 56"/>
                <a:gd name="T7" fmla="*/ 0 h 1032"/>
                <a:gd name="T8" fmla="*/ 0 w 56"/>
                <a:gd name="T9" fmla="*/ 0 h 1032"/>
                <a:gd name="T10" fmla="*/ 0 w 56"/>
                <a:gd name="T11" fmla="*/ 0 h 1032"/>
                <a:gd name="T12" fmla="*/ 0 w 56"/>
                <a:gd name="T13" fmla="*/ 0 h 1032"/>
                <a:gd name="T14" fmla="*/ 0 w 56"/>
                <a:gd name="T15" fmla="*/ 0 h 1032"/>
                <a:gd name="T16" fmla="*/ 0 w 56"/>
                <a:gd name="T17" fmla="*/ 0 h 1032"/>
                <a:gd name="T18" fmla="*/ 0 w 56"/>
                <a:gd name="T19" fmla="*/ 0 h 1032"/>
                <a:gd name="T20" fmla="*/ 0 w 56"/>
                <a:gd name="T21" fmla="*/ 0 h 1032"/>
                <a:gd name="T22" fmla="*/ 0 w 56"/>
                <a:gd name="T23" fmla="*/ 0 h 1032"/>
                <a:gd name="T24" fmla="*/ 0 w 56"/>
                <a:gd name="T25" fmla="*/ 0 h 1032"/>
                <a:gd name="T26" fmla="*/ 0 w 56"/>
                <a:gd name="T27" fmla="*/ 0 h 1032"/>
                <a:gd name="T28" fmla="*/ 0 w 56"/>
                <a:gd name="T29" fmla="*/ 0 h 1032"/>
                <a:gd name="T30" fmla="*/ 0 w 56"/>
                <a:gd name="T31" fmla="*/ 0 h 1032"/>
                <a:gd name="T32" fmla="*/ 0 w 56"/>
                <a:gd name="T33" fmla="*/ 0 h 1032"/>
                <a:gd name="T34" fmla="*/ 0 w 56"/>
                <a:gd name="T35" fmla="*/ 0 h 1032"/>
                <a:gd name="T36" fmla="*/ 0 w 56"/>
                <a:gd name="T37" fmla="*/ 0 h 1032"/>
                <a:gd name="T38" fmla="*/ 0 w 56"/>
                <a:gd name="T39" fmla="*/ 0 h 1032"/>
                <a:gd name="T40" fmla="*/ 0 w 56"/>
                <a:gd name="T41" fmla="*/ 0 h 1032"/>
                <a:gd name="T42" fmla="*/ 0 w 56"/>
                <a:gd name="T43" fmla="*/ 0 h 1032"/>
                <a:gd name="T44" fmla="*/ 0 w 56"/>
                <a:gd name="T45" fmla="*/ 0 h 1032"/>
                <a:gd name="T46" fmla="*/ 0 w 56"/>
                <a:gd name="T47" fmla="*/ 0 h 1032"/>
                <a:gd name="T48" fmla="*/ 0 w 56"/>
                <a:gd name="T49" fmla="*/ 0 h 1032"/>
                <a:gd name="T50" fmla="*/ 0 w 56"/>
                <a:gd name="T51" fmla="*/ 0 h 1032"/>
                <a:gd name="T52" fmla="*/ 0 w 56"/>
                <a:gd name="T53" fmla="*/ 0 h 1032"/>
                <a:gd name="T54" fmla="*/ 0 w 56"/>
                <a:gd name="T55" fmla="*/ 0 h 1032"/>
                <a:gd name="T56" fmla="*/ 0 w 56"/>
                <a:gd name="T57" fmla="*/ 0 h 1032"/>
                <a:gd name="T58" fmla="*/ 0 w 56"/>
                <a:gd name="T59" fmla="*/ 0 h 1032"/>
                <a:gd name="T60" fmla="*/ 0 w 56"/>
                <a:gd name="T61" fmla="*/ 0 h 1032"/>
                <a:gd name="T62" fmla="*/ 0 w 56"/>
                <a:gd name="T63" fmla="*/ 0 h 1032"/>
                <a:gd name="T64" fmla="*/ 0 w 56"/>
                <a:gd name="T65" fmla="*/ 0 h 1032"/>
                <a:gd name="T66" fmla="*/ 0 w 56"/>
                <a:gd name="T67" fmla="*/ 0 h 1032"/>
                <a:gd name="T68" fmla="*/ 0 w 56"/>
                <a:gd name="T69" fmla="*/ 0 h 1032"/>
                <a:gd name="T70" fmla="*/ 0 w 56"/>
                <a:gd name="T71" fmla="*/ 0 h 1032"/>
                <a:gd name="T72" fmla="*/ 0 w 56"/>
                <a:gd name="T73" fmla="*/ 0 h 1032"/>
                <a:gd name="T74" fmla="*/ 0 w 56"/>
                <a:gd name="T75" fmla="*/ 0 h 1032"/>
                <a:gd name="T76" fmla="*/ 0 w 56"/>
                <a:gd name="T77" fmla="*/ 0 h 1032"/>
                <a:gd name="T78" fmla="*/ 0 w 56"/>
                <a:gd name="T79" fmla="*/ 0 h 1032"/>
                <a:gd name="T80" fmla="*/ 0 w 56"/>
                <a:gd name="T81" fmla="*/ 0 h 1032"/>
                <a:gd name="T82" fmla="*/ 0 w 56"/>
                <a:gd name="T83" fmla="*/ 0 h 1032"/>
                <a:gd name="T84" fmla="*/ 0 w 56"/>
                <a:gd name="T85" fmla="*/ 0 h 1032"/>
                <a:gd name="T86" fmla="*/ 0 w 56"/>
                <a:gd name="T87" fmla="*/ 0 h 103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1032"/>
                <a:gd name="T134" fmla="*/ 56 w 56"/>
                <a:gd name="T135" fmla="*/ 1032 h 103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1032">
                  <a:moveTo>
                    <a:pt x="0" y="1032"/>
                  </a:moveTo>
                  <a:lnTo>
                    <a:pt x="2" y="905"/>
                  </a:lnTo>
                  <a:lnTo>
                    <a:pt x="12" y="900"/>
                  </a:lnTo>
                  <a:lnTo>
                    <a:pt x="22" y="895"/>
                  </a:lnTo>
                  <a:lnTo>
                    <a:pt x="32" y="889"/>
                  </a:lnTo>
                  <a:lnTo>
                    <a:pt x="41" y="884"/>
                  </a:lnTo>
                  <a:lnTo>
                    <a:pt x="39" y="1002"/>
                  </a:lnTo>
                  <a:lnTo>
                    <a:pt x="30" y="1008"/>
                  </a:lnTo>
                  <a:lnTo>
                    <a:pt x="20" y="1016"/>
                  </a:lnTo>
                  <a:lnTo>
                    <a:pt x="10" y="1024"/>
                  </a:lnTo>
                  <a:lnTo>
                    <a:pt x="0" y="1032"/>
                  </a:lnTo>
                  <a:close/>
                  <a:moveTo>
                    <a:pt x="6" y="733"/>
                  </a:moveTo>
                  <a:lnTo>
                    <a:pt x="8" y="612"/>
                  </a:lnTo>
                  <a:lnTo>
                    <a:pt x="18" y="606"/>
                  </a:lnTo>
                  <a:lnTo>
                    <a:pt x="28" y="602"/>
                  </a:lnTo>
                  <a:lnTo>
                    <a:pt x="36" y="596"/>
                  </a:lnTo>
                  <a:lnTo>
                    <a:pt x="46" y="592"/>
                  </a:lnTo>
                  <a:lnTo>
                    <a:pt x="44" y="707"/>
                  </a:lnTo>
                  <a:lnTo>
                    <a:pt x="34" y="713"/>
                  </a:lnTo>
                  <a:lnTo>
                    <a:pt x="25" y="720"/>
                  </a:lnTo>
                  <a:lnTo>
                    <a:pt x="16" y="726"/>
                  </a:lnTo>
                  <a:lnTo>
                    <a:pt x="6" y="733"/>
                  </a:lnTo>
                  <a:close/>
                  <a:moveTo>
                    <a:pt x="11" y="430"/>
                  </a:moveTo>
                  <a:lnTo>
                    <a:pt x="12" y="360"/>
                  </a:lnTo>
                  <a:lnTo>
                    <a:pt x="22" y="354"/>
                  </a:lnTo>
                  <a:lnTo>
                    <a:pt x="32" y="350"/>
                  </a:lnTo>
                  <a:lnTo>
                    <a:pt x="41" y="345"/>
                  </a:lnTo>
                  <a:lnTo>
                    <a:pt x="51" y="341"/>
                  </a:lnTo>
                  <a:lnTo>
                    <a:pt x="50" y="404"/>
                  </a:lnTo>
                  <a:lnTo>
                    <a:pt x="40" y="410"/>
                  </a:lnTo>
                  <a:lnTo>
                    <a:pt x="31" y="417"/>
                  </a:lnTo>
                  <a:lnTo>
                    <a:pt x="21" y="423"/>
                  </a:lnTo>
                  <a:lnTo>
                    <a:pt x="11" y="430"/>
                  </a:lnTo>
                  <a:close/>
                  <a:moveTo>
                    <a:pt x="16" y="165"/>
                  </a:moveTo>
                  <a:lnTo>
                    <a:pt x="19" y="13"/>
                  </a:lnTo>
                  <a:lnTo>
                    <a:pt x="28" y="9"/>
                  </a:lnTo>
                  <a:lnTo>
                    <a:pt x="38" y="6"/>
                  </a:lnTo>
                  <a:lnTo>
                    <a:pt x="47" y="3"/>
                  </a:lnTo>
                  <a:lnTo>
                    <a:pt x="56" y="0"/>
                  </a:lnTo>
                  <a:lnTo>
                    <a:pt x="54" y="138"/>
                  </a:lnTo>
                  <a:lnTo>
                    <a:pt x="45" y="145"/>
                  </a:lnTo>
                  <a:lnTo>
                    <a:pt x="35" y="151"/>
                  </a:lnTo>
                  <a:lnTo>
                    <a:pt x="25" y="158"/>
                  </a:lnTo>
                  <a:lnTo>
                    <a:pt x="16" y="165"/>
                  </a:lnTo>
                  <a:close/>
                </a:path>
              </a:pathLst>
            </a:custGeom>
            <a:solidFill>
              <a:srgbClr val="85A3B8"/>
            </a:solidFill>
            <a:ln w="9525">
              <a:noFill/>
              <a:round/>
              <a:headEnd/>
              <a:tailEnd/>
            </a:ln>
          </xdr:spPr>
        </xdr:sp>
        <xdr:sp macro="" textlink="">
          <xdr:nvSpPr>
            <xdr:cNvPr id="342" name="Freeform 86"/>
            <xdr:cNvSpPr>
              <a:spLocks noEditPoints="1"/>
            </xdr:cNvSpPr>
          </xdr:nvSpPr>
          <xdr:spPr bwMode="auto">
            <a:xfrm>
              <a:off x="2655" y="554"/>
              <a:ext cx="11" cy="204"/>
            </a:xfrm>
            <a:custGeom>
              <a:avLst/>
              <a:gdLst>
                <a:gd name="T0" fmla="*/ 0 w 56"/>
                <a:gd name="T1" fmla="*/ 0 h 1021"/>
                <a:gd name="T2" fmla="*/ 0 w 56"/>
                <a:gd name="T3" fmla="*/ 0 h 1021"/>
                <a:gd name="T4" fmla="*/ 0 w 56"/>
                <a:gd name="T5" fmla="*/ 0 h 1021"/>
                <a:gd name="T6" fmla="*/ 0 w 56"/>
                <a:gd name="T7" fmla="*/ 0 h 1021"/>
                <a:gd name="T8" fmla="*/ 0 w 56"/>
                <a:gd name="T9" fmla="*/ 0 h 1021"/>
                <a:gd name="T10" fmla="*/ 0 w 56"/>
                <a:gd name="T11" fmla="*/ 0 h 1021"/>
                <a:gd name="T12" fmla="*/ 0 w 56"/>
                <a:gd name="T13" fmla="*/ 0 h 1021"/>
                <a:gd name="T14" fmla="*/ 0 w 56"/>
                <a:gd name="T15" fmla="*/ 0 h 1021"/>
                <a:gd name="T16" fmla="*/ 0 w 56"/>
                <a:gd name="T17" fmla="*/ 0 h 1021"/>
                <a:gd name="T18" fmla="*/ 0 w 56"/>
                <a:gd name="T19" fmla="*/ 0 h 1021"/>
                <a:gd name="T20" fmla="*/ 0 w 56"/>
                <a:gd name="T21" fmla="*/ 0 h 1021"/>
                <a:gd name="T22" fmla="*/ 0 w 56"/>
                <a:gd name="T23" fmla="*/ 0 h 1021"/>
                <a:gd name="T24" fmla="*/ 0 w 56"/>
                <a:gd name="T25" fmla="*/ 0 h 1021"/>
                <a:gd name="T26" fmla="*/ 0 w 56"/>
                <a:gd name="T27" fmla="*/ 0 h 1021"/>
                <a:gd name="T28" fmla="*/ 0 w 56"/>
                <a:gd name="T29" fmla="*/ 0 h 1021"/>
                <a:gd name="T30" fmla="*/ 0 w 56"/>
                <a:gd name="T31" fmla="*/ 0 h 1021"/>
                <a:gd name="T32" fmla="*/ 0 w 56"/>
                <a:gd name="T33" fmla="*/ 0 h 1021"/>
                <a:gd name="T34" fmla="*/ 0 w 56"/>
                <a:gd name="T35" fmla="*/ 0 h 1021"/>
                <a:gd name="T36" fmla="*/ 0 w 56"/>
                <a:gd name="T37" fmla="*/ 0 h 1021"/>
                <a:gd name="T38" fmla="*/ 0 w 56"/>
                <a:gd name="T39" fmla="*/ 0 h 1021"/>
                <a:gd name="T40" fmla="*/ 0 w 56"/>
                <a:gd name="T41" fmla="*/ 0 h 1021"/>
                <a:gd name="T42" fmla="*/ 0 w 56"/>
                <a:gd name="T43" fmla="*/ 0 h 1021"/>
                <a:gd name="T44" fmla="*/ 0 w 56"/>
                <a:gd name="T45" fmla="*/ 0 h 1021"/>
                <a:gd name="T46" fmla="*/ 0 w 56"/>
                <a:gd name="T47" fmla="*/ 0 h 1021"/>
                <a:gd name="T48" fmla="*/ 0 w 56"/>
                <a:gd name="T49" fmla="*/ 0 h 1021"/>
                <a:gd name="T50" fmla="*/ 0 w 56"/>
                <a:gd name="T51" fmla="*/ 0 h 1021"/>
                <a:gd name="T52" fmla="*/ 0 w 56"/>
                <a:gd name="T53" fmla="*/ 0 h 1021"/>
                <a:gd name="T54" fmla="*/ 0 w 56"/>
                <a:gd name="T55" fmla="*/ 0 h 1021"/>
                <a:gd name="T56" fmla="*/ 0 w 56"/>
                <a:gd name="T57" fmla="*/ 0 h 1021"/>
                <a:gd name="T58" fmla="*/ 0 w 56"/>
                <a:gd name="T59" fmla="*/ 0 h 1021"/>
                <a:gd name="T60" fmla="*/ 0 w 56"/>
                <a:gd name="T61" fmla="*/ 0 h 1021"/>
                <a:gd name="T62" fmla="*/ 0 w 56"/>
                <a:gd name="T63" fmla="*/ 0 h 1021"/>
                <a:gd name="T64" fmla="*/ 0 w 56"/>
                <a:gd name="T65" fmla="*/ 0 h 1021"/>
                <a:gd name="T66" fmla="*/ 0 w 56"/>
                <a:gd name="T67" fmla="*/ 0 h 1021"/>
                <a:gd name="T68" fmla="*/ 0 w 56"/>
                <a:gd name="T69" fmla="*/ 0 h 1021"/>
                <a:gd name="T70" fmla="*/ 0 w 56"/>
                <a:gd name="T71" fmla="*/ 0 h 1021"/>
                <a:gd name="T72" fmla="*/ 0 w 56"/>
                <a:gd name="T73" fmla="*/ 0 h 1021"/>
                <a:gd name="T74" fmla="*/ 0 w 56"/>
                <a:gd name="T75" fmla="*/ 0 h 1021"/>
                <a:gd name="T76" fmla="*/ 0 w 56"/>
                <a:gd name="T77" fmla="*/ 0 h 1021"/>
                <a:gd name="T78" fmla="*/ 0 w 56"/>
                <a:gd name="T79" fmla="*/ 0 h 1021"/>
                <a:gd name="T80" fmla="*/ 0 w 56"/>
                <a:gd name="T81" fmla="*/ 0 h 1021"/>
                <a:gd name="T82" fmla="*/ 0 w 56"/>
                <a:gd name="T83" fmla="*/ 0 h 1021"/>
                <a:gd name="T84" fmla="*/ 0 w 56"/>
                <a:gd name="T85" fmla="*/ 0 h 1021"/>
                <a:gd name="T86" fmla="*/ 0 w 56"/>
                <a:gd name="T87" fmla="*/ 0 h 102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1021"/>
                <a:gd name="T134" fmla="*/ 56 w 56"/>
                <a:gd name="T135" fmla="*/ 1021 h 102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1021">
                  <a:moveTo>
                    <a:pt x="0" y="1021"/>
                  </a:moveTo>
                  <a:lnTo>
                    <a:pt x="2" y="900"/>
                  </a:lnTo>
                  <a:lnTo>
                    <a:pt x="12" y="894"/>
                  </a:lnTo>
                  <a:lnTo>
                    <a:pt x="22" y="889"/>
                  </a:lnTo>
                  <a:lnTo>
                    <a:pt x="31" y="882"/>
                  </a:lnTo>
                  <a:lnTo>
                    <a:pt x="41" y="877"/>
                  </a:lnTo>
                  <a:lnTo>
                    <a:pt x="39" y="991"/>
                  </a:lnTo>
                  <a:lnTo>
                    <a:pt x="29" y="999"/>
                  </a:lnTo>
                  <a:lnTo>
                    <a:pt x="20" y="1006"/>
                  </a:lnTo>
                  <a:lnTo>
                    <a:pt x="10" y="1013"/>
                  </a:lnTo>
                  <a:lnTo>
                    <a:pt x="0" y="1021"/>
                  </a:lnTo>
                  <a:close/>
                  <a:moveTo>
                    <a:pt x="5" y="725"/>
                  </a:moveTo>
                  <a:lnTo>
                    <a:pt x="7" y="607"/>
                  </a:lnTo>
                  <a:lnTo>
                    <a:pt x="16" y="601"/>
                  </a:lnTo>
                  <a:lnTo>
                    <a:pt x="26" y="597"/>
                  </a:lnTo>
                  <a:lnTo>
                    <a:pt x="36" y="591"/>
                  </a:lnTo>
                  <a:lnTo>
                    <a:pt x="45" y="587"/>
                  </a:lnTo>
                  <a:lnTo>
                    <a:pt x="44" y="698"/>
                  </a:lnTo>
                  <a:lnTo>
                    <a:pt x="34" y="705"/>
                  </a:lnTo>
                  <a:lnTo>
                    <a:pt x="24" y="712"/>
                  </a:lnTo>
                  <a:lnTo>
                    <a:pt x="14" y="718"/>
                  </a:lnTo>
                  <a:lnTo>
                    <a:pt x="5" y="725"/>
                  </a:lnTo>
                  <a:close/>
                  <a:moveTo>
                    <a:pt x="10" y="422"/>
                  </a:moveTo>
                  <a:lnTo>
                    <a:pt x="11" y="355"/>
                  </a:lnTo>
                  <a:lnTo>
                    <a:pt x="21" y="350"/>
                  </a:lnTo>
                  <a:lnTo>
                    <a:pt x="31" y="345"/>
                  </a:lnTo>
                  <a:lnTo>
                    <a:pt x="41" y="340"/>
                  </a:lnTo>
                  <a:lnTo>
                    <a:pt x="50" y="336"/>
                  </a:lnTo>
                  <a:lnTo>
                    <a:pt x="50" y="394"/>
                  </a:lnTo>
                  <a:lnTo>
                    <a:pt x="40" y="401"/>
                  </a:lnTo>
                  <a:lnTo>
                    <a:pt x="30" y="408"/>
                  </a:lnTo>
                  <a:lnTo>
                    <a:pt x="20" y="415"/>
                  </a:lnTo>
                  <a:lnTo>
                    <a:pt x="10" y="422"/>
                  </a:lnTo>
                  <a:close/>
                  <a:moveTo>
                    <a:pt x="15" y="156"/>
                  </a:moveTo>
                  <a:lnTo>
                    <a:pt x="18" y="11"/>
                  </a:lnTo>
                  <a:lnTo>
                    <a:pt x="27" y="8"/>
                  </a:lnTo>
                  <a:lnTo>
                    <a:pt x="36" y="5"/>
                  </a:lnTo>
                  <a:lnTo>
                    <a:pt x="46" y="2"/>
                  </a:lnTo>
                  <a:lnTo>
                    <a:pt x="56" y="0"/>
                  </a:lnTo>
                  <a:lnTo>
                    <a:pt x="54" y="130"/>
                  </a:lnTo>
                  <a:lnTo>
                    <a:pt x="44" y="137"/>
                  </a:lnTo>
                  <a:lnTo>
                    <a:pt x="34" y="143"/>
                  </a:lnTo>
                  <a:lnTo>
                    <a:pt x="25" y="150"/>
                  </a:lnTo>
                  <a:lnTo>
                    <a:pt x="15" y="156"/>
                  </a:lnTo>
                  <a:close/>
                </a:path>
              </a:pathLst>
            </a:custGeom>
            <a:solidFill>
              <a:srgbClr val="7F9FB4"/>
            </a:solidFill>
            <a:ln w="9525">
              <a:noFill/>
              <a:round/>
              <a:headEnd/>
              <a:tailEnd/>
            </a:ln>
          </xdr:spPr>
        </xdr:sp>
        <xdr:sp macro="" textlink="">
          <xdr:nvSpPr>
            <xdr:cNvPr id="343" name="Freeform 87"/>
            <xdr:cNvSpPr>
              <a:spLocks noEditPoints="1"/>
            </xdr:cNvSpPr>
          </xdr:nvSpPr>
          <xdr:spPr bwMode="auto">
            <a:xfrm>
              <a:off x="2659" y="553"/>
              <a:ext cx="11" cy="202"/>
            </a:xfrm>
            <a:custGeom>
              <a:avLst/>
              <a:gdLst>
                <a:gd name="T0" fmla="*/ 0 w 56"/>
                <a:gd name="T1" fmla="*/ 0 h 1010"/>
                <a:gd name="T2" fmla="*/ 0 w 56"/>
                <a:gd name="T3" fmla="*/ 0 h 1010"/>
                <a:gd name="T4" fmla="*/ 0 w 56"/>
                <a:gd name="T5" fmla="*/ 0 h 1010"/>
                <a:gd name="T6" fmla="*/ 0 w 56"/>
                <a:gd name="T7" fmla="*/ 0 h 1010"/>
                <a:gd name="T8" fmla="*/ 0 w 56"/>
                <a:gd name="T9" fmla="*/ 0 h 1010"/>
                <a:gd name="T10" fmla="*/ 0 w 56"/>
                <a:gd name="T11" fmla="*/ 0 h 1010"/>
                <a:gd name="T12" fmla="*/ 0 w 56"/>
                <a:gd name="T13" fmla="*/ 0 h 1010"/>
                <a:gd name="T14" fmla="*/ 0 w 56"/>
                <a:gd name="T15" fmla="*/ 0 h 1010"/>
                <a:gd name="T16" fmla="*/ 0 w 56"/>
                <a:gd name="T17" fmla="*/ 0 h 1010"/>
                <a:gd name="T18" fmla="*/ 0 w 56"/>
                <a:gd name="T19" fmla="*/ 0 h 1010"/>
                <a:gd name="T20" fmla="*/ 0 w 56"/>
                <a:gd name="T21" fmla="*/ 0 h 1010"/>
                <a:gd name="T22" fmla="*/ 0 w 56"/>
                <a:gd name="T23" fmla="*/ 0 h 1010"/>
                <a:gd name="T24" fmla="*/ 0 w 56"/>
                <a:gd name="T25" fmla="*/ 0 h 1010"/>
                <a:gd name="T26" fmla="*/ 0 w 56"/>
                <a:gd name="T27" fmla="*/ 0 h 1010"/>
                <a:gd name="T28" fmla="*/ 0 w 56"/>
                <a:gd name="T29" fmla="*/ 0 h 1010"/>
                <a:gd name="T30" fmla="*/ 0 w 56"/>
                <a:gd name="T31" fmla="*/ 0 h 1010"/>
                <a:gd name="T32" fmla="*/ 0 w 56"/>
                <a:gd name="T33" fmla="*/ 0 h 1010"/>
                <a:gd name="T34" fmla="*/ 0 w 56"/>
                <a:gd name="T35" fmla="*/ 0 h 1010"/>
                <a:gd name="T36" fmla="*/ 0 w 56"/>
                <a:gd name="T37" fmla="*/ 0 h 1010"/>
                <a:gd name="T38" fmla="*/ 0 w 56"/>
                <a:gd name="T39" fmla="*/ 0 h 1010"/>
                <a:gd name="T40" fmla="*/ 0 w 56"/>
                <a:gd name="T41" fmla="*/ 0 h 1010"/>
                <a:gd name="T42" fmla="*/ 0 w 56"/>
                <a:gd name="T43" fmla="*/ 0 h 1010"/>
                <a:gd name="T44" fmla="*/ 0 w 56"/>
                <a:gd name="T45" fmla="*/ 0 h 1010"/>
                <a:gd name="T46" fmla="*/ 0 w 56"/>
                <a:gd name="T47" fmla="*/ 0 h 1010"/>
                <a:gd name="T48" fmla="*/ 0 w 56"/>
                <a:gd name="T49" fmla="*/ 0 h 1010"/>
                <a:gd name="T50" fmla="*/ 0 w 56"/>
                <a:gd name="T51" fmla="*/ 0 h 1010"/>
                <a:gd name="T52" fmla="*/ 0 w 56"/>
                <a:gd name="T53" fmla="*/ 0 h 1010"/>
                <a:gd name="T54" fmla="*/ 0 w 56"/>
                <a:gd name="T55" fmla="*/ 0 h 1010"/>
                <a:gd name="T56" fmla="*/ 0 w 56"/>
                <a:gd name="T57" fmla="*/ 0 h 1010"/>
                <a:gd name="T58" fmla="*/ 0 w 56"/>
                <a:gd name="T59" fmla="*/ 0 h 1010"/>
                <a:gd name="T60" fmla="*/ 0 w 56"/>
                <a:gd name="T61" fmla="*/ 0 h 1010"/>
                <a:gd name="T62" fmla="*/ 0 w 56"/>
                <a:gd name="T63" fmla="*/ 0 h 1010"/>
                <a:gd name="T64" fmla="*/ 0 w 56"/>
                <a:gd name="T65" fmla="*/ 0 h 1010"/>
                <a:gd name="T66" fmla="*/ 0 w 56"/>
                <a:gd name="T67" fmla="*/ 0 h 1010"/>
                <a:gd name="T68" fmla="*/ 0 w 56"/>
                <a:gd name="T69" fmla="*/ 0 h 1010"/>
                <a:gd name="T70" fmla="*/ 0 w 56"/>
                <a:gd name="T71" fmla="*/ 0 h 1010"/>
                <a:gd name="T72" fmla="*/ 0 w 56"/>
                <a:gd name="T73" fmla="*/ 0 h 1010"/>
                <a:gd name="T74" fmla="*/ 0 w 56"/>
                <a:gd name="T75" fmla="*/ 0 h 1010"/>
                <a:gd name="T76" fmla="*/ 0 w 56"/>
                <a:gd name="T77" fmla="*/ 0 h 1010"/>
                <a:gd name="T78" fmla="*/ 0 w 56"/>
                <a:gd name="T79" fmla="*/ 0 h 1010"/>
                <a:gd name="T80" fmla="*/ 0 w 56"/>
                <a:gd name="T81" fmla="*/ 0 h 1010"/>
                <a:gd name="T82" fmla="*/ 0 w 56"/>
                <a:gd name="T83" fmla="*/ 0 h 1010"/>
                <a:gd name="T84" fmla="*/ 0 w 56"/>
                <a:gd name="T85" fmla="*/ 0 h 1010"/>
                <a:gd name="T86" fmla="*/ 0 w 56"/>
                <a:gd name="T87" fmla="*/ 0 h 1010"/>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1010"/>
                <a:gd name="T134" fmla="*/ 56 w 56"/>
                <a:gd name="T135" fmla="*/ 1010 h 1010"/>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1010">
                  <a:moveTo>
                    <a:pt x="0" y="1010"/>
                  </a:moveTo>
                  <a:lnTo>
                    <a:pt x="2" y="892"/>
                  </a:lnTo>
                  <a:lnTo>
                    <a:pt x="12" y="885"/>
                  </a:lnTo>
                  <a:lnTo>
                    <a:pt x="22" y="880"/>
                  </a:lnTo>
                  <a:lnTo>
                    <a:pt x="32" y="873"/>
                  </a:lnTo>
                  <a:lnTo>
                    <a:pt x="40" y="868"/>
                  </a:lnTo>
                  <a:lnTo>
                    <a:pt x="39" y="980"/>
                  </a:lnTo>
                  <a:lnTo>
                    <a:pt x="29" y="987"/>
                  </a:lnTo>
                  <a:lnTo>
                    <a:pt x="20" y="994"/>
                  </a:lnTo>
                  <a:lnTo>
                    <a:pt x="10" y="1002"/>
                  </a:lnTo>
                  <a:lnTo>
                    <a:pt x="0" y="1010"/>
                  </a:lnTo>
                  <a:close/>
                  <a:moveTo>
                    <a:pt x="5" y="715"/>
                  </a:moveTo>
                  <a:lnTo>
                    <a:pt x="7" y="600"/>
                  </a:lnTo>
                  <a:lnTo>
                    <a:pt x="17" y="594"/>
                  </a:lnTo>
                  <a:lnTo>
                    <a:pt x="27" y="590"/>
                  </a:lnTo>
                  <a:lnTo>
                    <a:pt x="36" y="586"/>
                  </a:lnTo>
                  <a:lnTo>
                    <a:pt x="46" y="581"/>
                  </a:lnTo>
                  <a:lnTo>
                    <a:pt x="44" y="687"/>
                  </a:lnTo>
                  <a:lnTo>
                    <a:pt x="35" y="694"/>
                  </a:lnTo>
                  <a:lnTo>
                    <a:pt x="25" y="700"/>
                  </a:lnTo>
                  <a:lnTo>
                    <a:pt x="15" y="708"/>
                  </a:lnTo>
                  <a:lnTo>
                    <a:pt x="5" y="715"/>
                  </a:lnTo>
                  <a:close/>
                  <a:moveTo>
                    <a:pt x="11" y="412"/>
                  </a:moveTo>
                  <a:lnTo>
                    <a:pt x="12" y="349"/>
                  </a:lnTo>
                  <a:lnTo>
                    <a:pt x="22" y="343"/>
                  </a:lnTo>
                  <a:lnTo>
                    <a:pt x="32" y="339"/>
                  </a:lnTo>
                  <a:lnTo>
                    <a:pt x="40" y="335"/>
                  </a:lnTo>
                  <a:lnTo>
                    <a:pt x="50" y="330"/>
                  </a:lnTo>
                  <a:lnTo>
                    <a:pt x="49" y="384"/>
                  </a:lnTo>
                  <a:lnTo>
                    <a:pt x="40" y="391"/>
                  </a:lnTo>
                  <a:lnTo>
                    <a:pt x="31" y="397"/>
                  </a:lnTo>
                  <a:lnTo>
                    <a:pt x="21" y="404"/>
                  </a:lnTo>
                  <a:lnTo>
                    <a:pt x="11" y="412"/>
                  </a:lnTo>
                  <a:close/>
                  <a:moveTo>
                    <a:pt x="15" y="146"/>
                  </a:moveTo>
                  <a:lnTo>
                    <a:pt x="17" y="8"/>
                  </a:lnTo>
                  <a:lnTo>
                    <a:pt x="27" y="5"/>
                  </a:lnTo>
                  <a:lnTo>
                    <a:pt x="37" y="3"/>
                  </a:lnTo>
                  <a:lnTo>
                    <a:pt x="46" y="2"/>
                  </a:lnTo>
                  <a:lnTo>
                    <a:pt x="56" y="0"/>
                  </a:lnTo>
                  <a:lnTo>
                    <a:pt x="54" y="119"/>
                  </a:lnTo>
                  <a:lnTo>
                    <a:pt x="45" y="125"/>
                  </a:lnTo>
                  <a:lnTo>
                    <a:pt x="35" y="133"/>
                  </a:lnTo>
                  <a:lnTo>
                    <a:pt x="25" y="140"/>
                  </a:lnTo>
                  <a:lnTo>
                    <a:pt x="15" y="146"/>
                  </a:lnTo>
                  <a:close/>
                </a:path>
              </a:pathLst>
            </a:custGeom>
            <a:solidFill>
              <a:srgbClr val="799AB0"/>
            </a:solidFill>
            <a:ln w="9525">
              <a:noFill/>
              <a:round/>
              <a:headEnd/>
              <a:tailEnd/>
            </a:ln>
          </xdr:spPr>
        </xdr:sp>
        <xdr:sp macro="" textlink="">
          <xdr:nvSpPr>
            <xdr:cNvPr id="344" name="Freeform 88"/>
            <xdr:cNvSpPr>
              <a:spLocks noEditPoints="1"/>
            </xdr:cNvSpPr>
          </xdr:nvSpPr>
          <xdr:spPr bwMode="auto">
            <a:xfrm>
              <a:off x="2663" y="552"/>
              <a:ext cx="11" cy="200"/>
            </a:xfrm>
            <a:custGeom>
              <a:avLst/>
              <a:gdLst>
                <a:gd name="T0" fmla="*/ 0 w 56"/>
                <a:gd name="T1" fmla="*/ 0 h 998"/>
                <a:gd name="T2" fmla="*/ 0 w 56"/>
                <a:gd name="T3" fmla="*/ 0 h 998"/>
                <a:gd name="T4" fmla="*/ 0 w 56"/>
                <a:gd name="T5" fmla="*/ 0 h 998"/>
                <a:gd name="T6" fmla="*/ 0 w 56"/>
                <a:gd name="T7" fmla="*/ 0 h 998"/>
                <a:gd name="T8" fmla="*/ 0 w 56"/>
                <a:gd name="T9" fmla="*/ 0 h 998"/>
                <a:gd name="T10" fmla="*/ 0 w 56"/>
                <a:gd name="T11" fmla="*/ 0 h 998"/>
                <a:gd name="T12" fmla="*/ 0 w 56"/>
                <a:gd name="T13" fmla="*/ 0 h 998"/>
                <a:gd name="T14" fmla="*/ 0 w 56"/>
                <a:gd name="T15" fmla="*/ 0 h 998"/>
                <a:gd name="T16" fmla="*/ 0 w 56"/>
                <a:gd name="T17" fmla="*/ 0 h 998"/>
                <a:gd name="T18" fmla="*/ 0 w 56"/>
                <a:gd name="T19" fmla="*/ 0 h 998"/>
                <a:gd name="T20" fmla="*/ 0 w 56"/>
                <a:gd name="T21" fmla="*/ 0 h 998"/>
                <a:gd name="T22" fmla="*/ 0 w 56"/>
                <a:gd name="T23" fmla="*/ 0 h 998"/>
                <a:gd name="T24" fmla="*/ 0 w 56"/>
                <a:gd name="T25" fmla="*/ 0 h 998"/>
                <a:gd name="T26" fmla="*/ 0 w 56"/>
                <a:gd name="T27" fmla="*/ 0 h 998"/>
                <a:gd name="T28" fmla="*/ 0 w 56"/>
                <a:gd name="T29" fmla="*/ 0 h 998"/>
                <a:gd name="T30" fmla="*/ 0 w 56"/>
                <a:gd name="T31" fmla="*/ 0 h 998"/>
                <a:gd name="T32" fmla="*/ 0 w 56"/>
                <a:gd name="T33" fmla="*/ 0 h 998"/>
                <a:gd name="T34" fmla="*/ 0 w 56"/>
                <a:gd name="T35" fmla="*/ 0 h 998"/>
                <a:gd name="T36" fmla="*/ 0 w 56"/>
                <a:gd name="T37" fmla="*/ 0 h 998"/>
                <a:gd name="T38" fmla="*/ 0 w 56"/>
                <a:gd name="T39" fmla="*/ 0 h 998"/>
                <a:gd name="T40" fmla="*/ 0 w 56"/>
                <a:gd name="T41" fmla="*/ 0 h 998"/>
                <a:gd name="T42" fmla="*/ 0 w 56"/>
                <a:gd name="T43" fmla="*/ 0 h 998"/>
                <a:gd name="T44" fmla="*/ 0 w 56"/>
                <a:gd name="T45" fmla="*/ 0 h 998"/>
                <a:gd name="T46" fmla="*/ 0 w 56"/>
                <a:gd name="T47" fmla="*/ 0 h 998"/>
                <a:gd name="T48" fmla="*/ 0 w 56"/>
                <a:gd name="T49" fmla="*/ 0 h 998"/>
                <a:gd name="T50" fmla="*/ 0 w 56"/>
                <a:gd name="T51" fmla="*/ 0 h 998"/>
                <a:gd name="T52" fmla="*/ 0 w 56"/>
                <a:gd name="T53" fmla="*/ 0 h 998"/>
                <a:gd name="T54" fmla="*/ 0 w 56"/>
                <a:gd name="T55" fmla="*/ 0 h 998"/>
                <a:gd name="T56" fmla="*/ 0 w 56"/>
                <a:gd name="T57" fmla="*/ 0 h 998"/>
                <a:gd name="T58" fmla="*/ 0 w 56"/>
                <a:gd name="T59" fmla="*/ 0 h 998"/>
                <a:gd name="T60" fmla="*/ 0 w 56"/>
                <a:gd name="T61" fmla="*/ 0 h 998"/>
                <a:gd name="T62" fmla="*/ 0 w 56"/>
                <a:gd name="T63" fmla="*/ 0 h 998"/>
                <a:gd name="T64" fmla="*/ 0 w 56"/>
                <a:gd name="T65" fmla="*/ 0 h 998"/>
                <a:gd name="T66" fmla="*/ 0 w 56"/>
                <a:gd name="T67" fmla="*/ 0 h 998"/>
                <a:gd name="T68" fmla="*/ 0 w 56"/>
                <a:gd name="T69" fmla="*/ 0 h 998"/>
                <a:gd name="T70" fmla="*/ 0 w 56"/>
                <a:gd name="T71" fmla="*/ 0 h 998"/>
                <a:gd name="T72" fmla="*/ 0 w 56"/>
                <a:gd name="T73" fmla="*/ 0 h 998"/>
                <a:gd name="T74" fmla="*/ 0 w 56"/>
                <a:gd name="T75" fmla="*/ 0 h 998"/>
                <a:gd name="T76" fmla="*/ 0 w 56"/>
                <a:gd name="T77" fmla="*/ 0 h 998"/>
                <a:gd name="T78" fmla="*/ 0 w 56"/>
                <a:gd name="T79" fmla="*/ 0 h 998"/>
                <a:gd name="T80" fmla="*/ 0 w 56"/>
                <a:gd name="T81" fmla="*/ 0 h 998"/>
                <a:gd name="T82" fmla="*/ 0 w 56"/>
                <a:gd name="T83" fmla="*/ 0 h 998"/>
                <a:gd name="T84" fmla="*/ 0 w 56"/>
                <a:gd name="T85" fmla="*/ 0 h 998"/>
                <a:gd name="T86" fmla="*/ 0 w 56"/>
                <a:gd name="T87" fmla="*/ 0 h 998"/>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56"/>
                <a:gd name="T133" fmla="*/ 0 h 998"/>
                <a:gd name="T134" fmla="*/ 56 w 56"/>
                <a:gd name="T135" fmla="*/ 998 h 998"/>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56" h="998">
                  <a:moveTo>
                    <a:pt x="0" y="998"/>
                  </a:moveTo>
                  <a:lnTo>
                    <a:pt x="2" y="884"/>
                  </a:lnTo>
                  <a:lnTo>
                    <a:pt x="15" y="875"/>
                  </a:lnTo>
                  <a:lnTo>
                    <a:pt x="27" y="867"/>
                  </a:lnTo>
                  <a:lnTo>
                    <a:pt x="34" y="864"/>
                  </a:lnTo>
                  <a:lnTo>
                    <a:pt x="40" y="862"/>
                  </a:lnTo>
                  <a:lnTo>
                    <a:pt x="38" y="969"/>
                  </a:lnTo>
                  <a:lnTo>
                    <a:pt x="29" y="976"/>
                  </a:lnTo>
                  <a:lnTo>
                    <a:pt x="19" y="983"/>
                  </a:lnTo>
                  <a:lnTo>
                    <a:pt x="9" y="991"/>
                  </a:lnTo>
                  <a:lnTo>
                    <a:pt x="0" y="998"/>
                  </a:lnTo>
                  <a:close/>
                  <a:moveTo>
                    <a:pt x="5" y="705"/>
                  </a:moveTo>
                  <a:lnTo>
                    <a:pt x="6" y="594"/>
                  </a:lnTo>
                  <a:lnTo>
                    <a:pt x="16" y="589"/>
                  </a:lnTo>
                  <a:lnTo>
                    <a:pt x="26" y="584"/>
                  </a:lnTo>
                  <a:lnTo>
                    <a:pt x="36" y="581"/>
                  </a:lnTo>
                  <a:lnTo>
                    <a:pt x="45" y="578"/>
                  </a:lnTo>
                  <a:lnTo>
                    <a:pt x="44" y="677"/>
                  </a:lnTo>
                  <a:lnTo>
                    <a:pt x="34" y="683"/>
                  </a:lnTo>
                  <a:lnTo>
                    <a:pt x="25" y="691"/>
                  </a:lnTo>
                  <a:lnTo>
                    <a:pt x="15" y="698"/>
                  </a:lnTo>
                  <a:lnTo>
                    <a:pt x="5" y="705"/>
                  </a:lnTo>
                  <a:close/>
                  <a:moveTo>
                    <a:pt x="11" y="401"/>
                  </a:moveTo>
                  <a:lnTo>
                    <a:pt x="11" y="343"/>
                  </a:lnTo>
                  <a:lnTo>
                    <a:pt x="23" y="337"/>
                  </a:lnTo>
                  <a:lnTo>
                    <a:pt x="35" y="332"/>
                  </a:lnTo>
                  <a:lnTo>
                    <a:pt x="42" y="329"/>
                  </a:lnTo>
                  <a:lnTo>
                    <a:pt x="49" y="325"/>
                  </a:lnTo>
                  <a:lnTo>
                    <a:pt x="49" y="374"/>
                  </a:lnTo>
                  <a:lnTo>
                    <a:pt x="40" y="380"/>
                  </a:lnTo>
                  <a:lnTo>
                    <a:pt x="30" y="387"/>
                  </a:lnTo>
                  <a:lnTo>
                    <a:pt x="20" y="395"/>
                  </a:lnTo>
                  <a:lnTo>
                    <a:pt x="11" y="401"/>
                  </a:lnTo>
                  <a:close/>
                  <a:moveTo>
                    <a:pt x="15" y="137"/>
                  </a:moveTo>
                  <a:lnTo>
                    <a:pt x="17" y="7"/>
                  </a:lnTo>
                  <a:lnTo>
                    <a:pt x="26" y="5"/>
                  </a:lnTo>
                  <a:lnTo>
                    <a:pt x="36" y="4"/>
                  </a:lnTo>
                  <a:lnTo>
                    <a:pt x="46" y="1"/>
                  </a:lnTo>
                  <a:lnTo>
                    <a:pt x="56" y="0"/>
                  </a:lnTo>
                  <a:lnTo>
                    <a:pt x="53" y="108"/>
                  </a:lnTo>
                  <a:lnTo>
                    <a:pt x="44" y="115"/>
                  </a:lnTo>
                  <a:lnTo>
                    <a:pt x="35" y="123"/>
                  </a:lnTo>
                  <a:lnTo>
                    <a:pt x="25" y="129"/>
                  </a:lnTo>
                  <a:lnTo>
                    <a:pt x="15" y="137"/>
                  </a:lnTo>
                  <a:close/>
                </a:path>
              </a:pathLst>
            </a:custGeom>
            <a:solidFill>
              <a:srgbClr val="7497AC"/>
            </a:solidFill>
            <a:ln w="9525">
              <a:noFill/>
              <a:round/>
              <a:headEnd/>
              <a:tailEnd/>
            </a:ln>
          </xdr:spPr>
        </xdr:sp>
        <xdr:sp macro="" textlink="">
          <xdr:nvSpPr>
            <xdr:cNvPr id="345" name="Freeform 89"/>
            <xdr:cNvSpPr>
              <a:spLocks noEditPoints="1"/>
            </xdr:cNvSpPr>
          </xdr:nvSpPr>
          <xdr:spPr bwMode="auto">
            <a:xfrm>
              <a:off x="2667" y="552"/>
              <a:ext cx="11" cy="197"/>
            </a:xfrm>
            <a:custGeom>
              <a:avLst/>
              <a:gdLst>
                <a:gd name="T0" fmla="*/ 0 w 55"/>
                <a:gd name="T1" fmla="*/ 0 h 986"/>
                <a:gd name="T2" fmla="*/ 0 w 55"/>
                <a:gd name="T3" fmla="*/ 0 h 986"/>
                <a:gd name="T4" fmla="*/ 0 w 55"/>
                <a:gd name="T5" fmla="*/ 0 h 986"/>
                <a:gd name="T6" fmla="*/ 0 w 55"/>
                <a:gd name="T7" fmla="*/ 0 h 986"/>
                <a:gd name="T8" fmla="*/ 0 w 55"/>
                <a:gd name="T9" fmla="*/ 0 h 986"/>
                <a:gd name="T10" fmla="*/ 0 w 55"/>
                <a:gd name="T11" fmla="*/ 0 h 986"/>
                <a:gd name="T12" fmla="*/ 0 w 55"/>
                <a:gd name="T13" fmla="*/ 0 h 986"/>
                <a:gd name="T14" fmla="*/ 0 w 55"/>
                <a:gd name="T15" fmla="*/ 0 h 986"/>
                <a:gd name="T16" fmla="*/ 0 w 55"/>
                <a:gd name="T17" fmla="*/ 0 h 986"/>
                <a:gd name="T18" fmla="*/ 0 w 55"/>
                <a:gd name="T19" fmla="*/ 0 h 986"/>
                <a:gd name="T20" fmla="*/ 0 w 55"/>
                <a:gd name="T21" fmla="*/ 0 h 986"/>
                <a:gd name="T22" fmla="*/ 0 w 55"/>
                <a:gd name="T23" fmla="*/ 0 h 986"/>
                <a:gd name="T24" fmla="*/ 0 w 55"/>
                <a:gd name="T25" fmla="*/ 0 h 986"/>
                <a:gd name="T26" fmla="*/ 0 w 55"/>
                <a:gd name="T27" fmla="*/ 0 h 986"/>
                <a:gd name="T28" fmla="*/ 0 w 55"/>
                <a:gd name="T29" fmla="*/ 0 h 986"/>
                <a:gd name="T30" fmla="*/ 0 w 55"/>
                <a:gd name="T31" fmla="*/ 0 h 986"/>
                <a:gd name="T32" fmla="*/ 0 w 55"/>
                <a:gd name="T33" fmla="*/ 0 h 986"/>
                <a:gd name="T34" fmla="*/ 0 w 55"/>
                <a:gd name="T35" fmla="*/ 0 h 986"/>
                <a:gd name="T36" fmla="*/ 0 w 55"/>
                <a:gd name="T37" fmla="*/ 0 h 986"/>
                <a:gd name="T38" fmla="*/ 0 w 55"/>
                <a:gd name="T39" fmla="*/ 0 h 986"/>
                <a:gd name="T40" fmla="*/ 0 w 55"/>
                <a:gd name="T41" fmla="*/ 0 h 986"/>
                <a:gd name="T42" fmla="*/ 0 w 55"/>
                <a:gd name="T43" fmla="*/ 0 h 986"/>
                <a:gd name="T44" fmla="*/ 0 w 55"/>
                <a:gd name="T45" fmla="*/ 0 h 986"/>
                <a:gd name="T46" fmla="*/ 0 w 55"/>
                <a:gd name="T47" fmla="*/ 0 h 986"/>
                <a:gd name="T48" fmla="*/ 0 w 55"/>
                <a:gd name="T49" fmla="*/ 0 h 986"/>
                <a:gd name="T50" fmla="*/ 0 w 55"/>
                <a:gd name="T51" fmla="*/ 0 h 986"/>
                <a:gd name="T52" fmla="*/ 0 w 55"/>
                <a:gd name="T53" fmla="*/ 0 h 986"/>
                <a:gd name="T54" fmla="*/ 0 w 55"/>
                <a:gd name="T55" fmla="*/ 0 h 986"/>
                <a:gd name="T56" fmla="*/ 0 w 55"/>
                <a:gd name="T57" fmla="*/ 0 h 986"/>
                <a:gd name="T58" fmla="*/ 0 w 55"/>
                <a:gd name="T59" fmla="*/ 0 h 986"/>
                <a:gd name="T60" fmla="*/ 0 w 55"/>
                <a:gd name="T61" fmla="*/ 0 h 986"/>
                <a:gd name="T62" fmla="*/ 0 w 55"/>
                <a:gd name="T63" fmla="*/ 0 h 986"/>
                <a:gd name="T64" fmla="*/ 0 w 55"/>
                <a:gd name="T65" fmla="*/ 0 h 986"/>
                <a:gd name="T66" fmla="*/ 0 w 55"/>
                <a:gd name="T67" fmla="*/ 0 h 986"/>
                <a:gd name="T68" fmla="*/ 0 w 55"/>
                <a:gd name="T69" fmla="*/ 0 h 986"/>
                <a:gd name="T70" fmla="*/ 0 w 55"/>
                <a:gd name="T71" fmla="*/ 0 h 986"/>
                <a:gd name="T72" fmla="*/ 0 w 55"/>
                <a:gd name="T73" fmla="*/ 0 h 986"/>
                <a:gd name="T74" fmla="*/ 0 w 55"/>
                <a:gd name="T75" fmla="*/ 0 h 986"/>
                <a:gd name="T76" fmla="*/ 0 w 55"/>
                <a:gd name="T77" fmla="*/ 0 h 986"/>
                <a:gd name="T78" fmla="*/ 0 w 55"/>
                <a:gd name="T79" fmla="*/ 0 h 986"/>
                <a:gd name="T80" fmla="*/ 0 w 55"/>
                <a:gd name="T81" fmla="*/ 0 h 986"/>
                <a:gd name="T82" fmla="*/ 0 w 55"/>
                <a:gd name="T83" fmla="*/ 0 h 986"/>
                <a:gd name="T84" fmla="*/ 0 w 55"/>
                <a:gd name="T85" fmla="*/ 0 h 986"/>
                <a:gd name="T86" fmla="*/ 0 w 55"/>
                <a:gd name="T87" fmla="*/ 0 h 986"/>
                <a:gd name="T88" fmla="*/ 0 w 55"/>
                <a:gd name="T89" fmla="*/ 0 h 98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5"/>
                <a:gd name="T136" fmla="*/ 0 h 986"/>
                <a:gd name="T137" fmla="*/ 55 w 55"/>
                <a:gd name="T138" fmla="*/ 986 h 98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5" h="986">
                  <a:moveTo>
                    <a:pt x="0" y="986"/>
                  </a:moveTo>
                  <a:lnTo>
                    <a:pt x="1" y="874"/>
                  </a:lnTo>
                  <a:lnTo>
                    <a:pt x="8" y="869"/>
                  </a:lnTo>
                  <a:lnTo>
                    <a:pt x="26" y="863"/>
                  </a:lnTo>
                  <a:lnTo>
                    <a:pt x="40" y="858"/>
                  </a:lnTo>
                  <a:lnTo>
                    <a:pt x="39" y="956"/>
                  </a:lnTo>
                  <a:lnTo>
                    <a:pt x="29" y="963"/>
                  </a:lnTo>
                  <a:lnTo>
                    <a:pt x="19" y="971"/>
                  </a:lnTo>
                  <a:lnTo>
                    <a:pt x="10" y="978"/>
                  </a:lnTo>
                  <a:lnTo>
                    <a:pt x="0" y="986"/>
                  </a:lnTo>
                  <a:close/>
                  <a:moveTo>
                    <a:pt x="5" y="693"/>
                  </a:moveTo>
                  <a:lnTo>
                    <a:pt x="7" y="587"/>
                  </a:lnTo>
                  <a:lnTo>
                    <a:pt x="17" y="583"/>
                  </a:lnTo>
                  <a:lnTo>
                    <a:pt x="27" y="580"/>
                  </a:lnTo>
                  <a:lnTo>
                    <a:pt x="36" y="576"/>
                  </a:lnTo>
                  <a:lnTo>
                    <a:pt x="45" y="574"/>
                  </a:lnTo>
                  <a:lnTo>
                    <a:pt x="43" y="662"/>
                  </a:lnTo>
                  <a:lnTo>
                    <a:pt x="34" y="670"/>
                  </a:lnTo>
                  <a:lnTo>
                    <a:pt x="26" y="678"/>
                  </a:lnTo>
                  <a:lnTo>
                    <a:pt x="16" y="685"/>
                  </a:lnTo>
                  <a:lnTo>
                    <a:pt x="5" y="693"/>
                  </a:lnTo>
                  <a:close/>
                  <a:moveTo>
                    <a:pt x="10" y="390"/>
                  </a:moveTo>
                  <a:lnTo>
                    <a:pt x="11" y="336"/>
                  </a:lnTo>
                  <a:lnTo>
                    <a:pt x="16" y="334"/>
                  </a:lnTo>
                  <a:lnTo>
                    <a:pt x="25" y="330"/>
                  </a:lnTo>
                  <a:lnTo>
                    <a:pt x="33" y="326"/>
                  </a:lnTo>
                  <a:lnTo>
                    <a:pt x="42" y="323"/>
                  </a:lnTo>
                  <a:lnTo>
                    <a:pt x="50" y="321"/>
                  </a:lnTo>
                  <a:lnTo>
                    <a:pt x="49" y="363"/>
                  </a:lnTo>
                  <a:lnTo>
                    <a:pt x="44" y="365"/>
                  </a:lnTo>
                  <a:lnTo>
                    <a:pt x="37" y="370"/>
                  </a:lnTo>
                  <a:lnTo>
                    <a:pt x="29" y="377"/>
                  </a:lnTo>
                  <a:lnTo>
                    <a:pt x="20" y="383"/>
                  </a:lnTo>
                  <a:lnTo>
                    <a:pt x="10" y="390"/>
                  </a:lnTo>
                  <a:close/>
                  <a:moveTo>
                    <a:pt x="15" y="125"/>
                  </a:moveTo>
                  <a:lnTo>
                    <a:pt x="17" y="6"/>
                  </a:lnTo>
                  <a:lnTo>
                    <a:pt x="27" y="3"/>
                  </a:lnTo>
                  <a:lnTo>
                    <a:pt x="36" y="2"/>
                  </a:lnTo>
                  <a:lnTo>
                    <a:pt x="45" y="1"/>
                  </a:lnTo>
                  <a:lnTo>
                    <a:pt x="55" y="0"/>
                  </a:lnTo>
                  <a:lnTo>
                    <a:pt x="53" y="95"/>
                  </a:lnTo>
                  <a:lnTo>
                    <a:pt x="44" y="101"/>
                  </a:lnTo>
                  <a:lnTo>
                    <a:pt x="36" y="109"/>
                  </a:lnTo>
                  <a:lnTo>
                    <a:pt x="26" y="117"/>
                  </a:lnTo>
                  <a:lnTo>
                    <a:pt x="15" y="125"/>
                  </a:lnTo>
                  <a:close/>
                </a:path>
              </a:pathLst>
            </a:custGeom>
            <a:solidFill>
              <a:srgbClr val="6A8FA5"/>
            </a:solidFill>
            <a:ln w="9525">
              <a:noFill/>
              <a:round/>
              <a:headEnd/>
              <a:tailEnd/>
            </a:ln>
          </xdr:spPr>
        </xdr:sp>
        <xdr:sp macro="" textlink="">
          <xdr:nvSpPr>
            <xdr:cNvPr id="346" name="Freeform 90"/>
            <xdr:cNvSpPr>
              <a:spLocks noEditPoints="1"/>
            </xdr:cNvSpPr>
          </xdr:nvSpPr>
          <xdr:spPr bwMode="auto">
            <a:xfrm>
              <a:off x="2671" y="551"/>
              <a:ext cx="21" cy="195"/>
            </a:xfrm>
            <a:custGeom>
              <a:avLst/>
              <a:gdLst>
                <a:gd name="T0" fmla="*/ 0 w 105"/>
                <a:gd name="T1" fmla="*/ 0 h 973"/>
                <a:gd name="T2" fmla="*/ 0 w 105"/>
                <a:gd name="T3" fmla="*/ 0 h 973"/>
                <a:gd name="T4" fmla="*/ 0 w 105"/>
                <a:gd name="T5" fmla="*/ 0 h 973"/>
                <a:gd name="T6" fmla="*/ 0 w 105"/>
                <a:gd name="T7" fmla="*/ 0 h 973"/>
                <a:gd name="T8" fmla="*/ 0 w 105"/>
                <a:gd name="T9" fmla="*/ 0 h 973"/>
                <a:gd name="T10" fmla="*/ 0 w 105"/>
                <a:gd name="T11" fmla="*/ 0 h 973"/>
                <a:gd name="T12" fmla="*/ 0 w 105"/>
                <a:gd name="T13" fmla="*/ 0 h 973"/>
                <a:gd name="T14" fmla="*/ 0 w 105"/>
                <a:gd name="T15" fmla="*/ 0 h 973"/>
                <a:gd name="T16" fmla="*/ 0 w 105"/>
                <a:gd name="T17" fmla="*/ 0 h 973"/>
                <a:gd name="T18" fmla="*/ 0 w 105"/>
                <a:gd name="T19" fmla="*/ 0 h 973"/>
                <a:gd name="T20" fmla="*/ 0 w 105"/>
                <a:gd name="T21" fmla="*/ 0 h 973"/>
                <a:gd name="T22" fmla="*/ 0 w 105"/>
                <a:gd name="T23" fmla="*/ 0 h 973"/>
                <a:gd name="T24" fmla="*/ 0 w 105"/>
                <a:gd name="T25" fmla="*/ 0 h 973"/>
                <a:gd name="T26" fmla="*/ 0 w 105"/>
                <a:gd name="T27" fmla="*/ 0 h 973"/>
                <a:gd name="T28" fmla="*/ 0 w 105"/>
                <a:gd name="T29" fmla="*/ 0 h 973"/>
                <a:gd name="T30" fmla="*/ 0 w 105"/>
                <a:gd name="T31" fmla="*/ 0 h 973"/>
                <a:gd name="T32" fmla="*/ 0 w 105"/>
                <a:gd name="T33" fmla="*/ 0 h 973"/>
                <a:gd name="T34" fmla="*/ 0 w 105"/>
                <a:gd name="T35" fmla="*/ 0 h 973"/>
                <a:gd name="T36" fmla="*/ 0 w 105"/>
                <a:gd name="T37" fmla="*/ 0 h 973"/>
                <a:gd name="T38" fmla="*/ 0 w 105"/>
                <a:gd name="T39" fmla="*/ 0 h 973"/>
                <a:gd name="T40" fmla="*/ 0 w 105"/>
                <a:gd name="T41" fmla="*/ 0 h 973"/>
                <a:gd name="T42" fmla="*/ 0 w 105"/>
                <a:gd name="T43" fmla="*/ 0 h 973"/>
                <a:gd name="T44" fmla="*/ 0 w 105"/>
                <a:gd name="T45" fmla="*/ 0 h 973"/>
                <a:gd name="T46" fmla="*/ 0 w 105"/>
                <a:gd name="T47" fmla="*/ 0 h 973"/>
                <a:gd name="T48" fmla="*/ 0 w 105"/>
                <a:gd name="T49" fmla="*/ 0 h 973"/>
                <a:gd name="T50" fmla="*/ 0 w 105"/>
                <a:gd name="T51" fmla="*/ 0 h 973"/>
                <a:gd name="T52" fmla="*/ 0 w 105"/>
                <a:gd name="T53" fmla="*/ 0 h 973"/>
                <a:gd name="T54" fmla="*/ 0 w 105"/>
                <a:gd name="T55" fmla="*/ 0 h 973"/>
                <a:gd name="T56" fmla="*/ 0 w 105"/>
                <a:gd name="T57" fmla="*/ 0 h 973"/>
                <a:gd name="T58" fmla="*/ 0 w 105"/>
                <a:gd name="T59" fmla="*/ 0 h 973"/>
                <a:gd name="T60" fmla="*/ 0 w 105"/>
                <a:gd name="T61" fmla="*/ 0 h 973"/>
                <a:gd name="T62" fmla="*/ 0 w 105"/>
                <a:gd name="T63" fmla="*/ 0 h 973"/>
                <a:gd name="T64" fmla="*/ 0 w 105"/>
                <a:gd name="T65" fmla="*/ 0 h 973"/>
                <a:gd name="T66" fmla="*/ 0 w 105"/>
                <a:gd name="T67" fmla="*/ 0 h 973"/>
                <a:gd name="T68" fmla="*/ 0 w 105"/>
                <a:gd name="T69" fmla="*/ 0 h 973"/>
                <a:gd name="T70" fmla="*/ 0 w 105"/>
                <a:gd name="T71" fmla="*/ 0 h 973"/>
                <a:gd name="T72" fmla="*/ 0 w 105"/>
                <a:gd name="T73" fmla="*/ 0 h 973"/>
                <a:gd name="T74" fmla="*/ 0 w 105"/>
                <a:gd name="T75" fmla="*/ 0 h 973"/>
                <a:gd name="T76" fmla="*/ 0 w 105"/>
                <a:gd name="T77" fmla="*/ 0 h 973"/>
                <a:gd name="T78" fmla="*/ 0 w 105"/>
                <a:gd name="T79" fmla="*/ 0 h 973"/>
                <a:gd name="T80" fmla="*/ 0 w 105"/>
                <a:gd name="T81" fmla="*/ 0 h 973"/>
                <a:gd name="T82" fmla="*/ 0 w 105"/>
                <a:gd name="T83" fmla="*/ 0 h 973"/>
                <a:gd name="T84" fmla="*/ 0 w 105"/>
                <a:gd name="T85" fmla="*/ 0 h 973"/>
                <a:gd name="T86" fmla="*/ 0 w 105"/>
                <a:gd name="T87" fmla="*/ 0 h 973"/>
                <a:gd name="T88" fmla="*/ 0 w 105"/>
                <a:gd name="T89" fmla="*/ 0 h 973"/>
                <a:gd name="T90" fmla="*/ 0 w 105"/>
                <a:gd name="T91" fmla="*/ 0 h 973"/>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05"/>
                <a:gd name="T139" fmla="*/ 0 h 973"/>
                <a:gd name="T140" fmla="*/ 105 w 105"/>
                <a:gd name="T141" fmla="*/ 973 h 973"/>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05" h="973">
                  <a:moveTo>
                    <a:pt x="0" y="973"/>
                  </a:moveTo>
                  <a:lnTo>
                    <a:pt x="2" y="866"/>
                  </a:lnTo>
                  <a:lnTo>
                    <a:pt x="20" y="860"/>
                  </a:lnTo>
                  <a:lnTo>
                    <a:pt x="33" y="858"/>
                  </a:lnTo>
                  <a:lnTo>
                    <a:pt x="44" y="857"/>
                  </a:lnTo>
                  <a:lnTo>
                    <a:pt x="54" y="857"/>
                  </a:lnTo>
                  <a:lnTo>
                    <a:pt x="63" y="859"/>
                  </a:lnTo>
                  <a:lnTo>
                    <a:pt x="72" y="860"/>
                  </a:lnTo>
                  <a:lnTo>
                    <a:pt x="83" y="861"/>
                  </a:lnTo>
                  <a:lnTo>
                    <a:pt x="95" y="861"/>
                  </a:lnTo>
                  <a:lnTo>
                    <a:pt x="94" y="862"/>
                  </a:lnTo>
                  <a:lnTo>
                    <a:pt x="93" y="864"/>
                  </a:lnTo>
                  <a:lnTo>
                    <a:pt x="94" y="865"/>
                  </a:lnTo>
                  <a:lnTo>
                    <a:pt x="95" y="866"/>
                  </a:lnTo>
                  <a:lnTo>
                    <a:pt x="98" y="870"/>
                  </a:lnTo>
                  <a:lnTo>
                    <a:pt x="102" y="875"/>
                  </a:lnTo>
                  <a:lnTo>
                    <a:pt x="104" y="878"/>
                  </a:lnTo>
                  <a:lnTo>
                    <a:pt x="105" y="881"/>
                  </a:lnTo>
                  <a:lnTo>
                    <a:pt x="105" y="884"/>
                  </a:lnTo>
                  <a:lnTo>
                    <a:pt x="105" y="888"/>
                  </a:lnTo>
                  <a:lnTo>
                    <a:pt x="102" y="892"/>
                  </a:lnTo>
                  <a:lnTo>
                    <a:pt x="99" y="897"/>
                  </a:lnTo>
                  <a:lnTo>
                    <a:pt x="95" y="902"/>
                  </a:lnTo>
                  <a:lnTo>
                    <a:pt x="88" y="908"/>
                  </a:lnTo>
                  <a:lnTo>
                    <a:pt x="68" y="922"/>
                  </a:lnTo>
                  <a:lnTo>
                    <a:pt x="47" y="937"/>
                  </a:lnTo>
                  <a:lnTo>
                    <a:pt x="24" y="955"/>
                  </a:lnTo>
                  <a:lnTo>
                    <a:pt x="0" y="973"/>
                  </a:lnTo>
                  <a:close/>
                  <a:moveTo>
                    <a:pt x="6" y="681"/>
                  </a:moveTo>
                  <a:lnTo>
                    <a:pt x="7" y="582"/>
                  </a:lnTo>
                  <a:lnTo>
                    <a:pt x="17" y="578"/>
                  </a:lnTo>
                  <a:lnTo>
                    <a:pt x="25" y="576"/>
                  </a:lnTo>
                  <a:lnTo>
                    <a:pt x="34" y="574"/>
                  </a:lnTo>
                  <a:lnTo>
                    <a:pt x="43" y="573"/>
                  </a:lnTo>
                  <a:lnTo>
                    <a:pt x="51" y="573"/>
                  </a:lnTo>
                  <a:lnTo>
                    <a:pt x="58" y="574"/>
                  </a:lnTo>
                  <a:lnTo>
                    <a:pt x="66" y="576"/>
                  </a:lnTo>
                  <a:lnTo>
                    <a:pt x="73" y="578"/>
                  </a:lnTo>
                  <a:lnTo>
                    <a:pt x="72" y="586"/>
                  </a:lnTo>
                  <a:lnTo>
                    <a:pt x="72" y="593"/>
                  </a:lnTo>
                  <a:lnTo>
                    <a:pt x="69" y="599"/>
                  </a:lnTo>
                  <a:lnTo>
                    <a:pt x="67" y="606"/>
                  </a:lnTo>
                  <a:lnTo>
                    <a:pt x="62" y="619"/>
                  </a:lnTo>
                  <a:lnTo>
                    <a:pt x="53" y="632"/>
                  </a:lnTo>
                  <a:lnTo>
                    <a:pt x="44" y="644"/>
                  </a:lnTo>
                  <a:lnTo>
                    <a:pt x="32" y="656"/>
                  </a:lnTo>
                  <a:lnTo>
                    <a:pt x="19" y="669"/>
                  </a:lnTo>
                  <a:lnTo>
                    <a:pt x="6" y="681"/>
                  </a:lnTo>
                  <a:close/>
                  <a:moveTo>
                    <a:pt x="11" y="378"/>
                  </a:moveTo>
                  <a:lnTo>
                    <a:pt x="11" y="329"/>
                  </a:lnTo>
                  <a:lnTo>
                    <a:pt x="22" y="325"/>
                  </a:lnTo>
                  <a:lnTo>
                    <a:pt x="33" y="323"/>
                  </a:lnTo>
                  <a:lnTo>
                    <a:pt x="42" y="320"/>
                  </a:lnTo>
                  <a:lnTo>
                    <a:pt x="50" y="319"/>
                  </a:lnTo>
                  <a:lnTo>
                    <a:pt x="56" y="318"/>
                  </a:lnTo>
                  <a:lnTo>
                    <a:pt x="62" y="319"/>
                  </a:lnTo>
                  <a:lnTo>
                    <a:pt x="65" y="320"/>
                  </a:lnTo>
                  <a:lnTo>
                    <a:pt x="67" y="323"/>
                  </a:lnTo>
                  <a:lnTo>
                    <a:pt x="68" y="326"/>
                  </a:lnTo>
                  <a:lnTo>
                    <a:pt x="68" y="330"/>
                  </a:lnTo>
                  <a:lnTo>
                    <a:pt x="66" y="335"/>
                  </a:lnTo>
                  <a:lnTo>
                    <a:pt x="62" y="339"/>
                  </a:lnTo>
                  <a:lnTo>
                    <a:pt x="55" y="346"/>
                  </a:lnTo>
                  <a:lnTo>
                    <a:pt x="47" y="352"/>
                  </a:lnTo>
                  <a:lnTo>
                    <a:pt x="37" y="359"/>
                  </a:lnTo>
                  <a:lnTo>
                    <a:pt x="25" y="367"/>
                  </a:lnTo>
                  <a:lnTo>
                    <a:pt x="19" y="372"/>
                  </a:lnTo>
                  <a:lnTo>
                    <a:pt x="11" y="378"/>
                  </a:lnTo>
                  <a:close/>
                  <a:moveTo>
                    <a:pt x="15" y="112"/>
                  </a:moveTo>
                  <a:lnTo>
                    <a:pt x="18" y="4"/>
                  </a:lnTo>
                  <a:lnTo>
                    <a:pt x="29" y="3"/>
                  </a:lnTo>
                  <a:lnTo>
                    <a:pt x="40" y="1"/>
                  </a:lnTo>
                  <a:lnTo>
                    <a:pt x="51" y="0"/>
                  </a:lnTo>
                  <a:lnTo>
                    <a:pt x="62" y="0"/>
                  </a:lnTo>
                  <a:lnTo>
                    <a:pt x="71" y="1"/>
                  </a:lnTo>
                  <a:lnTo>
                    <a:pt x="78" y="3"/>
                  </a:lnTo>
                  <a:lnTo>
                    <a:pt x="80" y="4"/>
                  </a:lnTo>
                  <a:lnTo>
                    <a:pt x="83" y="8"/>
                  </a:lnTo>
                  <a:lnTo>
                    <a:pt x="85" y="10"/>
                  </a:lnTo>
                  <a:lnTo>
                    <a:pt x="86" y="14"/>
                  </a:lnTo>
                  <a:lnTo>
                    <a:pt x="86" y="19"/>
                  </a:lnTo>
                  <a:lnTo>
                    <a:pt x="86" y="23"/>
                  </a:lnTo>
                  <a:lnTo>
                    <a:pt x="85" y="30"/>
                  </a:lnTo>
                  <a:lnTo>
                    <a:pt x="83" y="36"/>
                  </a:lnTo>
                  <a:lnTo>
                    <a:pt x="79" y="45"/>
                  </a:lnTo>
                  <a:lnTo>
                    <a:pt x="75" y="54"/>
                  </a:lnTo>
                  <a:lnTo>
                    <a:pt x="68" y="63"/>
                  </a:lnTo>
                  <a:lnTo>
                    <a:pt x="60" y="73"/>
                  </a:lnTo>
                  <a:lnTo>
                    <a:pt x="51" y="83"/>
                  </a:lnTo>
                  <a:lnTo>
                    <a:pt x="40" y="92"/>
                  </a:lnTo>
                  <a:lnTo>
                    <a:pt x="28" y="102"/>
                  </a:lnTo>
                  <a:lnTo>
                    <a:pt x="15" y="112"/>
                  </a:lnTo>
                  <a:close/>
                </a:path>
              </a:pathLst>
            </a:custGeom>
            <a:solidFill>
              <a:srgbClr val="6A8FA5"/>
            </a:solidFill>
            <a:ln w="9525">
              <a:noFill/>
              <a:round/>
              <a:headEnd/>
              <a:tailEnd/>
            </a:ln>
          </xdr:spPr>
        </xdr:sp>
        <xdr:sp macro="" textlink="">
          <xdr:nvSpPr>
            <xdr:cNvPr id="347" name="Freeform 91"/>
            <xdr:cNvSpPr>
              <a:spLocks/>
            </xdr:cNvSpPr>
          </xdr:nvSpPr>
          <xdr:spPr bwMode="auto">
            <a:xfrm>
              <a:off x="2637" y="724"/>
              <a:ext cx="5" cy="8"/>
            </a:xfrm>
            <a:custGeom>
              <a:avLst/>
              <a:gdLst>
                <a:gd name="T0" fmla="*/ 0 w 27"/>
                <a:gd name="T1" fmla="*/ 0 h 36"/>
                <a:gd name="T2" fmla="*/ 0 w 27"/>
                <a:gd name="T3" fmla="*/ 0 h 36"/>
                <a:gd name="T4" fmla="*/ 0 w 27"/>
                <a:gd name="T5" fmla="*/ 0 h 36"/>
                <a:gd name="T6" fmla="*/ 0 w 27"/>
                <a:gd name="T7" fmla="*/ 0 h 36"/>
                <a:gd name="T8" fmla="*/ 0 w 27"/>
                <a:gd name="T9" fmla="*/ 0 h 36"/>
                <a:gd name="T10" fmla="*/ 0 w 27"/>
                <a:gd name="T11" fmla="*/ 0 h 36"/>
                <a:gd name="T12" fmla="*/ 0 w 27"/>
                <a:gd name="T13" fmla="*/ 0 h 36"/>
                <a:gd name="T14" fmla="*/ 0 w 27"/>
                <a:gd name="T15" fmla="*/ 0 h 36"/>
                <a:gd name="T16" fmla="*/ 0 w 27"/>
                <a:gd name="T17" fmla="*/ 0 h 36"/>
                <a:gd name="T18" fmla="*/ 0 w 27"/>
                <a:gd name="T19" fmla="*/ 0 h 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7"/>
                <a:gd name="T31" fmla="*/ 0 h 36"/>
                <a:gd name="T32" fmla="*/ 27 w 27"/>
                <a:gd name="T33" fmla="*/ 36 h 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7" h="36">
                  <a:moveTo>
                    <a:pt x="27" y="0"/>
                  </a:moveTo>
                  <a:lnTo>
                    <a:pt x="17" y="36"/>
                  </a:lnTo>
                  <a:lnTo>
                    <a:pt x="8" y="36"/>
                  </a:lnTo>
                  <a:lnTo>
                    <a:pt x="0" y="36"/>
                  </a:lnTo>
                  <a:lnTo>
                    <a:pt x="0" y="33"/>
                  </a:lnTo>
                  <a:lnTo>
                    <a:pt x="2" y="29"/>
                  </a:lnTo>
                  <a:lnTo>
                    <a:pt x="4" y="25"/>
                  </a:lnTo>
                  <a:lnTo>
                    <a:pt x="7" y="21"/>
                  </a:lnTo>
                  <a:lnTo>
                    <a:pt x="16" y="11"/>
                  </a:lnTo>
                  <a:lnTo>
                    <a:pt x="27" y="0"/>
                  </a:lnTo>
                  <a:close/>
                </a:path>
              </a:pathLst>
            </a:custGeom>
            <a:solidFill>
              <a:srgbClr val="799AB0"/>
            </a:solidFill>
            <a:ln w="9525">
              <a:noFill/>
              <a:round/>
              <a:headEnd/>
              <a:tailEnd/>
            </a:ln>
          </xdr:spPr>
        </xdr:sp>
        <xdr:sp macro="" textlink="">
          <xdr:nvSpPr>
            <xdr:cNvPr id="348" name="Freeform 92"/>
            <xdr:cNvSpPr>
              <a:spLocks/>
            </xdr:cNvSpPr>
          </xdr:nvSpPr>
          <xdr:spPr bwMode="auto">
            <a:xfrm>
              <a:off x="2637" y="718"/>
              <a:ext cx="12" cy="14"/>
            </a:xfrm>
            <a:custGeom>
              <a:avLst/>
              <a:gdLst>
                <a:gd name="T0" fmla="*/ 0 w 62"/>
                <a:gd name="T1" fmla="*/ 0 h 67"/>
                <a:gd name="T2" fmla="*/ 0 w 62"/>
                <a:gd name="T3" fmla="*/ 0 h 67"/>
                <a:gd name="T4" fmla="*/ 0 w 62"/>
                <a:gd name="T5" fmla="*/ 0 h 67"/>
                <a:gd name="T6" fmla="*/ 0 w 62"/>
                <a:gd name="T7" fmla="*/ 0 h 67"/>
                <a:gd name="T8" fmla="*/ 0 w 62"/>
                <a:gd name="T9" fmla="*/ 0 h 67"/>
                <a:gd name="T10" fmla="*/ 0 w 62"/>
                <a:gd name="T11" fmla="*/ 0 h 67"/>
                <a:gd name="T12" fmla="*/ 0 w 62"/>
                <a:gd name="T13" fmla="*/ 0 h 67"/>
                <a:gd name="T14" fmla="*/ 0 w 62"/>
                <a:gd name="T15" fmla="*/ 0 h 67"/>
                <a:gd name="T16" fmla="*/ 0 w 62"/>
                <a:gd name="T17" fmla="*/ 0 h 67"/>
                <a:gd name="T18" fmla="*/ 0 w 62"/>
                <a:gd name="T19" fmla="*/ 0 h 67"/>
                <a:gd name="T20" fmla="*/ 0 w 62"/>
                <a:gd name="T21" fmla="*/ 0 h 67"/>
                <a:gd name="T22" fmla="*/ 0 w 62"/>
                <a:gd name="T23" fmla="*/ 0 h 67"/>
                <a:gd name="T24" fmla="*/ 0 w 62"/>
                <a:gd name="T25" fmla="*/ 0 h 67"/>
                <a:gd name="T26" fmla="*/ 0 w 62"/>
                <a:gd name="T27" fmla="*/ 0 h 6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2"/>
                <a:gd name="T43" fmla="*/ 0 h 67"/>
                <a:gd name="T44" fmla="*/ 62 w 62"/>
                <a:gd name="T45" fmla="*/ 67 h 6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2" h="67">
                  <a:moveTo>
                    <a:pt x="62" y="0"/>
                  </a:moveTo>
                  <a:lnTo>
                    <a:pt x="47" y="60"/>
                  </a:lnTo>
                  <a:lnTo>
                    <a:pt x="35" y="64"/>
                  </a:lnTo>
                  <a:lnTo>
                    <a:pt x="24" y="66"/>
                  </a:lnTo>
                  <a:lnTo>
                    <a:pt x="11" y="67"/>
                  </a:lnTo>
                  <a:lnTo>
                    <a:pt x="0" y="67"/>
                  </a:lnTo>
                  <a:lnTo>
                    <a:pt x="2" y="62"/>
                  </a:lnTo>
                  <a:lnTo>
                    <a:pt x="5" y="56"/>
                  </a:lnTo>
                  <a:lnTo>
                    <a:pt x="9" y="48"/>
                  </a:lnTo>
                  <a:lnTo>
                    <a:pt x="17" y="41"/>
                  </a:lnTo>
                  <a:lnTo>
                    <a:pt x="26" y="32"/>
                  </a:lnTo>
                  <a:lnTo>
                    <a:pt x="36" y="22"/>
                  </a:lnTo>
                  <a:lnTo>
                    <a:pt x="48" y="11"/>
                  </a:lnTo>
                  <a:lnTo>
                    <a:pt x="62" y="0"/>
                  </a:lnTo>
                  <a:close/>
                </a:path>
              </a:pathLst>
            </a:custGeom>
            <a:solidFill>
              <a:srgbClr val="7D9DB2"/>
            </a:solidFill>
            <a:ln w="9525">
              <a:noFill/>
              <a:round/>
              <a:headEnd/>
              <a:tailEnd/>
            </a:ln>
          </xdr:spPr>
        </xdr:sp>
        <xdr:sp macro="" textlink="">
          <xdr:nvSpPr>
            <xdr:cNvPr id="349" name="Freeform 93"/>
            <xdr:cNvSpPr>
              <a:spLocks/>
            </xdr:cNvSpPr>
          </xdr:nvSpPr>
          <xdr:spPr bwMode="auto">
            <a:xfrm>
              <a:off x="2640" y="713"/>
              <a:ext cx="16" cy="19"/>
            </a:xfrm>
            <a:custGeom>
              <a:avLst/>
              <a:gdLst>
                <a:gd name="T0" fmla="*/ 0 w 79"/>
                <a:gd name="T1" fmla="*/ 0 h 93"/>
                <a:gd name="T2" fmla="*/ 0 w 79"/>
                <a:gd name="T3" fmla="*/ 0 h 93"/>
                <a:gd name="T4" fmla="*/ 0 w 79"/>
                <a:gd name="T5" fmla="*/ 0 h 93"/>
                <a:gd name="T6" fmla="*/ 0 w 79"/>
                <a:gd name="T7" fmla="*/ 0 h 93"/>
                <a:gd name="T8" fmla="*/ 0 w 79"/>
                <a:gd name="T9" fmla="*/ 0 h 93"/>
                <a:gd name="T10" fmla="*/ 0 w 79"/>
                <a:gd name="T11" fmla="*/ 0 h 93"/>
                <a:gd name="T12" fmla="*/ 0 w 79"/>
                <a:gd name="T13" fmla="*/ 0 h 93"/>
                <a:gd name="T14" fmla="*/ 0 w 79"/>
                <a:gd name="T15" fmla="*/ 0 h 93"/>
                <a:gd name="T16" fmla="*/ 0 w 79"/>
                <a:gd name="T17" fmla="*/ 0 h 93"/>
                <a:gd name="T18" fmla="*/ 0 w 79"/>
                <a:gd name="T19" fmla="*/ 0 h 93"/>
                <a:gd name="T20" fmla="*/ 0 w 79"/>
                <a:gd name="T21" fmla="*/ 0 h 9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9"/>
                <a:gd name="T34" fmla="*/ 0 h 93"/>
                <a:gd name="T35" fmla="*/ 79 w 79"/>
                <a:gd name="T36" fmla="*/ 93 h 9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9" h="93">
                  <a:moveTo>
                    <a:pt x="0" y="93"/>
                  </a:moveTo>
                  <a:lnTo>
                    <a:pt x="10" y="57"/>
                  </a:lnTo>
                  <a:lnTo>
                    <a:pt x="23" y="43"/>
                  </a:lnTo>
                  <a:lnTo>
                    <a:pt x="40" y="30"/>
                  </a:lnTo>
                  <a:lnTo>
                    <a:pt x="58" y="16"/>
                  </a:lnTo>
                  <a:lnTo>
                    <a:pt x="79" y="0"/>
                  </a:lnTo>
                  <a:lnTo>
                    <a:pt x="61" y="72"/>
                  </a:lnTo>
                  <a:lnTo>
                    <a:pt x="45" y="80"/>
                  </a:lnTo>
                  <a:lnTo>
                    <a:pt x="31" y="86"/>
                  </a:lnTo>
                  <a:lnTo>
                    <a:pt x="15" y="91"/>
                  </a:lnTo>
                  <a:lnTo>
                    <a:pt x="0" y="93"/>
                  </a:lnTo>
                  <a:close/>
                </a:path>
              </a:pathLst>
            </a:custGeom>
            <a:solidFill>
              <a:srgbClr val="819FB3"/>
            </a:solidFill>
            <a:ln w="9525">
              <a:noFill/>
              <a:round/>
              <a:headEnd/>
              <a:tailEnd/>
            </a:ln>
          </xdr:spPr>
        </xdr:sp>
        <xdr:sp macro="" textlink="">
          <xdr:nvSpPr>
            <xdr:cNvPr id="350" name="Freeform 94"/>
            <xdr:cNvSpPr>
              <a:spLocks/>
            </xdr:cNvSpPr>
          </xdr:nvSpPr>
          <xdr:spPr bwMode="auto">
            <a:xfrm>
              <a:off x="2646" y="708"/>
              <a:ext cx="17" cy="22"/>
            </a:xfrm>
            <a:custGeom>
              <a:avLst/>
              <a:gdLst>
                <a:gd name="T0" fmla="*/ 0 w 83"/>
                <a:gd name="T1" fmla="*/ 0 h 109"/>
                <a:gd name="T2" fmla="*/ 0 w 83"/>
                <a:gd name="T3" fmla="*/ 0 h 109"/>
                <a:gd name="T4" fmla="*/ 0 w 83"/>
                <a:gd name="T5" fmla="*/ 0 h 109"/>
                <a:gd name="T6" fmla="*/ 0 w 83"/>
                <a:gd name="T7" fmla="*/ 0 h 109"/>
                <a:gd name="T8" fmla="*/ 0 w 83"/>
                <a:gd name="T9" fmla="*/ 0 h 109"/>
                <a:gd name="T10" fmla="*/ 0 w 83"/>
                <a:gd name="T11" fmla="*/ 0 h 109"/>
                <a:gd name="T12" fmla="*/ 0 w 83"/>
                <a:gd name="T13" fmla="*/ 0 h 109"/>
                <a:gd name="T14" fmla="*/ 0 w 83"/>
                <a:gd name="T15" fmla="*/ 0 h 109"/>
                <a:gd name="T16" fmla="*/ 0 w 83"/>
                <a:gd name="T17" fmla="*/ 0 h 109"/>
                <a:gd name="T18" fmla="*/ 0 w 83"/>
                <a:gd name="T19" fmla="*/ 0 h 109"/>
                <a:gd name="T20" fmla="*/ 0 w 83"/>
                <a:gd name="T21" fmla="*/ 0 h 1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3"/>
                <a:gd name="T34" fmla="*/ 0 h 109"/>
                <a:gd name="T35" fmla="*/ 83 w 83"/>
                <a:gd name="T36" fmla="*/ 109 h 1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3" h="109">
                  <a:moveTo>
                    <a:pt x="0" y="109"/>
                  </a:moveTo>
                  <a:lnTo>
                    <a:pt x="15" y="49"/>
                  </a:lnTo>
                  <a:lnTo>
                    <a:pt x="31" y="38"/>
                  </a:lnTo>
                  <a:lnTo>
                    <a:pt x="46" y="26"/>
                  </a:lnTo>
                  <a:lnTo>
                    <a:pt x="64" y="14"/>
                  </a:lnTo>
                  <a:lnTo>
                    <a:pt x="83" y="0"/>
                  </a:lnTo>
                  <a:lnTo>
                    <a:pt x="62" y="76"/>
                  </a:lnTo>
                  <a:lnTo>
                    <a:pt x="47" y="86"/>
                  </a:lnTo>
                  <a:lnTo>
                    <a:pt x="32" y="95"/>
                  </a:lnTo>
                  <a:lnTo>
                    <a:pt x="15" y="103"/>
                  </a:lnTo>
                  <a:lnTo>
                    <a:pt x="0" y="109"/>
                  </a:lnTo>
                  <a:close/>
                </a:path>
              </a:pathLst>
            </a:custGeom>
            <a:solidFill>
              <a:srgbClr val="85A2B6"/>
            </a:solidFill>
            <a:ln w="9525">
              <a:noFill/>
              <a:round/>
              <a:headEnd/>
              <a:tailEnd/>
            </a:ln>
          </xdr:spPr>
        </xdr:sp>
        <xdr:sp macro="" textlink="">
          <xdr:nvSpPr>
            <xdr:cNvPr id="351" name="Freeform 95"/>
            <xdr:cNvSpPr>
              <a:spLocks/>
            </xdr:cNvSpPr>
          </xdr:nvSpPr>
          <xdr:spPr bwMode="auto">
            <a:xfrm>
              <a:off x="2652" y="704"/>
              <a:ext cx="17" cy="23"/>
            </a:xfrm>
            <a:custGeom>
              <a:avLst/>
              <a:gdLst>
                <a:gd name="T0" fmla="*/ 0 w 85"/>
                <a:gd name="T1" fmla="*/ 0 h 117"/>
                <a:gd name="T2" fmla="*/ 0 w 85"/>
                <a:gd name="T3" fmla="*/ 0 h 117"/>
                <a:gd name="T4" fmla="*/ 0 w 85"/>
                <a:gd name="T5" fmla="*/ 0 h 117"/>
                <a:gd name="T6" fmla="*/ 0 w 85"/>
                <a:gd name="T7" fmla="*/ 0 h 117"/>
                <a:gd name="T8" fmla="*/ 0 w 85"/>
                <a:gd name="T9" fmla="*/ 0 h 117"/>
                <a:gd name="T10" fmla="*/ 0 w 85"/>
                <a:gd name="T11" fmla="*/ 0 h 117"/>
                <a:gd name="T12" fmla="*/ 0 w 85"/>
                <a:gd name="T13" fmla="*/ 0 h 117"/>
                <a:gd name="T14" fmla="*/ 0 w 85"/>
                <a:gd name="T15" fmla="*/ 0 h 117"/>
                <a:gd name="T16" fmla="*/ 0 w 85"/>
                <a:gd name="T17" fmla="*/ 0 h 117"/>
                <a:gd name="T18" fmla="*/ 0 w 85"/>
                <a:gd name="T19" fmla="*/ 0 h 117"/>
                <a:gd name="T20" fmla="*/ 0 w 85"/>
                <a:gd name="T21" fmla="*/ 0 h 1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5"/>
                <a:gd name="T34" fmla="*/ 0 h 117"/>
                <a:gd name="T35" fmla="*/ 85 w 85"/>
                <a:gd name="T36" fmla="*/ 117 h 1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5" h="117">
                  <a:moveTo>
                    <a:pt x="0" y="117"/>
                  </a:moveTo>
                  <a:lnTo>
                    <a:pt x="18" y="45"/>
                  </a:lnTo>
                  <a:lnTo>
                    <a:pt x="34" y="36"/>
                  </a:lnTo>
                  <a:lnTo>
                    <a:pt x="50" y="23"/>
                  </a:lnTo>
                  <a:lnTo>
                    <a:pt x="67" y="12"/>
                  </a:lnTo>
                  <a:lnTo>
                    <a:pt x="85" y="0"/>
                  </a:lnTo>
                  <a:lnTo>
                    <a:pt x="65" y="77"/>
                  </a:lnTo>
                  <a:lnTo>
                    <a:pt x="48" y="88"/>
                  </a:lnTo>
                  <a:lnTo>
                    <a:pt x="33" y="98"/>
                  </a:lnTo>
                  <a:lnTo>
                    <a:pt x="16" y="108"/>
                  </a:lnTo>
                  <a:lnTo>
                    <a:pt x="0" y="117"/>
                  </a:lnTo>
                  <a:close/>
                </a:path>
              </a:pathLst>
            </a:custGeom>
            <a:solidFill>
              <a:srgbClr val="89A4B9"/>
            </a:solidFill>
            <a:ln w="9525">
              <a:noFill/>
              <a:round/>
              <a:headEnd/>
              <a:tailEnd/>
            </a:ln>
          </xdr:spPr>
        </xdr:sp>
        <xdr:sp macro="" textlink="">
          <xdr:nvSpPr>
            <xdr:cNvPr id="352" name="Freeform 96"/>
            <xdr:cNvSpPr>
              <a:spLocks/>
            </xdr:cNvSpPr>
          </xdr:nvSpPr>
          <xdr:spPr bwMode="auto">
            <a:xfrm>
              <a:off x="2658" y="700"/>
              <a:ext cx="18" cy="24"/>
            </a:xfrm>
            <a:custGeom>
              <a:avLst/>
              <a:gdLst>
                <a:gd name="T0" fmla="*/ 0 w 87"/>
                <a:gd name="T1" fmla="*/ 0 h 119"/>
                <a:gd name="T2" fmla="*/ 0 w 87"/>
                <a:gd name="T3" fmla="*/ 0 h 119"/>
                <a:gd name="T4" fmla="*/ 0 w 87"/>
                <a:gd name="T5" fmla="*/ 0 h 119"/>
                <a:gd name="T6" fmla="*/ 0 w 87"/>
                <a:gd name="T7" fmla="*/ 0 h 119"/>
                <a:gd name="T8" fmla="*/ 0 w 87"/>
                <a:gd name="T9" fmla="*/ 0 h 119"/>
                <a:gd name="T10" fmla="*/ 0 w 87"/>
                <a:gd name="T11" fmla="*/ 0 h 119"/>
                <a:gd name="T12" fmla="*/ 0 w 87"/>
                <a:gd name="T13" fmla="*/ 0 h 119"/>
                <a:gd name="T14" fmla="*/ 0 w 87"/>
                <a:gd name="T15" fmla="*/ 0 h 119"/>
                <a:gd name="T16" fmla="*/ 0 w 87"/>
                <a:gd name="T17" fmla="*/ 0 h 119"/>
                <a:gd name="T18" fmla="*/ 0 w 87"/>
                <a:gd name="T19" fmla="*/ 0 h 119"/>
                <a:gd name="T20" fmla="*/ 0 w 87"/>
                <a:gd name="T21" fmla="*/ 0 h 1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7"/>
                <a:gd name="T34" fmla="*/ 0 h 119"/>
                <a:gd name="T35" fmla="*/ 87 w 87"/>
                <a:gd name="T36" fmla="*/ 119 h 1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7" h="119">
                  <a:moveTo>
                    <a:pt x="0" y="119"/>
                  </a:moveTo>
                  <a:lnTo>
                    <a:pt x="21" y="43"/>
                  </a:lnTo>
                  <a:lnTo>
                    <a:pt x="37" y="33"/>
                  </a:lnTo>
                  <a:lnTo>
                    <a:pt x="53" y="22"/>
                  </a:lnTo>
                  <a:lnTo>
                    <a:pt x="70" y="11"/>
                  </a:lnTo>
                  <a:lnTo>
                    <a:pt x="87" y="0"/>
                  </a:lnTo>
                  <a:lnTo>
                    <a:pt x="67" y="81"/>
                  </a:lnTo>
                  <a:lnTo>
                    <a:pt x="50" y="90"/>
                  </a:lnTo>
                  <a:lnTo>
                    <a:pt x="34" y="100"/>
                  </a:lnTo>
                  <a:lnTo>
                    <a:pt x="17" y="109"/>
                  </a:lnTo>
                  <a:lnTo>
                    <a:pt x="0" y="119"/>
                  </a:lnTo>
                  <a:close/>
                </a:path>
              </a:pathLst>
            </a:custGeom>
            <a:solidFill>
              <a:srgbClr val="8CA6BB"/>
            </a:solidFill>
            <a:ln w="9525">
              <a:noFill/>
              <a:round/>
              <a:headEnd/>
              <a:tailEnd/>
            </a:ln>
          </xdr:spPr>
        </xdr:sp>
        <xdr:sp macro="" textlink="">
          <xdr:nvSpPr>
            <xdr:cNvPr id="353" name="Freeform 97"/>
            <xdr:cNvSpPr>
              <a:spLocks/>
            </xdr:cNvSpPr>
          </xdr:nvSpPr>
          <xdr:spPr bwMode="auto">
            <a:xfrm>
              <a:off x="2665" y="696"/>
              <a:ext cx="18" cy="23"/>
            </a:xfrm>
            <a:custGeom>
              <a:avLst/>
              <a:gdLst>
                <a:gd name="T0" fmla="*/ 0 w 87"/>
                <a:gd name="T1" fmla="*/ 0 h 119"/>
                <a:gd name="T2" fmla="*/ 0 w 87"/>
                <a:gd name="T3" fmla="*/ 0 h 119"/>
                <a:gd name="T4" fmla="*/ 0 w 87"/>
                <a:gd name="T5" fmla="*/ 0 h 119"/>
                <a:gd name="T6" fmla="*/ 0 w 87"/>
                <a:gd name="T7" fmla="*/ 0 h 119"/>
                <a:gd name="T8" fmla="*/ 0 w 87"/>
                <a:gd name="T9" fmla="*/ 0 h 119"/>
                <a:gd name="T10" fmla="*/ 0 w 87"/>
                <a:gd name="T11" fmla="*/ 0 h 119"/>
                <a:gd name="T12" fmla="*/ 0 w 87"/>
                <a:gd name="T13" fmla="*/ 0 h 119"/>
                <a:gd name="T14" fmla="*/ 0 w 87"/>
                <a:gd name="T15" fmla="*/ 0 h 119"/>
                <a:gd name="T16" fmla="*/ 0 w 87"/>
                <a:gd name="T17" fmla="*/ 0 h 119"/>
                <a:gd name="T18" fmla="*/ 0 w 87"/>
                <a:gd name="T19" fmla="*/ 0 h 119"/>
                <a:gd name="T20" fmla="*/ 0 w 87"/>
                <a:gd name="T21" fmla="*/ 0 h 1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7"/>
                <a:gd name="T34" fmla="*/ 0 h 119"/>
                <a:gd name="T35" fmla="*/ 87 w 87"/>
                <a:gd name="T36" fmla="*/ 119 h 1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7" h="119">
                  <a:moveTo>
                    <a:pt x="0" y="119"/>
                  </a:moveTo>
                  <a:lnTo>
                    <a:pt x="20" y="42"/>
                  </a:lnTo>
                  <a:lnTo>
                    <a:pt x="36" y="32"/>
                  </a:lnTo>
                  <a:lnTo>
                    <a:pt x="52" y="21"/>
                  </a:lnTo>
                  <a:lnTo>
                    <a:pt x="69" y="11"/>
                  </a:lnTo>
                  <a:lnTo>
                    <a:pt x="87" y="0"/>
                  </a:lnTo>
                  <a:lnTo>
                    <a:pt x="63" y="87"/>
                  </a:lnTo>
                  <a:lnTo>
                    <a:pt x="48" y="94"/>
                  </a:lnTo>
                  <a:lnTo>
                    <a:pt x="31" y="102"/>
                  </a:lnTo>
                  <a:lnTo>
                    <a:pt x="16" y="111"/>
                  </a:lnTo>
                  <a:lnTo>
                    <a:pt x="0" y="119"/>
                  </a:lnTo>
                  <a:close/>
                </a:path>
              </a:pathLst>
            </a:custGeom>
            <a:solidFill>
              <a:srgbClr val="91AABE"/>
            </a:solidFill>
            <a:ln w="9525">
              <a:noFill/>
              <a:round/>
              <a:headEnd/>
              <a:tailEnd/>
            </a:ln>
          </xdr:spPr>
        </xdr:sp>
        <xdr:sp macro="" textlink="">
          <xdr:nvSpPr>
            <xdr:cNvPr id="354" name="Freeform 98"/>
            <xdr:cNvSpPr>
              <a:spLocks/>
            </xdr:cNvSpPr>
          </xdr:nvSpPr>
          <xdr:spPr bwMode="auto">
            <a:xfrm>
              <a:off x="2672" y="692"/>
              <a:ext cx="17" cy="24"/>
            </a:xfrm>
            <a:custGeom>
              <a:avLst/>
              <a:gdLst>
                <a:gd name="T0" fmla="*/ 0 w 87"/>
                <a:gd name="T1" fmla="*/ 0 h 121"/>
                <a:gd name="T2" fmla="*/ 0 w 87"/>
                <a:gd name="T3" fmla="*/ 0 h 121"/>
                <a:gd name="T4" fmla="*/ 0 w 87"/>
                <a:gd name="T5" fmla="*/ 0 h 121"/>
                <a:gd name="T6" fmla="*/ 0 w 87"/>
                <a:gd name="T7" fmla="*/ 0 h 121"/>
                <a:gd name="T8" fmla="*/ 0 w 87"/>
                <a:gd name="T9" fmla="*/ 0 h 121"/>
                <a:gd name="T10" fmla="*/ 0 w 87"/>
                <a:gd name="T11" fmla="*/ 0 h 121"/>
                <a:gd name="T12" fmla="*/ 0 w 87"/>
                <a:gd name="T13" fmla="*/ 0 h 121"/>
                <a:gd name="T14" fmla="*/ 0 w 87"/>
                <a:gd name="T15" fmla="*/ 0 h 121"/>
                <a:gd name="T16" fmla="*/ 0 w 87"/>
                <a:gd name="T17" fmla="*/ 0 h 121"/>
                <a:gd name="T18" fmla="*/ 0 w 87"/>
                <a:gd name="T19" fmla="*/ 0 h 121"/>
                <a:gd name="T20" fmla="*/ 0 w 87"/>
                <a:gd name="T21" fmla="*/ 0 h 1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7"/>
                <a:gd name="T34" fmla="*/ 0 h 121"/>
                <a:gd name="T35" fmla="*/ 87 w 87"/>
                <a:gd name="T36" fmla="*/ 121 h 12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7" h="121">
                  <a:moveTo>
                    <a:pt x="0" y="121"/>
                  </a:moveTo>
                  <a:lnTo>
                    <a:pt x="20" y="40"/>
                  </a:lnTo>
                  <a:lnTo>
                    <a:pt x="36" y="30"/>
                  </a:lnTo>
                  <a:lnTo>
                    <a:pt x="52" y="21"/>
                  </a:lnTo>
                  <a:lnTo>
                    <a:pt x="69" y="10"/>
                  </a:lnTo>
                  <a:lnTo>
                    <a:pt x="87" y="0"/>
                  </a:lnTo>
                  <a:lnTo>
                    <a:pt x="60" y="101"/>
                  </a:lnTo>
                  <a:lnTo>
                    <a:pt x="45" y="103"/>
                  </a:lnTo>
                  <a:lnTo>
                    <a:pt x="29" y="108"/>
                  </a:lnTo>
                  <a:lnTo>
                    <a:pt x="14" y="113"/>
                  </a:lnTo>
                  <a:lnTo>
                    <a:pt x="0" y="121"/>
                  </a:lnTo>
                  <a:close/>
                </a:path>
              </a:pathLst>
            </a:custGeom>
            <a:solidFill>
              <a:srgbClr val="94AEC1"/>
            </a:solidFill>
            <a:ln w="9525">
              <a:noFill/>
              <a:round/>
              <a:headEnd/>
              <a:tailEnd/>
            </a:ln>
          </xdr:spPr>
        </xdr:sp>
        <xdr:sp macro="" textlink="">
          <xdr:nvSpPr>
            <xdr:cNvPr id="355" name="Freeform 99"/>
            <xdr:cNvSpPr>
              <a:spLocks/>
            </xdr:cNvSpPr>
          </xdr:nvSpPr>
          <xdr:spPr bwMode="auto">
            <a:xfrm>
              <a:off x="2678" y="688"/>
              <a:ext cx="18" cy="25"/>
            </a:xfrm>
            <a:custGeom>
              <a:avLst/>
              <a:gdLst>
                <a:gd name="T0" fmla="*/ 0 w 89"/>
                <a:gd name="T1" fmla="*/ 0 h 126"/>
                <a:gd name="T2" fmla="*/ 0 w 89"/>
                <a:gd name="T3" fmla="*/ 0 h 126"/>
                <a:gd name="T4" fmla="*/ 0 w 89"/>
                <a:gd name="T5" fmla="*/ 0 h 126"/>
                <a:gd name="T6" fmla="*/ 0 w 89"/>
                <a:gd name="T7" fmla="*/ 0 h 126"/>
                <a:gd name="T8" fmla="*/ 0 w 89"/>
                <a:gd name="T9" fmla="*/ 0 h 126"/>
                <a:gd name="T10" fmla="*/ 0 w 89"/>
                <a:gd name="T11" fmla="*/ 0 h 126"/>
                <a:gd name="T12" fmla="*/ 0 w 89"/>
                <a:gd name="T13" fmla="*/ 0 h 126"/>
                <a:gd name="T14" fmla="*/ 0 w 89"/>
                <a:gd name="T15" fmla="*/ 0 h 126"/>
                <a:gd name="T16" fmla="*/ 0 w 89"/>
                <a:gd name="T17" fmla="*/ 0 h 126"/>
                <a:gd name="T18" fmla="*/ 0 w 89"/>
                <a:gd name="T19" fmla="*/ 0 h 126"/>
                <a:gd name="T20" fmla="*/ 0 w 89"/>
                <a:gd name="T21" fmla="*/ 0 h 12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9"/>
                <a:gd name="T34" fmla="*/ 0 h 126"/>
                <a:gd name="T35" fmla="*/ 89 w 89"/>
                <a:gd name="T36" fmla="*/ 126 h 12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9" h="126">
                  <a:moveTo>
                    <a:pt x="0" y="126"/>
                  </a:moveTo>
                  <a:lnTo>
                    <a:pt x="24" y="39"/>
                  </a:lnTo>
                  <a:lnTo>
                    <a:pt x="39" y="30"/>
                  </a:lnTo>
                  <a:lnTo>
                    <a:pt x="55" y="20"/>
                  </a:lnTo>
                  <a:lnTo>
                    <a:pt x="72" y="10"/>
                  </a:lnTo>
                  <a:lnTo>
                    <a:pt x="89" y="0"/>
                  </a:lnTo>
                  <a:lnTo>
                    <a:pt x="57" y="122"/>
                  </a:lnTo>
                  <a:lnTo>
                    <a:pt x="42" y="120"/>
                  </a:lnTo>
                  <a:lnTo>
                    <a:pt x="29" y="121"/>
                  </a:lnTo>
                  <a:lnTo>
                    <a:pt x="15" y="123"/>
                  </a:lnTo>
                  <a:lnTo>
                    <a:pt x="0" y="126"/>
                  </a:lnTo>
                  <a:close/>
                </a:path>
              </a:pathLst>
            </a:custGeom>
            <a:solidFill>
              <a:srgbClr val="98B0C4"/>
            </a:solidFill>
            <a:ln w="9525">
              <a:noFill/>
              <a:round/>
              <a:headEnd/>
              <a:tailEnd/>
            </a:ln>
          </xdr:spPr>
        </xdr:sp>
        <xdr:sp macro="" textlink="">
          <xdr:nvSpPr>
            <xdr:cNvPr id="356" name="Freeform 100"/>
            <xdr:cNvSpPr>
              <a:spLocks/>
            </xdr:cNvSpPr>
          </xdr:nvSpPr>
          <xdr:spPr bwMode="auto">
            <a:xfrm>
              <a:off x="2684" y="684"/>
              <a:ext cx="18" cy="30"/>
            </a:xfrm>
            <a:custGeom>
              <a:avLst/>
              <a:gdLst>
                <a:gd name="T0" fmla="*/ 0 w 92"/>
                <a:gd name="T1" fmla="*/ 0 h 151"/>
                <a:gd name="T2" fmla="*/ 0 w 92"/>
                <a:gd name="T3" fmla="*/ 0 h 151"/>
                <a:gd name="T4" fmla="*/ 0 w 92"/>
                <a:gd name="T5" fmla="*/ 0 h 151"/>
                <a:gd name="T6" fmla="*/ 0 w 92"/>
                <a:gd name="T7" fmla="*/ 0 h 151"/>
                <a:gd name="T8" fmla="*/ 0 w 92"/>
                <a:gd name="T9" fmla="*/ 0 h 151"/>
                <a:gd name="T10" fmla="*/ 0 w 92"/>
                <a:gd name="T11" fmla="*/ 0 h 151"/>
                <a:gd name="T12" fmla="*/ 0 w 92"/>
                <a:gd name="T13" fmla="*/ 0 h 151"/>
                <a:gd name="T14" fmla="*/ 0 w 92"/>
                <a:gd name="T15" fmla="*/ 0 h 151"/>
                <a:gd name="T16" fmla="*/ 0 w 92"/>
                <a:gd name="T17" fmla="*/ 0 h 151"/>
                <a:gd name="T18" fmla="*/ 0 w 92"/>
                <a:gd name="T19" fmla="*/ 0 h 151"/>
                <a:gd name="T20" fmla="*/ 0 w 92"/>
                <a:gd name="T21" fmla="*/ 0 h 15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2"/>
                <a:gd name="T34" fmla="*/ 0 h 151"/>
                <a:gd name="T35" fmla="*/ 92 w 92"/>
                <a:gd name="T36" fmla="*/ 151 h 15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2" h="151">
                  <a:moveTo>
                    <a:pt x="0" y="140"/>
                  </a:moveTo>
                  <a:lnTo>
                    <a:pt x="27" y="39"/>
                  </a:lnTo>
                  <a:lnTo>
                    <a:pt x="42" y="29"/>
                  </a:lnTo>
                  <a:lnTo>
                    <a:pt x="59" y="20"/>
                  </a:lnTo>
                  <a:lnTo>
                    <a:pt x="75" y="10"/>
                  </a:lnTo>
                  <a:lnTo>
                    <a:pt x="92" y="0"/>
                  </a:lnTo>
                  <a:lnTo>
                    <a:pt x="52" y="151"/>
                  </a:lnTo>
                  <a:lnTo>
                    <a:pt x="39" y="144"/>
                  </a:lnTo>
                  <a:lnTo>
                    <a:pt x="25" y="141"/>
                  </a:lnTo>
                  <a:lnTo>
                    <a:pt x="12" y="139"/>
                  </a:lnTo>
                  <a:lnTo>
                    <a:pt x="0" y="140"/>
                  </a:lnTo>
                  <a:close/>
                </a:path>
              </a:pathLst>
            </a:custGeom>
            <a:solidFill>
              <a:srgbClr val="9BB3C7"/>
            </a:solidFill>
            <a:ln w="9525">
              <a:noFill/>
              <a:round/>
              <a:headEnd/>
              <a:tailEnd/>
            </a:ln>
          </xdr:spPr>
        </xdr:sp>
        <xdr:sp macro="" textlink="">
          <xdr:nvSpPr>
            <xdr:cNvPr id="357" name="Freeform 101"/>
            <xdr:cNvSpPr>
              <a:spLocks/>
            </xdr:cNvSpPr>
          </xdr:nvSpPr>
          <xdr:spPr bwMode="auto">
            <a:xfrm>
              <a:off x="2689" y="680"/>
              <a:ext cx="19" cy="38"/>
            </a:xfrm>
            <a:custGeom>
              <a:avLst/>
              <a:gdLst>
                <a:gd name="T0" fmla="*/ 0 w 96"/>
                <a:gd name="T1" fmla="*/ 0 h 187"/>
                <a:gd name="T2" fmla="*/ 0 w 96"/>
                <a:gd name="T3" fmla="*/ 0 h 187"/>
                <a:gd name="T4" fmla="*/ 0 w 96"/>
                <a:gd name="T5" fmla="*/ 0 h 187"/>
                <a:gd name="T6" fmla="*/ 0 w 96"/>
                <a:gd name="T7" fmla="*/ 0 h 187"/>
                <a:gd name="T8" fmla="*/ 0 w 96"/>
                <a:gd name="T9" fmla="*/ 0 h 187"/>
                <a:gd name="T10" fmla="*/ 0 w 96"/>
                <a:gd name="T11" fmla="*/ 0 h 187"/>
                <a:gd name="T12" fmla="*/ 0 w 96"/>
                <a:gd name="T13" fmla="*/ 0 h 187"/>
                <a:gd name="T14" fmla="*/ 0 w 96"/>
                <a:gd name="T15" fmla="*/ 0 h 187"/>
                <a:gd name="T16" fmla="*/ 0 w 96"/>
                <a:gd name="T17" fmla="*/ 0 h 187"/>
                <a:gd name="T18" fmla="*/ 0 w 96"/>
                <a:gd name="T19" fmla="*/ 0 h 187"/>
                <a:gd name="T20" fmla="*/ 0 w 96"/>
                <a:gd name="T21" fmla="*/ 0 h 18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6"/>
                <a:gd name="T34" fmla="*/ 0 h 187"/>
                <a:gd name="T35" fmla="*/ 96 w 96"/>
                <a:gd name="T36" fmla="*/ 187 h 18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6" h="187">
                  <a:moveTo>
                    <a:pt x="0" y="160"/>
                  </a:moveTo>
                  <a:lnTo>
                    <a:pt x="32" y="38"/>
                  </a:lnTo>
                  <a:lnTo>
                    <a:pt x="48" y="29"/>
                  </a:lnTo>
                  <a:lnTo>
                    <a:pt x="63" y="19"/>
                  </a:lnTo>
                  <a:lnTo>
                    <a:pt x="80" y="10"/>
                  </a:lnTo>
                  <a:lnTo>
                    <a:pt x="96" y="0"/>
                  </a:lnTo>
                  <a:lnTo>
                    <a:pt x="48" y="187"/>
                  </a:lnTo>
                  <a:lnTo>
                    <a:pt x="36" y="177"/>
                  </a:lnTo>
                  <a:lnTo>
                    <a:pt x="24" y="169"/>
                  </a:lnTo>
                  <a:lnTo>
                    <a:pt x="12" y="163"/>
                  </a:lnTo>
                  <a:lnTo>
                    <a:pt x="0" y="160"/>
                  </a:lnTo>
                  <a:close/>
                </a:path>
              </a:pathLst>
            </a:custGeom>
            <a:solidFill>
              <a:srgbClr val="A0B7CA"/>
            </a:solidFill>
            <a:ln w="9525">
              <a:noFill/>
              <a:round/>
              <a:headEnd/>
              <a:tailEnd/>
            </a:ln>
          </xdr:spPr>
        </xdr:sp>
        <xdr:sp macro="" textlink="">
          <xdr:nvSpPr>
            <xdr:cNvPr id="358" name="Freeform 102"/>
            <xdr:cNvSpPr>
              <a:spLocks/>
            </xdr:cNvSpPr>
          </xdr:nvSpPr>
          <xdr:spPr bwMode="auto">
            <a:xfrm>
              <a:off x="2694" y="677"/>
              <a:ext cx="21" cy="45"/>
            </a:xfrm>
            <a:custGeom>
              <a:avLst/>
              <a:gdLst>
                <a:gd name="T0" fmla="*/ 0 w 105"/>
                <a:gd name="T1" fmla="*/ 0 h 228"/>
                <a:gd name="T2" fmla="*/ 0 w 105"/>
                <a:gd name="T3" fmla="*/ 0 h 228"/>
                <a:gd name="T4" fmla="*/ 0 w 105"/>
                <a:gd name="T5" fmla="*/ 0 h 228"/>
                <a:gd name="T6" fmla="*/ 0 w 105"/>
                <a:gd name="T7" fmla="*/ 0 h 228"/>
                <a:gd name="T8" fmla="*/ 0 w 105"/>
                <a:gd name="T9" fmla="*/ 0 h 228"/>
                <a:gd name="T10" fmla="*/ 0 w 105"/>
                <a:gd name="T11" fmla="*/ 0 h 228"/>
                <a:gd name="T12" fmla="*/ 0 w 105"/>
                <a:gd name="T13" fmla="*/ 0 h 228"/>
                <a:gd name="T14" fmla="*/ 0 w 105"/>
                <a:gd name="T15" fmla="*/ 0 h 228"/>
                <a:gd name="T16" fmla="*/ 0 w 105"/>
                <a:gd name="T17" fmla="*/ 0 h 228"/>
                <a:gd name="T18" fmla="*/ 0 w 105"/>
                <a:gd name="T19" fmla="*/ 0 h 228"/>
                <a:gd name="T20" fmla="*/ 0 w 105"/>
                <a:gd name="T21" fmla="*/ 0 h 228"/>
                <a:gd name="T22" fmla="*/ 0 w 105"/>
                <a:gd name="T23" fmla="*/ 0 h 228"/>
                <a:gd name="T24" fmla="*/ 0 w 105"/>
                <a:gd name="T25" fmla="*/ 0 h 228"/>
                <a:gd name="T26" fmla="*/ 0 w 105"/>
                <a:gd name="T27" fmla="*/ 0 h 228"/>
                <a:gd name="T28" fmla="*/ 0 w 105"/>
                <a:gd name="T29" fmla="*/ 0 h 228"/>
                <a:gd name="T30" fmla="*/ 0 w 105"/>
                <a:gd name="T31" fmla="*/ 0 h 228"/>
                <a:gd name="T32" fmla="*/ 0 w 105"/>
                <a:gd name="T33" fmla="*/ 0 h 228"/>
                <a:gd name="T34" fmla="*/ 0 w 105"/>
                <a:gd name="T35" fmla="*/ 0 h 22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05"/>
                <a:gd name="T55" fmla="*/ 0 h 228"/>
                <a:gd name="T56" fmla="*/ 105 w 105"/>
                <a:gd name="T57" fmla="*/ 228 h 22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05" h="228">
                  <a:moveTo>
                    <a:pt x="0" y="188"/>
                  </a:moveTo>
                  <a:lnTo>
                    <a:pt x="40" y="37"/>
                  </a:lnTo>
                  <a:lnTo>
                    <a:pt x="55" y="28"/>
                  </a:lnTo>
                  <a:lnTo>
                    <a:pt x="71" y="18"/>
                  </a:lnTo>
                  <a:lnTo>
                    <a:pt x="88" y="10"/>
                  </a:lnTo>
                  <a:lnTo>
                    <a:pt x="105" y="0"/>
                  </a:lnTo>
                  <a:lnTo>
                    <a:pt x="48" y="211"/>
                  </a:lnTo>
                  <a:lnTo>
                    <a:pt x="45" y="217"/>
                  </a:lnTo>
                  <a:lnTo>
                    <a:pt x="43" y="221"/>
                  </a:lnTo>
                  <a:lnTo>
                    <a:pt x="42" y="223"/>
                  </a:lnTo>
                  <a:lnTo>
                    <a:pt x="42" y="224"/>
                  </a:lnTo>
                  <a:lnTo>
                    <a:pt x="43" y="227"/>
                  </a:lnTo>
                  <a:lnTo>
                    <a:pt x="44" y="228"/>
                  </a:lnTo>
                  <a:lnTo>
                    <a:pt x="33" y="214"/>
                  </a:lnTo>
                  <a:lnTo>
                    <a:pt x="22" y="203"/>
                  </a:lnTo>
                  <a:lnTo>
                    <a:pt x="11" y="195"/>
                  </a:lnTo>
                  <a:lnTo>
                    <a:pt x="0" y="188"/>
                  </a:lnTo>
                  <a:close/>
                </a:path>
              </a:pathLst>
            </a:custGeom>
            <a:solidFill>
              <a:srgbClr val="A6BBCD"/>
            </a:solidFill>
            <a:ln w="9525">
              <a:noFill/>
              <a:round/>
              <a:headEnd/>
              <a:tailEnd/>
            </a:ln>
          </xdr:spPr>
        </xdr:sp>
        <xdr:sp macro="" textlink="">
          <xdr:nvSpPr>
            <xdr:cNvPr id="359" name="Freeform 103"/>
            <xdr:cNvSpPr>
              <a:spLocks/>
            </xdr:cNvSpPr>
          </xdr:nvSpPr>
          <xdr:spPr bwMode="auto">
            <a:xfrm>
              <a:off x="2699" y="673"/>
              <a:ext cx="22" cy="49"/>
            </a:xfrm>
            <a:custGeom>
              <a:avLst/>
              <a:gdLst>
                <a:gd name="T0" fmla="*/ 0 w 113"/>
                <a:gd name="T1" fmla="*/ 0 h 247"/>
                <a:gd name="T2" fmla="*/ 0 w 113"/>
                <a:gd name="T3" fmla="*/ 0 h 247"/>
                <a:gd name="T4" fmla="*/ 0 w 113"/>
                <a:gd name="T5" fmla="*/ 0 h 247"/>
                <a:gd name="T6" fmla="*/ 0 w 113"/>
                <a:gd name="T7" fmla="*/ 0 h 247"/>
                <a:gd name="T8" fmla="*/ 0 w 113"/>
                <a:gd name="T9" fmla="*/ 0 h 247"/>
                <a:gd name="T10" fmla="*/ 0 w 113"/>
                <a:gd name="T11" fmla="*/ 0 h 247"/>
                <a:gd name="T12" fmla="*/ 0 w 113"/>
                <a:gd name="T13" fmla="*/ 0 h 247"/>
                <a:gd name="T14" fmla="*/ 0 w 113"/>
                <a:gd name="T15" fmla="*/ 0 h 247"/>
                <a:gd name="T16" fmla="*/ 0 w 113"/>
                <a:gd name="T17" fmla="*/ 0 h 247"/>
                <a:gd name="T18" fmla="*/ 0 w 113"/>
                <a:gd name="T19" fmla="*/ 0 h 247"/>
                <a:gd name="T20" fmla="*/ 0 w 113"/>
                <a:gd name="T21" fmla="*/ 0 h 247"/>
                <a:gd name="T22" fmla="*/ 0 w 113"/>
                <a:gd name="T23" fmla="*/ 0 h 247"/>
                <a:gd name="T24" fmla="*/ 0 w 113"/>
                <a:gd name="T25" fmla="*/ 0 h 247"/>
                <a:gd name="T26" fmla="*/ 0 w 113"/>
                <a:gd name="T27" fmla="*/ 0 h 247"/>
                <a:gd name="T28" fmla="*/ 0 w 113"/>
                <a:gd name="T29" fmla="*/ 0 h 247"/>
                <a:gd name="T30" fmla="*/ 0 w 113"/>
                <a:gd name="T31" fmla="*/ 0 h 247"/>
                <a:gd name="T32" fmla="*/ 0 w 113"/>
                <a:gd name="T33" fmla="*/ 0 h 247"/>
                <a:gd name="T34" fmla="*/ 0 w 113"/>
                <a:gd name="T35" fmla="*/ 0 h 247"/>
                <a:gd name="T36" fmla="*/ 0 w 113"/>
                <a:gd name="T37" fmla="*/ 0 h 24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13"/>
                <a:gd name="T58" fmla="*/ 0 h 247"/>
                <a:gd name="T59" fmla="*/ 113 w 113"/>
                <a:gd name="T60" fmla="*/ 247 h 24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13" h="247">
                  <a:moveTo>
                    <a:pt x="0" y="223"/>
                  </a:moveTo>
                  <a:lnTo>
                    <a:pt x="48" y="36"/>
                  </a:lnTo>
                  <a:lnTo>
                    <a:pt x="65" y="28"/>
                  </a:lnTo>
                  <a:lnTo>
                    <a:pt x="80" y="18"/>
                  </a:lnTo>
                  <a:lnTo>
                    <a:pt x="97" y="9"/>
                  </a:lnTo>
                  <a:lnTo>
                    <a:pt x="113" y="0"/>
                  </a:lnTo>
                  <a:lnTo>
                    <a:pt x="61" y="199"/>
                  </a:lnTo>
                  <a:lnTo>
                    <a:pt x="50" y="208"/>
                  </a:lnTo>
                  <a:lnTo>
                    <a:pt x="40" y="216"/>
                  </a:lnTo>
                  <a:lnTo>
                    <a:pt x="32" y="224"/>
                  </a:lnTo>
                  <a:lnTo>
                    <a:pt x="25" y="229"/>
                  </a:lnTo>
                  <a:lnTo>
                    <a:pt x="21" y="235"/>
                  </a:lnTo>
                  <a:lnTo>
                    <a:pt x="19" y="240"/>
                  </a:lnTo>
                  <a:lnTo>
                    <a:pt x="19" y="241"/>
                  </a:lnTo>
                  <a:lnTo>
                    <a:pt x="20" y="243"/>
                  </a:lnTo>
                  <a:lnTo>
                    <a:pt x="20" y="245"/>
                  </a:lnTo>
                  <a:lnTo>
                    <a:pt x="22" y="247"/>
                  </a:lnTo>
                  <a:lnTo>
                    <a:pt x="11" y="234"/>
                  </a:lnTo>
                  <a:lnTo>
                    <a:pt x="0" y="223"/>
                  </a:lnTo>
                  <a:close/>
                </a:path>
              </a:pathLst>
            </a:custGeom>
            <a:solidFill>
              <a:srgbClr val="ABC0D1"/>
            </a:solidFill>
            <a:ln w="9525">
              <a:noFill/>
              <a:round/>
              <a:headEnd/>
              <a:tailEnd/>
            </a:ln>
          </xdr:spPr>
        </xdr:sp>
        <xdr:sp macro="" textlink="">
          <xdr:nvSpPr>
            <xdr:cNvPr id="360" name="Freeform 104"/>
            <xdr:cNvSpPr>
              <a:spLocks noEditPoints="1"/>
            </xdr:cNvSpPr>
          </xdr:nvSpPr>
          <xdr:spPr bwMode="auto">
            <a:xfrm>
              <a:off x="2703" y="669"/>
              <a:ext cx="25" cy="53"/>
            </a:xfrm>
            <a:custGeom>
              <a:avLst/>
              <a:gdLst>
                <a:gd name="T0" fmla="*/ 0 w 124"/>
                <a:gd name="T1" fmla="*/ 0 h 265"/>
                <a:gd name="T2" fmla="*/ 0 w 124"/>
                <a:gd name="T3" fmla="*/ 0 h 265"/>
                <a:gd name="T4" fmla="*/ 0 w 124"/>
                <a:gd name="T5" fmla="*/ 0 h 265"/>
                <a:gd name="T6" fmla="*/ 0 w 124"/>
                <a:gd name="T7" fmla="*/ 0 h 265"/>
                <a:gd name="T8" fmla="*/ 0 w 124"/>
                <a:gd name="T9" fmla="*/ 0 h 265"/>
                <a:gd name="T10" fmla="*/ 0 w 124"/>
                <a:gd name="T11" fmla="*/ 0 h 265"/>
                <a:gd name="T12" fmla="*/ 0 w 124"/>
                <a:gd name="T13" fmla="*/ 0 h 265"/>
                <a:gd name="T14" fmla="*/ 0 w 124"/>
                <a:gd name="T15" fmla="*/ 0 h 265"/>
                <a:gd name="T16" fmla="*/ 0 w 124"/>
                <a:gd name="T17" fmla="*/ 0 h 265"/>
                <a:gd name="T18" fmla="*/ 0 w 124"/>
                <a:gd name="T19" fmla="*/ 0 h 265"/>
                <a:gd name="T20" fmla="*/ 0 w 124"/>
                <a:gd name="T21" fmla="*/ 0 h 265"/>
                <a:gd name="T22" fmla="*/ 0 w 124"/>
                <a:gd name="T23" fmla="*/ 0 h 265"/>
                <a:gd name="T24" fmla="*/ 0 w 124"/>
                <a:gd name="T25" fmla="*/ 0 h 265"/>
                <a:gd name="T26" fmla="*/ 0 w 124"/>
                <a:gd name="T27" fmla="*/ 0 h 265"/>
                <a:gd name="T28" fmla="*/ 0 w 124"/>
                <a:gd name="T29" fmla="*/ 0 h 265"/>
                <a:gd name="T30" fmla="*/ 0 w 124"/>
                <a:gd name="T31" fmla="*/ 0 h 26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4"/>
                <a:gd name="T49" fmla="*/ 0 h 265"/>
                <a:gd name="T50" fmla="*/ 124 w 124"/>
                <a:gd name="T51" fmla="*/ 265 h 26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4" h="265">
                  <a:moveTo>
                    <a:pt x="0" y="264"/>
                  </a:moveTo>
                  <a:lnTo>
                    <a:pt x="0" y="264"/>
                  </a:lnTo>
                  <a:lnTo>
                    <a:pt x="1" y="265"/>
                  </a:lnTo>
                  <a:lnTo>
                    <a:pt x="1" y="264"/>
                  </a:lnTo>
                  <a:lnTo>
                    <a:pt x="0" y="264"/>
                  </a:lnTo>
                  <a:close/>
                  <a:moveTo>
                    <a:pt x="4" y="247"/>
                  </a:moveTo>
                  <a:lnTo>
                    <a:pt x="61" y="36"/>
                  </a:lnTo>
                  <a:lnTo>
                    <a:pt x="76" y="27"/>
                  </a:lnTo>
                  <a:lnTo>
                    <a:pt x="92" y="18"/>
                  </a:lnTo>
                  <a:lnTo>
                    <a:pt x="108" y="9"/>
                  </a:lnTo>
                  <a:lnTo>
                    <a:pt x="124" y="0"/>
                  </a:lnTo>
                  <a:lnTo>
                    <a:pt x="74" y="194"/>
                  </a:lnTo>
                  <a:lnTo>
                    <a:pt x="51" y="210"/>
                  </a:lnTo>
                  <a:lnTo>
                    <a:pt x="31" y="224"/>
                  </a:lnTo>
                  <a:lnTo>
                    <a:pt x="15" y="237"/>
                  </a:lnTo>
                  <a:lnTo>
                    <a:pt x="4" y="247"/>
                  </a:lnTo>
                  <a:close/>
                </a:path>
              </a:pathLst>
            </a:custGeom>
            <a:solidFill>
              <a:srgbClr val="AFC4D4"/>
            </a:solidFill>
            <a:ln w="9525">
              <a:noFill/>
              <a:round/>
              <a:headEnd/>
              <a:tailEnd/>
            </a:ln>
          </xdr:spPr>
        </xdr:sp>
        <xdr:sp macro="" textlink="">
          <xdr:nvSpPr>
            <xdr:cNvPr id="361" name="Freeform 105"/>
            <xdr:cNvSpPr>
              <a:spLocks/>
            </xdr:cNvSpPr>
          </xdr:nvSpPr>
          <xdr:spPr bwMode="auto">
            <a:xfrm>
              <a:off x="2711" y="666"/>
              <a:ext cx="23" cy="47"/>
            </a:xfrm>
            <a:custGeom>
              <a:avLst/>
              <a:gdLst>
                <a:gd name="T0" fmla="*/ 0 w 116"/>
                <a:gd name="T1" fmla="*/ 0 h 234"/>
                <a:gd name="T2" fmla="*/ 0 w 116"/>
                <a:gd name="T3" fmla="*/ 0 h 234"/>
                <a:gd name="T4" fmla="*/ 0 w 116"/>
                <a:gd name="T5" fmla="*/ 0 h 234"/>
                <a:gd name="T6" fmla="*/ 0 w 116"/>
                <a:gd name="T7" fmla="*/ 0 h 234"/>
                <a:gd name="T8" fmla="*/ 0 w 116"/>
                <a:gd name="T9" fmla="*/ 0 h 234"/>
                <a:gd name="T10" fmla="*/ 0 w 116"/>
                <a:gd name="T11" fmla="*/ 0 h 234"/>
                <a:gd name="T12" fmla="*/ 0 w 116"/>
                <a:gd name="T13" fmla="*/ 0 h 234"/>
                <a:gd name="T14" fmla="*/ 0 w 116"/>
                <a:gd name="T15" fmla="*/ 0 h 234"/>
                <a:gd name="T16" fmla="*/ 0 w 116"/>
                <a:gd name="T17" fmla="*/ 0 h 234"/>
                <a:gd name="T18" fmla="*/ 0 w 116"/>
                <a:gd name="T19" fmla="*/ 0 h 234"/>
                <a:gd name="T20" fmla="*/ 0 w 116"/>
                <a:gd name="T21" fmla="*/ 0 h 2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6"/>
                <a:gd name="T34" fmla="*/ 0 h 234"/>
                <a:gd name="T35" fmla="*/ 116 w 116"/>
                <a:gd name="T36" fmla="*/ 234 h 2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6" h="234">
                  <a:moveTo>
                    <a:pt x="0" y="234"/>
                  </a:moveTo>
                  <a:lnTo>
                    <a:pt x="52" y="35"/>
                  </a:lnTo>
                  <a:lnTo>
                    <a:pt x="68" y="26"/>
                  </a:lnTo>
                  <a:lnTo>
                    <a:pt x="84" y="17"/>
                  </a:lnTo>
                  <a:lnTo>
                    <a:pt x="101" y="9"/>
                  </a:lnTo>
                  <a:lnTo>
                    <a:pt x="116" y="0"/>
                  </a:lnTo>
                  <a:lnTo>
                    <a:pt x="67" y="189"/>
                  </a:lnTo>
                  <a:lnTo>
                    <a:pt x="48" y="201"/>
                  </a:lnTo>
                  <a:lnTo>
                    <a:pt x="30" y="213"/>
                  </a:lnTo>
                  <a:lnTo>
                    <a:pt x="14" y="224"/>
                  </a:lnTo>
                  <a:lnTo>
                    <a:pt x="0" y="234"/>
                  </a:lnTo>
                  <a:close/>
                </a:path>
              </a:pathLst>
            </a:custGeom>
            <a:solidFill>
              <a:srgbClr val="B5C7D7"/>
            </a:solidFill>
            <a:ln w="9525">
              <a:noFill/>
              <a:round/>
              <a:headEnd/>
              <a:tailEnd/>
            </a:ln>
          </xdr:spPr>
        </xdr:sp>
        <xdr:sp macro="" textlink="">
          <xdr:nvSpPr>
            <xdr:cNvPr id="362" name="Freeform 106"/>
            <xdr:cNvSpPr>
              <a:spLocks/>
            </xdr:cNvSpPr>
          </xdr:nvSpPr>
          <xdr:spPr bwMode="auto">
            <a:xfrm>
              <a:off x="2718" y="662"/>
              <a:ext cx="23" cy="46"/>
            </a:xfrm>
            <a:custGeom>
              <a:avLst/>
              <a:gdLst>
                <a:gd name="T0" fmla="*/ 0 w 114"/>
                <a:gd name="T1" fmla="*/ 0 h 229"/>
                <a:gd name="T2" fmla="*/ 0 w 114"/>
                <a:gd name="T3" fmla="*/ 0 h 229"/>
                <a:gd name="T4" fmla="*/ 0 w 114"/>
                <a:gd name="T5" fmla="*/ 0 h 229"/>
                <a:gd name="T6" fmla="*/ 0 w 114"/>
                <a:gd name="T7" fmla="*/ 0 h 229"/>
                <a:gd name="T8" fmla="*/ 0 w 114"/>
                <a:gd name="T9" fmla="*/ 0 h 229"/>
                <a:gd name="T10" fmla="*/ 0 w 114"/>
                <a:gd name="T11" fmla="*/ 0 h 229"/>
                <a:gd name="T12" fmla="*/ 0 w 114"/>
                <a:gd name="T13" fmla="*/ 0 h 229"/>
                <a:gd name="T14" fmla="*/ 0 w 114"/>
                <a:gd name="T15" fmla="*/ 0 h 229"/>
                <a:gd name="T16" fmla="*/ 0 w 114"/>
                <a:gd name="T17" fmla="*/ 0 h 229"/>
                <a:gd name="T18" fmla="*/ 0 w 114"/>
                <a:gd name="T19" fmla="*/ 0 h 229"/>
                <a:gd name="T20" fmla="*/ 0 w 114"/>
                <a:gd name="T21" fmla="*/ 0 h 2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4"/>
                <a:gd name="T34" fmla="*/ 0 h 229"/>
                <a:gd name="T35" fmla="*/ 114 w 114"/>
                <a:gd name="T36" fmla="*/ 229 h 2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4" h="229">
                  <a:moveTo>
                    <a:pt x="0" y="229"/>
                  </a:moveTo>
                  <a:lnTo>
                    <a:pt x="50" y="35"/>
                  </a:lnTo>
                  <a:lnTo>
                    <a:pt x="67" y="27"/>
                  </a:lnTo>
                  <a:lnTo>
                    <a:pt x="82" y="18"/>
                  </a:lnTo>
                  <a:lnTo>
                    <a:pt x="99" y="9"/>
                  </a:lnTo>
                  <a:lnTo>
                    <a:pt x="114" y="0"/>
                  </a:lnTo>
                  <a:lnTo>
                    <a:pt x="66" y="187"/>
                  </a:lnTo>
                  <a:lnTo>
                    <a:pt x="47" y="198"/>
                  </a:lnTo>
                  <a:lnTo>
                    <a:pt x="31" y="209"/>
                  </a:lnTo>
                  <a:lnTo>
                    <a:pt x="14" y="219"/>
                  </a:lnTo>
                  <a:lnTo>
                    <a:pt x="0" y="229"/>
                  </a:lnTo>
                  <a:close/>
                </a:path>
              </a:pathLst>
            </a:custGeom>
            <a:solidFill>
              <a:srgbClr val="BACBDA"/>
            </a:solidFill>
            <a:ln w="9525">
              <a:noFill/>
              <a:round/>
              <a:headEnd/>
              <a:tailEnd/>
            </a:ln>
          </xdr:spPr>
        </xdr:sp>
        <xdr:sp macro="" textlink="">
          <xdr:nvSpPr>
            <xdr:cNvPr id="363" name="Freeform 107"/>
            <xdr:cNvSpPr>
              <a:spLocks/>
            </xdr:cNvSpPr>
          </xdr:nvSpPr>
          <xdr:spPr bwMode="auto">
            <a:xfrm>
              <a:off x="2724" y="659"/>
              <a:ext cx="23" cy="45"/>
            </a:xfrm>
            <a:custGeom>
              <a:avLst/>
              <a:gdLst>
                <a:gd name="T0" fmla="*/ 0 w 113"/>
                <a:gd name="T1" fmla="*/ 0 h 223"/>
                <a:gd name="T2" fmla="*/ 0 w 113"/>
                <a:gd name="T3" fmla="*/ 0 h 223"/>
                <a:gd name="T4" fmla="*/ 0 w 113"/>
                <a:gd name="T5" fmla="*/ 0 h 223"/>
                <a:gd name="T6" fmla="*/ 0 w 113"/>
                <a:gd name="T7" fmla="*/ 0 h 223"/>
                <a:gd name="T8" fmla="*/ 0 w 113"/>
                <a:gd name="T9" fmla="*/ 0 h 223"/>
                <a:gd name="T10" fmla="*/ 0 w 113"/>
                <a:gd name="T11" fmla="*/ 0 h 223"/>
                <a:gd name="T12" fmla="*/ 0 w 113"/>
                <a:gd name="T13" fmla="*/ 0 h 223"/>
                <a:gd name="T14" fmla="*/ 0 w 113"/>
                <a:gd name="T15" fmla="*/ 0 h 223"/>
                <a:gd name="T16" fmla="*/ 0 w 113"/>
                <a:gd name="T17" fmla="*/ 0 h 223"/>
                <a:gd name="T18" fmla="*/ 0 w 113"/>
                <a:gd name="T19" fmla="*/ 0 h 223"/>
                <a:gd name="T20" fmla="*/ 0 w 113"/>
                <a:gd name="T21" fmla="*/ 0 h 2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3"/>
                <a:gd name="T34" fmla="*/ 0 h 223"/>
                <a:gd name="T35" fmla="*/ 113 w 113"/>
                <a:gd name="T36" fmla="*/ 223 h 2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3" h="223">
                  <a:moveTo>
                    <a:pt x="0" y="223"/>
                  </a:moveTo>
                  <a:lnTo>
                    <a:pt x="49" y="34"/>
                  </a:lnTo>
                  <a:lnTo>
                    <a:pt x="66" y="25"/>
                  </a:lnTo>
                  <a:lnTo>
                    <a:pt x="81" y="17"/>
                  </a:lnTo>
                  <a:lnTo>
                    <a:pt x="98" y="8"/>
                  </a:lnTo>
                  <a:lnTo>
                    <a:pt x="113" y="0"/>
                  </a:lnTo>
                  <a:lnTo>
                    <a:pt x="65" y="184"/>
                  </a:lnTo>
                  <a:lnTo>
                    <a:pt x="48" y="195"/>
                  </a:lnTo>
                  <a:lnTo>
                    <a:pt x="31" y="204"/>
                  </a:lnTo>
                  <a:lnTo>
                    <a:pt x="15" y="214"/>
                  </a:lnTo>
                  <a:lnTo>
                    <a:pt x="0" y="223"/>
                  </a:lnTo>
                  <a:close/>
                </a:path>
              </a:pathLst>
            </a:custGeom>
            <a:solidFill>
              <a:srgbClr val="BFCFDE"/>
            </a:solidFill>
            <a:ln w="9525">
              <a:noFill/>
              <a:round/>
              <a:headEnd/>
              <a:tailEnd/>
            </a:ln>
          </xdr:spPr>
        </xdr:sp>
        <xdr:sp macro="" textlink="">
          <xdr:nvSpPr>
            <xdr:cNvPr id="364" name="Freeform 108"/>
            <xdr:cNvSpPr>
              <a:spLocks/>
            </xdr:cNvSpPr>
          </xdr:nvSpPr>
          <xdr:spPr bwMode="auto">
            <a:xfrm>
              <a:off x="2731" y="656"/>
              <a:ext cx="22" cy="44"/>
            </a:xfrm>
            <a:custGeom>
              <a:avLst/>
              <a:gdLst>
                <a:gd name="T0" fmla="*/ 0 w 112"/>
                <a:gd name="T1" fmla="*/ 0 h 220"/>
                <a:gd name="T2" fmla="*/ 0 w 112"/>
                <a:gd name="T3" fmla="*/ 0 h 220"/>
                <a:gd name="T4" fmla="*/ 0 w 112"/>
                <a:gd name="T5" fmla="*/ 0 h 220"/>
                <a:gd name="T6" fmla="*/ 0 w 112"/>
                <a:gd name="T7" fmla="*/ 0 h 220"/>
                <a:gd name="T8" fmla="*/ 0 w 112"/>
                <a:gd name="T9" fmla="*/ 0 h 220"/>
                <a:gd name="T10" fmla="*/ 0 w 112"/>
                <a:gd name="T11" fmla="*/ 0 h 220"/>
                <a:gd name="T12" fmla="*/ 0 w 112"/>
                <a:gd name="T13" fmla="*/ 0 h 220"/>
                <a:gd name="T14" fmla="*/ 0 w 112"/>
                <a:gd name="T15" fmla="*/ 0 h 220"/>
                <a:gd name="T16" fmla="*/ 0 w 112"/>
                <a:gd name="T17" fmla="*/ 0 h 220"/>
                <a:gd name="T18" fmla="*/ 0 w 112"/>
                <a:gd name="T19" fmla="*/ 0 h 220"/>
                <a:gd name="T20" fmla="*/ 0 w 112"/>
                <a:gd name="T21" fmla="*/ 0 h 2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2"/>
                <a:gd name="T34" fmla="*/ 0 h 220"/>
                <a:gd name="T35" fmla="*/ 112 w 112"/>
                <a:gd name="T36" fmla="*/ 220 h 2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2" h="220">
                  <a:moveTo>
                    <a:pt x="0" y="220"/>
                  </a:moveTo>
                  <a:lnTo>
                    <a:pt x="48" y="33"/>
                  </a:lnTo>
                  <a:lnTo>
                    <a:pt x="65" y="25"/>
                  </a:lnTo>
                  <a:lnTo>
                    <a:pt x="80" y="17"/>
                  </a:lnTo>
                  <a:lnTo>
                    <a:pt x="97" y="9"/>
                  </a:lnTo>
                  <a:lnTo>
                    <a:pt x="112" y="0"/>
                  </a:lnTo>
                  <a:lnTo>
                    <a:pt x="65" y="182"/>
                  </a:lnTo>
                  <a:lnTo>
                    <a:pt x="47" y="192"/>
                  </a:lnTo>
                  <a:lnTo>
                    <a:pt x="31" y="202"/>
                  </a:lnTo>
                  <a:lnTo>
                    <a:pt x="15" y="212"/>
                  </a:lnTo>
                  <a:lnTo>
                    <a:pt x="0" y="220"/>
                  </a:lnTo>
                  <a:close/>
                </a:path>
              </a:pathLst>
            </a:custGeom>
            <a:solidFill>
              <a:srgbClr val="C4D2E0"/>
            </a:solidFill>
            <a:ln w="9525">
              <a:noFill/>
              <a:round/>
              <a:headEnd/>
              <a:tailEnd/>
            </a:ln>
          </xdr:spPr>
        </xdr:sp>
        <xdr:sp macro="" textlink="">
          <xdr:nvSpPr>
            <xdr:cNvPr id="365" name="Freeform 109"/>
            <xdr:cNvSpPr>
              <a:spLocks/>
            </xdr:cNvSpPr>
          </xdr:nvSpPr>
          <xdr:spPr bwMode="auto">
            <a:xfrm>
              <a:off x="2737" y="653"/>
              <a:ext cx="23" cy="43"/>
            </a:xfrm>
            <a:custGeom>
              <a:avLst/>
              <a:gdLst>
                <a:gd name="T0" fmla="*/ 0 w 112"/>
                <a:gd name="T1" fmla="*/ 0 h 217"/>
                <a:gd name="T2" fmla="*/ 0 w 112"/>
                <a:gd name="T3" fmla="*/ 0 h 217"/>
                <a:gd name="T4" fmla="*/ 0 w 112"/>
                <a:gd name="T5" fmla="*/ 0 h 217"/>
                <a:gd name="T6" fmla="*/ 0 w 112"/>
                <a:gd name="T7" fmla="*/ 0 h 217"/>
                <a:gd name="T8" fmla="*/ 0 w 112"/>
                <a:gd name="T9" fmla="*/ 0 h 217"/>
                <a:gd name="T10" fmla="*/ 0 w 112"/>
                <a:gd name="T11" fmla="*/ 0 h 217"/>
                <a:gd name="T12" fmla="*/ 0 w 112"/>
                <a:gd name="T13" fmla="*/ 0 h 217"/>
                <a:gd name="T14" fmla="*/ 0 w 112"/>
                <a:gd name="T15" fmla="*/ 0 h 217"/>
                <a:gd name="T16" fmla="*/ 0 w 112"/>
                <a:gd name="T17" fmla="*/ 0 h 217"/>
                <a:gd name="T18" fmla="*/ 0 w 112"/>
                <a:gd name="T19" fmla="*/ 0 h 217"/>
                <a:gd name="T20" fmla="*/ 0 w 112"/>
                <a:gd name="T21" fmla="*/ 0 h 2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2"/>
                <a:gd name="T34" fmla="*/ 0 h 217"/>
                <a:gd name="T35" fmla="*/ 112 w 112"/>
                <a:gd name="T36" fmla="*/ 217 h 2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2" h="217">
                  <a:moveTo>
                    <a:pt x="0" y="217"/>
                  </a:moveTo>
                  <a:lnTo>
                    <a:pt x="48" y="33"/>
                  </a:lnTo>
                  <a:lnTo>
                    <a:pt x="65" y="25"/>
                  </a:lnTo>
                  <a:lnTo>
                    <a:pt x="80" y="16"/>
                  </a:lnTo>
                  <a:lnTo>
                    <a:pt x="97" y="8"/>
                  </a:lnTo>
                  <a:lnTo>
                    <a:pt x="112" y="0"/>
                  </a:lnTo>
                  <a:lnTo>
                    <a:pt x="65" y="179"/>
                  </a:lnTo>
                  <a:lnTo>
                    <a:pt x="48" y="189"/>
                  </a:lnTo>
                  <a:lnTo>
                    <a:pt x="32" y="199"/>
                  </a:lnTo>
                  <a:lnTo>
                    <a:pt x="16" y="208"/>
                  </a:lnTo>
                  <a:lnTo>
                    <a:pt x="0" y="217"/>
                  </a:lnTo>
                  <a:close/>
                </a:path>
              </a:pathLst>
            </a:custGeom>
            <a:solidFill>
              <a:srgbClr val="CAD7E4"/>
            </a:solidFill>
            <a:ln w="9525">
              <a:noFill/>
              <a:round/>
              <a:headEnd/>
              <a:tailEnd/>
            </a:ln>
          </xdr:spPr>
        </xdr:sp>
        <xdr:sp macro="" textlink="">
          <xdr:nvSpPr>
            <xdr:cNvPr id="366" name="Freeform 110"/>
            <xdr:cNvSpPr>
              <a:spLocks/>
            </xdr:cNvSpPr>
          </xdr:nvSpPr>
          <xdr:spPr bwMode="auto">
            <a:xfrm>
              <a:off x="2744" y="649"/>
              <a:ext cx="22" cy="43"/>
            </a:xfrm>
            <a:custGeom>
              <a:avLst/>
              <a:gdLst>
                <a:gd name="T0" fmla="*/ 0 w 111"/>
                <a:gd name="T1" fmla="*/ 0 h 214"/>
                <a:gd name="T2" fmla="*/ 0 w 111"/>
                <a:gd name="T3" fmla="*/ 0 h 214"/>
                <a:gd name="T4" fmla="*/ 0 w 111"/>
                <a:gd name="T5" fmla="*/ 0 h 214"/>
                <a:gd name="T6" fmla="*/ 0 w 111"/>
                <a:gd name="T7" fmla="*/ 0 h 214"/>
                <a:gd name="T8" fmla="*/ 0 w 111"/>
                <a:gd name="T9" fmla="*/ 0 h 214"/>
                <a:gd name="T10" fmla="*/ 0 w 111"/>
                <a:gd name="T11" fmla="*/ 0 h 214"/>
                <a:gd name="T12" fmla="*/ 0 w 111"/>
                <a:gd name="T13" fmla="*/ 0 h 214"/>
                <a:gd name="T14" fmla="*/ 0 w 111"/>
                <a:gd name="T15" fmla="*/ 0 h 214"/>
                <a:gd name="T16" fmla="*/ 0 w 111"/>
                <a:gd name="T17" fmla="*/ 0 h 214"/>
                <a:gd name="T18" fmla="*/ 0 w 111"/>
                <a:gd name="T19" fmla="*/ 0 h 214"/>
                <a:gd name="T20" fmla="*/ 0 w 111"/>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1"/>
                <a:gd name="T34" fmla="*/ 0 h 214"/>
                <a:gd name="T35" fmla="*/ 111 w 111"/>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1" h="214">
                  <a:moveTo>
                    <a:pt x="0" y="214"/>
                  </a:moveTo>
                  <a:lnTo>
                    <a:pt x="47" y="32"/>
                  </a:lnTo>
                  <a:lnTo>
                    <a:pt x="64" y="24"/>
                  </a:lnTo>
                  <a:lnTo>
                    <a:pt x="79" y="16"/>
                  </a:lnTo>
                  <a:lnTo>
                    <a:pt x="96" y="8"/>
                  </a:lnTo>
                  <a:lnTo>
                    <a:pt x="111" y="0"/>
                  </a:lnTo>
                  <a:lnTo>
                    <a:pt x="65" y="176"/>
                  </a:lnTo>
                  <a:lnTo>
                    <a:pt x="48" y="186"/>
                  </a:lnTo>
                  <a:lnTo>
                    <a:pt x="32" y="195"/>
                  </a:lnTo>
                  <a:lnTo>
                    <a:pt x="15" y="205"/>
                  </a:lnTo>
                  <a:lnTo>
                    <a:pt x="0" y="214"/>
                  </a:lnTo>
                  <a:close/>
                </a:path>
              </a:pathLst>
            </a:custGeom>
            <a:solidFill>
              <a:srgbClr val="D1DDE8"/>
            </a:solidFill>
            <a:ln w="9525">
              <a:noFill/>
              <a:round/>
              <a:headEnd/>
              <a:tailEnd/>
            </a:ln>
          </xdr:spPr>
        </xdr:sp>
        <xdr:sp macro="" textlink="">
          <xdr:nvSpPr>
            <xdr:cNvPr id="367" name="Freeform 111"/>
            <xdr:cNvSpPr>
              <a:spLocks/>
            </xdr:cNvSpPr>
          </xdr:nvSpPr>
          <xdr:spPr bwMode="auto">
            <a:xfrm>
              <a:off x="2750" y="646"/>
              <a:ext cx="23" cy="42"/>
            </a:xfrm>
            <a:custGeom>
              <a:avLst/>
              <a:gdLst>
                <a:gd name="T0" fmla="*/ 0 w 111"/>
                <a:gd name="T1" fmla="*/ 0 h 210"/>
                <a:gd name="T2" fmla="*/ 0 w 111"/>
                <a:gd name="T3" fmla="*/ 0 h 210"/>
                <a:gd name="T4" fmla="*/ 0 w 111"/>
                <a:gd name="T5" fmla="*/ 0 h 210"/>
                <a:gd name="T6" fmla="*/ 0 w 111"/>
                <a:gd name="T7" fmla="*/ 0 h 210"/>
                <a:gd name="T8" fmla="*/ 0 w 111"/>
                <a:gd name="T9" fmla="*/ 0 h 210"/>
                <a:gd name="T10" fmla="*/ 0 w 111"/>
                <a:gd name="T11" fmla="*/ 0 h 210"/>
                <a:gd name="T12" fmla="*/ 0 w 111"/>
                <a:gd name="T13" fmla="*/ 0 h 210"/>
                <a:gd name="T14" fmla="*/ 0 w 111"/>
                <a:gd name="T15" fmla="*/ 0 h 210"/>
                <a:gd name="T16" fmla="*/ 0 w 111"/>
                <a:gd name="T17" fmla="*/ 0 h 210"/>
                <a:gd name="T18" fmla="*/ 0 w 111"/>
                <a:gd name="T19" fmla="*/ 0 h 210"/>
                <a:gd name="T20" fmla="*/ 0 w 111"/>
                <a:gd name="T21" fmla="*/ 0 h 21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1"/>
                <a:gd name="T34" fmla="*/ 0 h 210"/>
                <a:gd name="T35" fmla="*/ 111 w 111"/>
                <a:gd name="T36" fmla="*/ 210 h 21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1" h="210">
                  <a:moveTo>
                    <a:pt x="0" y="210"/>
                  </a:moveTo>
                  <a:lnTo>
                    <a:pt x="47" y="31"/>
                  </a:lnTo>
                  <a:lnTo>
                    <a:pt x="64" y="23"/>
                  </a:lnTo>
                  <a:lnTo>
                    <a:pt x="79" y="15"/>
                  </a:lnTo>
                  <a:lnTo>
                    <a:pt x="94" y="7"/>
                  </a:lnTo>
                  <a:lnTo>
                    <a:pt x="111" y="0"/>
                  </a:lnTo>
                  <a:lnTo>
                    <a:pt x="65" y="174"/>
                  </a:lnTo>
                  <a:lnTo>
                    <a:pt x="48" y="183"/>
                  </a:lnTo>
                  <a:lnTo>
                    <a:pt x="32" y="191"/>
                  </a:lnTo>
                  <a:lnTo>
                    <a:pt x="16" y="201"/>
                  </a:lnTo>
                  <a:lnTo>
                    <a:pt x="0" y="210"/>
                  </a:lnTo>
                  <a:close/>
                </a:path>
              </a:pathLst>
            </a:custGeom>
            <a:solidFill>
              <a:srgbClr val="D8E1EC"/>
            </a:solidFill>
            <a:ln w="9525">
              <a:noFill/>
              <a:round/>
              <a:headEnd/>
              <a:tailEnd/>
            </a:ln>
          </xdr:spPr>
        </xdr:sp>
        <xdr:sp macro="" textlink="">
          <xdr:nvSpPr>
            <xdr:cNvPr id="368" name="Freeform 112"/>
            <xdr:cNvSpPr>
              <a:spLocks/>
            </xdr:cNvSpPr>
          </xdr:nvSpPr>
          <xdr:spPr bwMode="auto">
            <a:xfrm>
              <a:off x="2757" y="643"/>
              <a:ext cx="22" cy="42"/>
            </a:xfrm>
            <a:custGeom>
              <a:avLst/>
              <a:gdLst>
                <a:gd name="T0" fmla="*/ 0 w 109"/>
                <a:gd name="T1" fmla="*/ 0 h 207"/>
                <a:gd name="T2" fmla="*/ 0 w 109"/>
                <a:gd name="T3" fmla="*/ 0 h 207"/>
                <a:gd name="T4" fmla="*/ 0 w 109"/>
                <a:gd name="T5" fmla="*/ 0 h 207"/>
                <a:gd name="T6" fmla="*/ 0 w 109"/>
                <a:gd name="T7" fmla="*/ 0 h 207"/>
                <a:gd name="T8" fmla="*/ 0 w 109"/>
                <a:gd name="T9" fmla="*/ 0 h 207"/>
                <a:gd name="T10" fmla="*/ 0 w 109"/>
                <a:gd name="T11" fmla="*/ 0 h 207"/>
                <a:gd name="T12" fmla="*/ 0 w 109"/>
                <a:gd name="T13" fmla="*/ 0 h 207"/>
                <a:gd name="T14" fmla="*/ 0 w 109"/>
                <a:gd name="T15" fmla="*/ 0 h 207"/>
                <a:gd name="T16" fmla="*/ 0 w 109"/>
                <a:gd name="T17" fmla="*/ 0 h 207"/>
                <a:gd name="T18" fmla="*/ 0 w 109"/>
                <a:gd name="T19" fmla="*/ 0 h 207"/>
                <a:gd name="T20" fmla="*/ 0 w 109"/>
                <a:gd name="T21" fmla="*/ 0 h 20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9"/>
                <a:gd name="T34" fmla="*/ 0 h 207"/>
                <a:gd name="T35" fmla="*/ 109 w 109"/>
                <a:gd name="T36" fmla="*/ 207 h 20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9" h="207">
                  <a:moveTo>
                    <a:pt x="0" y="207"/>
                  </a:moveTo>
                  <a:lnTo>
                    <a:pt x="46" y="31"/>
                  </a:lnTo>
                  <a:lnTo>
                    <a:pt x="61" y="23"/>
                  </a:lnTo>
                  <a:lnTo>
                    <a:pt x="78" y="16"/>
                  </a:lnTo>
                  <a:lnTo>
                    <a:pt x="93" y="8"/>
                  </a:lnTo>
                  <a:lnTo>
                    <a:pt x="109" y="0"/>
                  </a:lnTo>
                  <a:lnTo>
                    <a:pt x="65" y="171"/>
                  </a:lnTo>
                  <a:lnTo>
                    <a:pt x="48" y="180"/>
                  </a:lnTo>
                  <a:lnTo>
                    <a:pt x="32" y="190"/>
                  </a:lnTo>
                  <a:lnTo>
                    <a:pt x="15" y="199"/>
                  </a:lnTo>
                  <a:lnTo>
                    <a:pt x="0" y="207"/>
                  </a:lnTo>
                  <a:close/>
                </a:path>
              </a:pathLst>
            </a:custGeom>
            <a:solidFill>
              <a:srgbClr val="E0E7EF"/>
            </a:solidFill>
            <a:ln w="9525">
              <a:noFill/>
              <a:round/>
              <a:headEnd/>
              <a:tailEnd/>
            </a:ln>
          </xdr:spPr>
        </xdr:sp>
        <xdr:sp macro="" textlink="">
          <xdr:nvSpPr>
            <xdr:cNvPr id="369" name="Freeform 113"/>
            <xdr:cNvSpPr>
              <a:spLocks/>
            </xdr:cNvSpPr>
          </xdr:nvSpPr>
          <xdr:spPr bwMode="auto">
            <a:xfrm>
              <a:off x="2763" y="640"/>
              <a:ext cx="22" cy="41"/>
            </a:xfrm>
            <a:custGeom>
              <a:avLst/>
              <a:gdLst>
                <a:gd name="T0" fmla="*/ 0 w 109"/>
                <a:gd name="T1" fmla="*/ 0 h 205"/>
                <a:gd name="T2" fmla="*/ 0 w 109"/>
                <a:gd name="T3" fmla="*/ 0 h 205"/>
                <a:gd name="T4" fmla="*/ 0 w 109"/>
                <a:gd name="T5" fmla="*/ 0 h 205"/>
                <a:gd name="T6" fmla="*/ 0 w 109"/>
                <a:gd name="T7" fmla="*/ 0 h 205"/>
                <a:gd name="T8" fmla="*/ 0 w 109"/>
                <a:gd name="T9" fmla="*/ 0 h 205"/>
                <a:gd name="T10" fmla="*/ 0 w 109"/>
                <a:gd name="T11" fmla="*/ 0 h 205"/>
                <a:gd name="T12" fmla="*/ 0 w 109"/>
                <a:gd name="T13" fmla="*/ 0 h 205"/>
                <a:gd name="T14" fmla="*/ 0 w 109"/>
                <a:gd name="T15" fmla="*/ 0 h 205"/>
                <a:gd name="T16" fmla="*/ 0 w 109"/>
                <a:gd name="T17" fmla="*/ 0 h 205"/>
                <a:gd name="T18" fmla="*/ 0 w 109"/>
                <a:gd name="T19" fmla="*/ 0 h 205"/>
                <a:gd name="T20" fmla="*/ 0 w 109"/>
                <a:gd name="T21" fmla="*/ 0 h 2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9"/>
                <a:gd name="T34" fmla="*/ 0 h 205"/>
                <a:gd name="T35" fmla="*/ 109 w 109"/>
                <a:gd name="T36" fmla="*/ 205 h 2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9" h="205">
                  <a:moveTo>
                    <a:pt x="0" y="205"/>
                  </a:moveTo>
                  <a:lnTo>
                    <a:pt x="46" y="31"/>
                  </a:lnTo>
                  <a:lnTo>
                    <a:pt x="61" y="23"/>
                  </a:lnTo>
                  <a:lnTo>
                    <a:pt x="78" y="15"/>
                  </a:lnTo>
                  <a:lnTo>
                    <a:pt x="93" y="8"/>
                  </a:lnTo>
                  <a:lnTo>
                    <a:pt x="109" y="0"/>
                  </a:lnTo>
                  <a:lnTo>
                    <a:pt x="65" y="168"/>
                  </a:lnTo>
                  <a:lnTo>
                    <a:pt x="48" y="177"/>
                  </a:lnTo>
                  <a:lnTo>
                    <a:pt x="32" y="186"/>
                  </a:lnTo>
                  <a:lnTo>
                    <a:pt x="16" y="195"/>
                  </a:lnTo>
                  <a:lnTo>
                    <a:pt x="0" y="205"/>
                  </a:lnTo>
                  <a:close/>
                </a:path>
              </a:pathLst>
            </a:custGeom>
            <a:solidFill>
              <a:srgbClr val="E6EDF3"/>
            </a:solidFill>
            <a:ln w="9525">
              <a:noFill/>
              <a:round/>
              <a:headEnd/>
              <a:tailEnd/>
            </a:ln>
          </xdr:spPr>
        </xdr:sp>
        <xdr:sp macro="" textlink="">
          <xdr:nvSpPr>
            <xdr:cNvPr id="370" name="Freeform 114"/>
            <xdr:cNvSpPr>
              <a:spLocks/>
            </xdr:cNvSpPr>
          </xdr:nvSpPr>
          <xdr:spPr bwMode="auto">
            <a:xfrm>
              <a:off x="2770" y="637"/>
              <a:ext cx="21" cy="40"/>
            </a:xfrm>
            <a:custGeom>
              <a:avLst/>
              <a:gdLst>
                <a:gd name="T0" fmla="*/ 0 w 107"/>
                <a:gd name="T1" fmla="*/ 0 h 200"/>
                <a:gd name="T2" fmla="*/ 0 w 107"/>
                <a:gd name="T3" fmla="*/ 0 h 200"/>
                <a:gd name="T4" fmla="*/ 0 w 107"/>
                <a:gd name="T5" fmla="*/ 0 h 200"/>
                <a:gd name="T6" fmla="*/ 0 w 107"/>
                <a:gd name="T7" fmla="*/ 0 h 200"/>
                <a:gd name="T8" fmla="*/ 0 w 107"/>
                <a:gd name="T9" fmla="*/ 0 h 200"/>
                <a:gd name="T10" fmla="*/ 0 w 107"/>
                <a:gd name="T11" fmla="*/ 0 h 200"/>
                <a:gd name="T12" fmla="*/ 0 w 107"/>
                <a:gd name="T13" fmla="*/ 0 h 200"/>
                <a:gd name="T14" fmla="*/ 0 w 107"/>
                <a:gd name="T15" fmla="*/ 0 h 200"/>
                <a:gd name="T16" fmla="*/ 0 w 107"/>
                <a:gd name="T17" fmla="*/ 0 h 200"/>
                <a:gd name="T18" fmla="*/ 0 w 107"/>
                <a:gd name="T19" fmla="*/ 0 h 200"/>
                <a:gd name="T20" fmla="*/ 0 w 107"/>
                <a:gd name="T21" fmla="*/ 0 h 2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7"/>
                <a:gd name="T34" fmla="*/ 0 h 200"/>
                <a:gd name="T35" fmla="*/ 107 w 107"/>
                <a:gd name="T36" fmla="*/ 200 h 2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7" h="200">
                  <a:moveTo>
                    <a:pt x="0" y="200"/>
                  </a:moveTo>
                  <a:lnTo>
                    <a:pt x="44" y="29"/>
                  </a:lnTo>
                  <a:lnTo>
                    <a:pt x="60" y="22"/>
                  </a:lnTo>
                  <a:lnTo>
                    <a:pt x="76" y="14"/>
                  </a:lnTo>
                  <a:lnTo>
                    <a:pt x="91" y="7"/>
                  </a:lnTo>
                  <a:lnTo>
                    <a:pt x="107" y="0"/>
                  </a:lnTo>
                  <a:lnTo>
                    <a:pt x="64" y="164"/>
                  </a:lnTo>
                  <a:lnTo>
                    <a:pt x="47" y="174"/>
                  </a:lnTo>
                  <a:lnTo>
                    <a:pt x="32" y="182"/>
                  </a:lnTo>
                  <a:lnTo>
                    <a:pt x="15" y="191"/>
                  </a:lnTo>
                  <a:lnTo>
                    <a:pt x="0" y="200"/>
                  </a:lnTo>
                  <a:close/>
                </a:path>
              </a:pathLst>
            </a:custGeom>
            <a:solidFill>
              <a:srgbClr val="EDF1F5"/>
            </a:solidFill>
            <a:ln w="9525">
              <a:noFill/>
              <a:round/>
              <a:headEnd/>
              <a:tailEnd/>
            </a:ln>
          </xdr:spPr>
        </xdr:sp>
        <xdr:sp macro="" textlink="">
          <xdr:nvSpPr>
            <xdr:cNvPr id="371" name="Freeform 115"/>
            <xdr:cNvSpPr>
              <a:spLocks/>
            </xdr:cNvSpPr>
          </xdr:nvSpPr>
          <xdr:spPr bwMode="auto">
            <a:xfrm>
              <a:off x="2776" y="634"/>
              <a:ext cx="22" cy="40"/>
            </a:xfrm>
            <a:custGeom>
              <a:avLst/>
              <a:gdLst>
                <a:gd name="T0" fmla="*/ 0 w 107"/>
                <a:gd name="T1" fmla="*/ 0 h 197"/>
                <a:gd name="T2" fmla="*/ 0 w 107"/>
                <a:gd name="T3" fmla="*/ 0 h 197"/>
                <a:gd name="T4" fmla="*/ 0 w 107"/>
                <a:gd name="T5" fmla="*/ 0 h 197"/>
                <a:gd name="T6" fmla="*/ 0 w 107"/>
                <a:gd name="T7" fmla="*/ 0 h 197"/>
                <a:gd name="T8" fmla="*/ 0 w 107"/>
                <a:gd name="T9" fmla="*/ 0 h 197"/>
                <a:gd name="T10" fmla="*/ 0 w 107"/>
                <a:gd name="T11" fmla="*/ 0 h 197"/>
                <a:gd name="T12" fmla="*/ 0 w 107"/>
                <a:gd name="T13" fmla="*/ 0 h 197"/>
                <a:gd name="T14" fmla="*/ 0 w 107"/>
                <a:gd name="T15" fmla="*/ 0 h 197"/>
                <a:gd name="T16" fmla="*/ 0 w 107"/>
                <a:gd name="T17" fmla="*/ 0 h 197"/>
                <a:gd name="T18" fmla="*/ 0 w 107"/>
                <a:gd name="T19" fmla="*/ 0 h 197"/>
                <a:gd name="T20" fmla="*/ 0 w 107"/>
                <a:gd name="T21" fmla="*/ 0 h 19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7"/>
                <a:gd name="T34" fmla="*/ 0 h 197"/>
                <a:gd name="T35" fmla="*/ 107 w 107"/>
                <a:gd name="T36" fmla="*/ 197 h 19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7" h="197">
                  <a:moveTo>
                    <a:pt x="0" y="197"/>
                  </a:moveTo>
                  <a:lnTo>
                    <a:pt x="44" y="29"/>
                  </a:lnTo>
                  <a:lnTo>
                    <a:pt x="59" y="22"/>
                  </a:lnTo>
                  <a:lnTo>
                    <a:pt x="76" y="15"/>
                  </a:lnTo>
                  <a:lnTo>
                    <a:pt x="91" y="8"/>
                  </a:lnTo>
                  <a:lnTo>
                    <a:pt x="107" y="0"/>
                  </a:lnTo>
                  <a:lnTo>
                    <a:pt x="64" y="161"/>
                  </a:lnTo>
                  <a:lnTo>
                    <a:pt x="48" y="170"/>
                  </a:lnTo>
                  <a:lnTo>
                    <a:pt x="32" y="179"/>
                  </a:lnTo>
                  <a:lnTo>
                    <a:pt x="15" y="189"/>
                  </a:lnTo>
                  <a:lnTo>
                    <a:pt x="0" y="197"/>
                  </a:lnTo>
                  <a:close/>
                </a:path>
              </a:pathLst>
            </a:custGeom>
            <a:solidFill>
              <a:srgbClr val="F3F6F9"/>
            </a:solidFill>
            <a:ln w="9525">
              <a:noFill/>
              <a:round/>
              <a:headEnd/>
              <a:tailEnd/>
            </a:ln>
          </xdr:spPr>
        </xdr:sp>
        <xdr:sp macro="" textlink="">
          <xdr:nvSpPr>
            <xdr:cNvPr id="372" name="Freeform 116"/>
            <xdr:cNvSpPr>
              <a:spLocks/>
            </xdr:cNvSpPr>
          </xdr:nvSpPr>
          <xdr:spPr bwMode="auto">
            <a:xfrm>
              <a:off x="2783" y="632"/>
              <a:ext cx="21" cy="38"/>
            </a:xfrm>
            <a:custGeom>
              <a:avLst/>
              <a:gdLst>
                <a:gd name="T0" fmla="*/ 0 w 105"/>
                <a:gd name="T1" fmla="*/ 0 h 192"/>
                <a:gd name="T2" fmla="*/ 0 w 105"/>
                <a:gd name="T3" fmla="*/ 0 h 192"/>
                <a:gd name="T4" fmla="*/ 0 w 105"/>
                <a:gd name="T5" fmla="*/ 0 h 192"/>
                <a:gd name="T6" fmla="*/ 0 w 105"/>
                <a:gd name="T7" fmla="*/ 0 h 192"/>
                <a:gd name="T8" fmla="*/ 0 w 105"/>
                <a:gd name="T9" fmla="*/ 0 h 192"/>
                <a:gd name="T10" fmla="*/ 0 w 105"/>
                <a:gd name="T11" fmla="*/ 0 h 192"/>
                <a:gd name="T12" fmla="*/ 0 w 105"/>
                <a:gd name="T13" fmla="*/ 0 h 192"/>
                <a:gd name="T14" fmla="*/ 0 w 105"/>
                <a:gd name="T15" fmla="*/ 0 h 192"/>
                <a:gd name="T16" fmla="*/ 0 60000 65536"/>
                <a:gd name="T17" fmla="*/ 0 60000 65536"/>
                <a:gd name="T18" fmla="*/ 0 60000 65536"/>
                <a:gd name="T19" fmla="*/ 0 60000 65536"/>
                <a:gd name="T20" fmla="*/ 0 60000 65536"/>
                <a:gd name="T21" fmla="*/ 0 60000 65536"/>
                <a:gd name="T22" fmla="*/ 0 60000 65536"/>
                <a:gd name="T23" fmla="*/ 0 60000 65536"/>
                <a:gd name="T24" fmla="*/ 0 w 105"/>
                <a:gd name="T25" fmla="*/ 0 h 192"/>
                <a:gd name="T26" fmla="*/ 105 w 105"/>
                <a:gd name="T27" fmla="*/ 192 h 19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5" h="192">
                  <a:moveTo>
                    <a:pt x="0" y="192"/>
                  </a:moveTo>
                  <a:lnTo>
                    <a:pt x="43" y="28"/>
                  </a:lnTo>
                  <a:lnTo>
                    <a:pt x="59" y="21"/>
                  </a:lnTo>
                  <a:lnTo>
                    <a:pt x="75" y="13"/>
                  </a:lnTo>
                  <a:lnTo>
                    <a:pt x="90" y="7"/>
                  </a:lnTo>
                  <a:lnTo>
                    <a:pt x="105" y="0"/>
                  </a:lnTo>
                  <a:lnTo>
                    <a:pt x="65" y="156"/>
                  </a:lnTo>
                  <a:lnTo>
                    <a:pt x="0" y="192"/>
                  </a:lnTo>
                  <a:close/>
                </a:path>
              </a:pathLst>
            </a:custGeom>
            <a:solidFill>
              <a:srgbClr val="FAFBFD"/>
            </a:solidFill>
            <a:ln w="9525">
              <a:noFill/>
              <a:round/>
              <a:headEnd/>
              <a:tailEnd/>
            </a:ln>
          </xdr:spPr>
        </xdr:sp>
        <xdr:sp macro="" textlink="">
          <xdr:nvSpPr>
            <xdr:cNvPr id="373" name="Freeform 117"/>
            <xdr:cNvSpPr>
              <a:spLocks/>
            </xdr:cNvSpPr>
          </xdr:nvSpPr>
          <xdr:spPr bwMode="auto">
            <a:xfrm>
              <a:off x="2789" y="629"/>
              <a:ext cx="21" cy="38"/>
            </a:xfrm>
            <a:custGeom>
              <a:avLst/>
              <a:gdLst>
                <a:gd name="T0" fmla="*/ 0 w 104"/>
                <a:gd name="T1" fmla="*/ 0 h 187"/>
                <a:gd name="T2" fmla="*/ 0 w 104"/>
                <a:gd name="T3" fmla="*/ 0 h 187"/>
                <a:gd name="T4" fmla="*/ 0 w 104"/>
                <a:gd name="T5" fmla="*/ 0 h 187"/>
                <a:gd name="T6" fmla="*/ 0 w 104"/>
                <a:gd name="T7" fmla="*/ 0 h 187"/>
                <a:gd name="T8" fmla="*/ 0 w 104"/>
                <a:gd name="T9" fmla="*/ 0 h 187"/>
                <a:gd name="T10" fmla="*/ 0 w 104"/>
                <a:gd name="T11" fmla="*/ 0 h 187"/>
                <a:gd name="T12" fmla="*/ 0 w 104"/>
                <a:gd name="T13" fmla="*/ 0 h 187"/>
                <a:gd name="T14" fmla="*/ 0 w 104"/>
                <a:gd name="T15" fmla="*/ 0 h 187"/>
                <a:gd name="T16" fmla="*/ 0 60000 65536"/>
                <a:gd name="T17" fmla="*/ 0 60000 65536"/>
                <a:gd name="T18" fmla="*/ 0 60000 65536"/>
                <a:gd name="T19" fmla="*/ 0 60000 65536"/>
                <a:gd name="T20" fmla="*/ 0 60000 65536"/>
                <a:gd name="T21" fmla="*/ 0 60000 65536"/>
                <a:gd name="T22" fmla="*/ 0 60000 65536"/>
                <a:gd name="T23" fmla="*/ 0 60000 65536"/>
                <a:gd name="T24" fmla="*/ 0 w 104"/>
                <a:gd name="T25" fmla="*/ 0 h 187"/>
                <a:gd name="T26" fmla="*/ 104 w 104"/>
                <a:gd name="T27" fmla="*/ 187 h 18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4" h="187">
                  <a:moveTo>
                    <a:pt x="0" y="187"/>
                  </a:moveTo>
                  <a:lnTo>
                    <a:pt x="43" y="26"/>
                  </a:lnTo>
                  <a:lnTo>
                    <a:pt x="58" y="20"/>
                  </a:lnTo>
                  <a:lnTo>
                    <a:pt x="73" y="13"/>
                  </a:lnTo>
                  <a:lnTo>
                    <a:pt x="89" y="6"/>
                  </a:lnTo>
                  <a:lnTo>
                    <a:pt x="104" y="0"/>
                  </a:lnTo>
                  <a:lnTo>
                    <a:pt x="65" y="152"/>
                  </a:lnTo>
                  <a:lnTo>
                    <a:pt x="0" y="187"/>
                  </a:lnTo>
                  <a:close/>
                </a:path>
              </a:pathLst>
            </a:custGeom>
            <a:solidFill>
              <a:srgbClr val="FBFCFE"/>
            </a:solidFill>
            <a:ln w="9525">
              <a:noFill/>
              <a:round/>
              <a:headEnd/>
              <a:tailEnd/>
            </a:ln>
          </xdr:spPr>
        </xdr:sp>
        <xdr:sp macro="" textlink="">
          <xdr:nvSpPr>
            <xdr:cNvPr id="374" name="Freeform 118"/>
            <xdr:cNvSpPr>
              <a:spLocks/>
            </xdr:cNvSpPr>
          </xdr:nvSpPr>
          <xdr:spPr bwMode="auto">
            <a:xfrm>
              <a:off x="2796" y="627"/>
              <a:ext cx="20" cy="36"/>
            </a:xfrm>
            <a:custGeom>
              <a:avLst/>
              <a:gdLst>
                <a:gd name="T0" fmla="*/ 0 w 102"/>
                <a:gd name="T1" fmla="*/ 0 h 182"/>
                <a:gd name="T2" fmla="*/ 0 w 102"/>
                <a:gd name="T3" fmla="*/ 0 h 182"/>
                <a:gd name="T4" fmla="*/ 0 w 102"/>
                <a:gd name="T5" fmla="*/ 0 h 182"/>
                <a:gd name="T6" fmla="*/ 0 w 102"/>
                <a:gd name="T7" fmla="*/ 0 h 182"/>
                <a:gd name="T8" fmla="*/ 0 w 102"/>
                <a:gd name="T9" fmla="*/ 0 h 182"/>
                <a:gd name="T10" fmla="*/ 0 w 102"/>
                <a:gd name="T11" fmla="*/ 0 h 182"/>
                <a:gd name="T12" fmla="*/ 0 w 102"/>
                <a:gd name="T13" fmla="*/ 0 h 182"/>
                <a:gd name="T14" fmla="*/ 0 w 102"/>
                <a:gd name="T15" fmla="*/ 0 h 182"/>
                <a:gd name="T16" fmla="*/ 0 60000 65536"/>
                <a:gd name="T17" fmla="*/ 0 60000 65536"/>
                <a:gd name="T18" fmla="*/ 0 60000 65536"/>
                <a:gd name="T19" fmla="*/ 0 60000 65536"/>
                <a:gd name="T20" fmla="*/ 0 60000 65536"/>
                <a:gd name="T21" fmla="*/ 0 60000 65536"/>
                <a:gd name="T22" fmla="*/ 0 60000 65536"/>
                <a:gd name="T23" fmla="*/ 0 60000 65536"/>
                <a:gd name="T24" fmla="*/ 0 w 102"/>
                <a:gd name="T25" fmla="*/ 0 h 182"/>
                <a:gd name="T26" fmla="*/ 102 w 102"/>
                <a:gd name="T27" fmla="*/ 182 h 18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2" h="182">
                  <a:moveTo>
                    <a:pt x="0" y="182"/>
                  </a:moveTo>
                  <a:lnTo>
                    <a:pt x="40" y="26"/>
                  </a:lnTo>
                  <a:lnTo>
                    <a:pt x="57" y="19"/>
                  </a:lnTo>
                  <a:lnTo>
                    <a:pt x="72" y="13"/>
                  </a:lnTo>
                  <a:lnTo>
                    <a:pt x="88" y="6"/>
                  </a:lnTo>
                  <a:lnTo>
                    <a:pt x="102" y="0"/>
                  </a:lnTo>
                  <a:lnTo>
                    <a:pt x="63" y="147"/>
                  </a:lnTo>
                  <a:lnTo>
                    <a:pt x="0" y="182"/>
                  </a:lnTo>
                  <a:close/>
                </a:path>
              </a:pathLst>
            </a:custGeom>
            <a:solidFill>
              <a:srgbClr val="F0F5F9"/>
            </a:solidFill>
            <a:ln w="9525">
              <a:noFill/>
              <a:round/>
              <a:headEnd/>
              <a:tailEnd/>
            </a:ln>
          </xdr:spPr>
        </xdr:sp>
        <xdr:sp macro="" textlink="">
          <xdr:nvSpPr>
            <xdr:cNvPr id="375" name="Freeform 119"/>
            <xdr:cNvSpPr>
              <a:spLocks/>
            </xdr:cNvSpPr>
          </xdr:nvSpPr>
          <xdr:spPr bwMode="auto">
            <a:xfrm>
              <a:off x="2802" y="624"/>
              <a:ext cx="20" cy="36"/>
            </a:xfrm>
            <a:custGeom>
              <a:avLst/>
              <a:gdLst>
                <a:gd name="T0" fmla="*/ 0 w 101"/>
                <a:gd name="T1" fmla="*/ 0 h 176"/>
                <a:gd name="T2" fmla="*/ 0 w 101"/>
                <a:gd name="T3" fmla="*/ 0 h 176"/>
                <a:gd name="T4" fmla="*/ 0 w 101"/>
                <a:gd name="T5" fmla="*/ 0 h 176"/>
                <a:gd name="T6" fmla="*/ 0 w 101"/>
                <a:gd name="T7" fmla="*/ 0 h 176"/>
                <a:gd name="T8" fmla="*/ 0 w 101"/>
                <a:gd name="T9" fmla="*/ 0 h 176"/>
                <a:gd name="T10" fmla="*/ 0 w 101"/>
                <a:gd name="T11" fmla="*/ 0 h 176"/>
                <a:gd name="T12" fmla="*/ 0 w 101"/>
                <a:gd name="T13" fmla="*/ 0 h 176"/>
                <a:gd name="T14" fmla="*/ 0 w 101"/>
                <a:gd name="T15" fmla="*/ 0 h 176"/>
                <a:gd name="T16" fmla="*/ 0 60000 65536"/>
                <a:gd name="T17" fmla="*/ 0 60000 65536"/>
                <a:gd name="T18" fmla="*/ 0 60000 65536"/>
                <a:gd name="T19" fmla="*/ 0 60000 65536"/>
                <a:gd name="T20" fmla="*/ 0 60000 65536"/>
                <a:gd name="T21" fmla="*/ 0 60000 65536"/>
                <a:gd name="T22" fmla="*/ 0 60000 65536"/>
                <a:gd name="T23" fmla="*/ 0 60000 65536"/>
                <a:gd name="T24" fmla="*/ 0 w 101"/>
                <a:gd name="T25" fmla="*/ 0 h 176"/>
                <a:gd name="T26" fmla="*/ 101 w 101"/>
                <a:gd name="T27" fmla="*/ 176 h 17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1" h="176">
                  <a:moveTo>
                    <a:pt x="0" y="176"/>
                  </a:moveTo>
                  <a:lnTo>
                    <a:pt x="39" y="24"/>
                  </a:lnTo>
                  <a:lnTo>
                    <a:pt x="56" y="17"/>
                  </a:lnTo>
                  <a:lnTo>
                    <a:pt x="71" y="11"/>
                  </a:lnTo>
                  <a:lnTo>
                    <a:pt x="87" y="5"/>
                  </a:lnTo>
                  <a:lnTo>
                    <a:pt x="101" y="0"/>
                  </a:lnTo>
                  <a:lnTo>
                    <a:pt x="63" y="139"/>
                  </a:lnTo>
                  <a:lnTo>
                    <a:pt x="0" y="176"/>
                  </a:lnTo>
                  <a:close/>
                </a:path>
              </a:pathLst>
            </a:custGeom>
            <a:solidFill>
              <a:srgbClr val="E4ECF3"/>
            </a:solidFill>
            <a:ln w="9525">
              <a:noFill/>
              <a:round/>
              <a:headEnd/>
              <a:tailEnd/>
            </a:ln>
          </xdr:spPr>
        </xdr:sp>
        <xdr:sp macro="" textlink="">
          <xdr:nvSpPr>
            <xdr:cNvPr id="376" name="Freeform 120"/>
            <xdr:cNvSpPr>
              <a:spLocks/>
            </xdr:cNvSpPr>
          </xdr:nvSpPr>
          <xdr:spPr bwMode="auto">
            <a:xfrm>
              <a:off x="2808" y="622"/>
              <a:ext cx="21" cy="34"/>
            </a:xfrm>
            <a:custGeom>
              <a:avLst/>
              <a:gdLst>
                <a:gd name="T0" fmla="*/ 0 w 101"/>
                <a:gd name="T1" fmla="*/ 0 h 169"/>
                <a:gd name="T2" fmla="*/ 0 w 101"/>
                <a:gd name="T3" fmla="*/ 0 h 169"/>
                <a:gd name="T4" fmla="*/ 0 w 101"/>
                <a:gd name="T5" fmla="*/ 0 h 169"/>
                <a:gd name="T6" fmla="*/ 0 w 101"/>
                <a:gd name="T7" fmla="*/ 0 h 169"/>
                <a:gd name="T8" fmla="*/ 0 w 101"/>
                <a:gd name="T9" fmla="*/ 0 h 169"/>
                <a:gd name="T10" fmla="*/ 0 w 101"/>
                <a:gd name="T11" fmla="*/ 0 h 169"/>
                <a:gd name="T12" fmla="*/ 0 w 101"/>
                <a:gd name="T13" fmla="*/ 0 h 169"/>
                <a:gd name="T14" fmla="*/ 0 w 101"/>
                <a:gd name="T15" fmla="*/ 0 h 169"/>
                <a:gd name="T16" fmla="*/ 0 60000 65536"/>
                <a:gd name="T17" fmla="*/ 0 60000 65536"/>
                <a:gd name="T18" fmla="*/ 0 60000 65536"/>
                <a:gd name="T19" fmla="*/ 0 60000 65536"/>
                <a:gd name="T20" fmla="*/ 0 60000 65536"/>
                <a:gd name="T21" fmla="*/ 0 60000 65536"/>
                <a:gd name="T22" fmla="*/ 0 60000 65536"/>
                <a:gd name="T23" fmla="*/ 0 60000 65536"/>
                <a:gd name="T24" fmla="*/ 0 w 101"/>
                <a:gd name="T25" fmla="*/ 0 h 169"/>
                <a:gd name="T26" fmla="*/ 101 w 101"/>
                <a:gd name="T27" fmla="*/ 169 h 16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1" h="169">
                  <a:moveTo>
                    <a:pt x="0" y="169"/>
                  </a:moveTo>
                  <a:lnTo>
                    <a:pt x="39" y="22"/>
                  </a:lnTo>
                  <a:lnTo>
                    <a:pt x="56" y="16"/>
                  </a:lnTo>
                  <a:lnTo>
                    <a:pt x="71" y="9"/>
                  </a:lnTo>
                  <a:lnTo>
                    <a:pt x="85" y="4"/>
                  </a:lnTo>
                  <a:lnTo>
                    <a:pt x="101" y="0"/>
                  </a:lnTo>
                  <a:lnTo>
                    <a:pt x="65" y="133"/>
                  </a:lnTo>
                  <a:lnTo>
                    <a:pt x="0" y="169"/>
                  </a:lnTo>
                  <a:close/>
                </a:path>
              </a:pathLst>
            </a:custGeom>
            <a:solidFill>
              <a:srgbClr val="DBE5EE"/>
            </a:solidFill>
            <a:ln w="9525">
              <a:noFill/>
              <a:round/>
              <a:headEnd/>
              <a:tailEnd/>
            </a:ln>
          </xdr:spPr>
        </xdr:sp>
        <xdr:sp macro="" textlink="">
          <xdr:nvSpPr>
            <xdr:cNvPr id="377" name="Freeform 121"/>
            <xdr:cNvSpPr>
              <a:spLocks/>
            </xdr:cNvSpPr>
          </xdr:nvSpPr>
          <xdr:spPr bwMode="auto">
            <a:xfrm>
              <a:off x="2815" y="620"/>
              <a:ext cx="19" cy="32"/>
            </a:xfrm>
            <a:custGeom>
              <a:avLst/>
              <a:gdLst>
                <a:gd name="T0" fmla="*/ 0 w 98"/>
                <a:gd name="T1" fmla="*/ 0 h 161"/>
                <a:gd name="T2" fmla="*/ 0 w 98"/>
                <a:gd name="T3" fmla="*/ 0 h 161"/>
                <a:gd name="T4" fmla="*/ 0 w 98"/>
                <a:gd name="T5" fmla="*/ 0 h 161"/>
                <a:gd name="T6" fmla="*/ 0 w 98"/>
                <a:gd name="T7" fmla="*/ 0 h 161"/>
                <a:gd name="T8" fmla="*/ 0 w 98"/>
                <a:gd name="T9" fmla="*/ 0 h 161"/>
                <a:gd name="T10" fmla="*/ 0 w 98"/>
                <a:gd name="T11" fmla="*/ 0 h 161"/>
                <a:gd name="T12" fmla="*/ 0 w 98"/>
                <a:gd name="T13" fmla="*/ 0 h 161"/>
                <a:gd name="T14" fmla="*/ 0 w 98"/>
                <a:gd name="T15" fmla="*/ 0 h 161"/>
                <a:gd name="T16" fmla="*/ 0 w 98"/>
                <a:gd name="T17" fmla="*/ 0 h 161"/>
                <a:gd name="T18" fmla="*/ 0 w 98"/>
                <a:gd name="T19" fmla="*/ 0 h 161"/>
                <a:gd name="T20" fmla="*/ 0 w 98"/>
                <a:gd name="T21" fmla="*/ 0 h 1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8"/>
                <a:gd name="T34" fmla="*/ 0 h 161"/>
                <a:gd name="T35" fmla="*/ 98 w 98"/>
                <a:gd name="T36" fmla="*/ 161 h 1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8" h="161">
                  <a:moveTo>
                    <a:pt x="0" y="161"/>
                  </a:moveTo>
                  <a:lnTo>
                    <a:pt x="38" y="22"/>
                  </a:lnTo>
                  <a:lnTo>
                    <a:pt x="54" y="15"/>
                  </a:lnTo>
                  <a:lnTo>
                    <a:pt x="70" y="9"/>
                  </a:lnTo>
                  <a:lnTo>
                    <a:pt x="84" y="5"/>
                  </a:lnTo>
                  <a:lnTo>
                    <a:pt x="98" y="0"/>
                  </a:lnTo>
                  <a:lnTo>
                    <a:pt x="65" y="126"/>
                  </a:lnTo>
                  <a:lnTo>
                    <a:pt x="50" y="135"/>
                  </a:lnTo>
                  <a:lnTo>
                    <a:pt x="33" y="144"/>
                  </a:lnTo>
                  <a:lnTo>
                    <a:pt x="17" y="153"/>
                  </a:lnTo>
                  <a:lnTo>
                    <a:pt x="0" y="161"/>
                  </a:lnTo>
                  <a:close/>
                </a:path>
              </a:pathLst>
            </a:custGeom>
            <a:solidFill>
              <a:srgbClr val="CFDCE8"/>
            </a:solidFill>
            <a:ln w="9525">
              <a:noFill/>
              <a:round/>
              <a:headEnd/>
              <a:tailEnd/>
            </a:ln>
          </xdr:spPr>
        </xdr:sp>
        <xdr:sp macro="" textlink="">
          <xdr:nvSpPr>
            <xdr:cNvPr id="378" name="Freeform 122"/>
            <xdr:cNvSpPr>
              <a:spLocks/>
            </xdr:cNvSpPr>
          </xdr:nvSpPr>
          <xdr:spPr bwMode="auto">
            <a:xfrm>
              <a:off x="2821" y="618"/>
              <a:ext cx="19" cy="31"/>
            </a:xfrm>
            <a:custGeom>
              <a:avLst/>
              <a:gdLst>
                <a:gd name="T0" fmla="*/ 0 w 95"/>
                <a:gd name="T1" fmla="*/ 0 h 153"/>
                <a:gd name="T2" fmla="*/ 0 w 95"/>
                <a:gd name="T3" fmla="*/ 0 h 153"/>
                <a:gd name="T4" fmla="*/ 0 w 95"/>
                <a:gd name="T5" fmla="*/ 0 h 153"/>
                <a:gd name="T6" fmla="*/ 0 w 95"/>
                <a:gd name="T7" fmla="*/ 0 h 153"/>
                <a:gd name="T8" fmla="*/ 0 w 95"/>
                <a:gd name="T9" fmla="*/ 0 h 153"/>
                <a:gd name="T10" fmla="*/ 0 w 95"/>
                <a:gd name="T11" fmla="*/ 0 h 153"/>
                <a:gd name="T12" fmla="*/ 0 w 95"/>
                <a:gd name="T13" fmla="*/ 0 h 153"/>
                <a:gd name="T14" fmla="*/ 0 w 95"/>
                <a:gd name="T15" fmla="*/ 0 h 153"/>
                <a:gd name="T16" fmla="*/ 0 w 95"/>
                <a:gd name="T17" fmla="*/ 0 h 153"/>
                <a:gd name="T18" fmla="*/ 0 w 95"/>
                <a:gd name="T19" fmla="*/ 0 h 153"/>
                <a:gd name="T20" fmla="*/ 0 w 95"/>
                <a:gd name="T21" fmla="*/ 0 h 15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5"/>
                <a:gd name="T34" fmla="*/ 0 h 153"/>
                <a:gd name="T35" fmla="*/ 95 w 95"/>
                <a:gd name="T36" fmla="*/ 153 h 15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5" h="153">
                  <a:moveTo>
                    <a:pt x="0" y="153"/>
                  </a:moveTo>
                  <a:lnTo>
                    <a:pt x="36" y="20"/>
                  </a:lnTo>
                  <a:lnTo>
                    <a:pt x="51" y="14"/>
                  </a:lnTo>
                  <a:lnTo>
                    <a:pt x="67" y="9"/>
                  </a:lnTo>
                  <a:lnTo>
                    <a:pt x="82" y="4"/>
                  </a:lnTo>
                  <a:lnTo>
                    <a:pt x="95" y="0"/>
                  </a:lnTo>
                  <a:lnTo>
                    <a:pt x="64" y="116"/>
                  </a:lnTo>
                  <a:lnTo>
                    <a:pt x="49" y="126"/>
                  </a:lnTo>
                  <a:lnTo>
                    <a:pt x="32" y="135"/>
                  </a:lnTo>
                  <a:lnTo>
                    <a:pt x="17" y="144"/>
                  </a:lnTo>
                  <a:lnTo>
                    <a:pt x="0" y="153"/>
                  </a:lnTo>
                  <a:close/>
                </a:path>
              </a:pathLst>
            </a:custGeom>
            <a:solidFill>
              <a:srgbClr val="C4D4E3"/>
            </a:solidFill>
            <a:ln w="9525">
              <a:noFill/>
              <a:round/>
              <a:headEnd/>
              <a:tailEnd/>
            </a:ln>
          </xdr:spPr>
        </xdr:sp>
        <xdr:sp macro="" textlink="">
          <xdr:nvSpPr>
            <xdr:cNvPr id="379" name="Freeform 123"/>
            <xdr:cNvSpPr>
              <a:spLocks/>
            </xdr:cNvSpPr>
          </xdr:nvSpPr>
          <xdr:spPr bwMode="auto">
            <a:xfrm>
              <a:off x="2828" y="617"/>
              <a:ext cx="18" cy="28"/>
            </a:xfrm>
            <a:custGeom>
              <a:avLst/>
              <a:gdLst>
                <a:gd name="T0" fmla="*/ 0 w 93"/>
                <a:gd name="T1" fmla="*/ 0 h 142"/>
                <a:gd name="T2" fmla="*/ 0 w 93"/>
                <a:gd name="T3" fmla="*/ 0 h 142"/>
                <a:gd name="T4" fmla="*/ 0 w 93"/>
                <a:gd name="T5" fmla="*/ 0 h 142"/>
                <a:gd name="T6" fmla="*/ 0 w 93"/>
                <a:gd name="T7" fmla="*/ 0 h 142"/>
                <a:gd name="T8" fmla="*/ 0 w 93"/>
                <a:gd name="T9" fmla="*/ 0 h 142"/>
                <a:gd name="T10" fmla="*/ 0 w 93"/>
                <a:gd name="T11" fmla="*/ 0 h 142"/>
                <a:gd name="T12" fmla="*/ 0 w 93"/>
                <a:gd name="T13" fmla="*/ 0 h 142"/>
                <a:gd name="T14" fmla="*/ 0 w 93"/>
                <a:gd name="T15" fmla="*/ 0 h 142"/>
                <a:gd name="T16" fmla="*/ 0 w 93"/>
                <a:gd name="T17" fmla="*/ 0 h 142"/>
                <a:gd name="T18" fmla="*/ 0 w 93"/>
                <a:gd name="T19" fmla="*/ 0 h 142"/>
                <a:gd name="T20" fmla="*/ 0 w 93"/>
                <a:gd name="T21" fmla="*/ 0 h 14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3"/>
                <a:gd name="T34" fmla="*/ 0 h 142"/>
                <a:gd name="T35" fmla="*/ 93 w 93"/>
                <a:gd name="T36" fmla="*/ 142 h 14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3" h="142">
                  <a:moveTo>
                    <a:pt x="0" y="142"/>
                  </a:moveTo>
                  <a:lnTo>
                    <a:pt x="33" y="16"/>
                  </a:lnTo>
                  <a:lnTo>
                    <a:pt x="50" y="11"/>
                  </a:lnTo>
                  <a:lnTo>
                    <a:pt x="65" y="7"/>
                  </a:lnTo>
                  <a:lnTo>
                    <a:pt x="80" y="3"/>
                  </a:lnTo>
                  <a:lnTo>
                    <a:pt x="93" y="0"/>
                  </a:lnTo>
                  <a:lnTo>
                    <a:pt x="65" y="106"/>
                  </a:lnTo>
                  <a:lnTo>
                    <a:pt x="49" y="115"/>
                  </a:lnTo>
                  <a:lnTo>
                    <a:pt x="33" y="123"/>
                  </a:lnTo>
                  <a:lnTo>
                    <a:pt x="17" y="133"/>
                  </a:lnTo>
                  <a:lnTo>
                    <a:pt x="0" y="142"/>
                  </a:lnTo>
                  <a:close/>
                </a:path>
              </a:pathLst>
            </a:custGeom>
            <a:solidFill>
              <a:srgbClr val="BECEDE"/>
            </a:solidFill>
            <a:ln w="9525">
              <a:noFill/>
              <a:round/>
              <a:headEnd/>
              <a:tailEnd/>
            </a:ln>
          </xdr:spPr>
        </xdr:sp>
        <xdr:sp macro="" textlink="">
          <xdr:nvSpPr>
            <xdr:cNvPr id="380" name="Freeform 124"/>
            <xdr:cNvSpPr>
              <a:spLocks/>
            </xdr:cNvSpPr>
          </xdr:nvSpPr>
          <xdr:spPr bwMode="auto">
            <a:xfrm>
              <a:off x="2834" y="616"/>
              <a:ext cx="18" cy="25"/>
            </a:xfrm>
            <a:custGeom>
              <a:avLst/>
              <a:gdLst>
                <a:gd name="T0" fmla="*/ 0 w 90"/>
                <a:gd name="T1" fmla="*/ 0 h 127"/>
                <a:gd name="T2" fmla="*/ 0 w 90"/>
                <a:gd name="T3" fmla="*/ 0 h 127"/>
                <a:gd name="T4" fmla="*/ 0 w 90"/>
                <a:gd name="T5" fmla="*/ 0 h 127"/>
                <a:gd name="T6" fmla="*/ 0 w 90"/>
                <a:gd name="T7" fmla="*/ 0 h 127"/>
                <a:gd name="T8" fmla="*/ 0 w 90"/>
                <a:gd name="T9" fmla="*/ 0 h 127"/>
                <a:gd name="T10" fmla="*/ 0 w 90"/>
                <a:gd name="T11" fmla="*/ 0 h 127"/>
                <a:gd name="T12" fmla="*/ 0 w 90"/>
                <a:gd name="T13" fmla="*/ 0 h 127"/>
                <a:gd name="T14" fmla="*/ 0 w 90"/>
                <a:gd name="T15" fmla="*/ 0 h 127"/>
                <a:gd name="T16" fmla="*/ 0 w 90"/>
                <a:gd name="T17" fmla="*/ 0 h 127"/>
                <a:gd name="T18" fmla="*/ 0 w 90"/>
                <a:gd name="T19" fmla="*/ 0 h 127"/>
                <a:gd name="T20" fmla="*/ 0 w 90"/>
                <a:gd name="T21" fmla="*/ 0 h 1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0"/>
                <a:gd name="T34" fmla="*/ 0 h 127"/>
                <a:gd name="T35" fmla="*/ 90 w 90"/>
                <a:gd name="T36" fmla="*/ 127 h 1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0" h="127">
                  <a:moveTo>
                    <a:pt x="0" y="127"/>
                  </a:moveTo>
                  <a:lnTo>
                    <a:pt x="31" y="11"/>
                  </a:lnTo>
                  <a:lnTo>
                    <a:pt x="48" y="7"/>
                  </a:lnTo>
                  <a:lnTo>
                    <a:pt x="63" y="4"/>
                  </a:lnTo>
                  <a:lnTo>
                    <a:pt x="77" y="2"/>
                  </a:lnTo>
                  <a:lnTo>
                    <a:pt x="90" y="0"/>
                  </a:lnTo>
                  <a:lnTo>
                    <a:pt x="65" y="91"/>
                  </a:lnTo>
                  <a:lnTo>
                    <a:pt x="50" y="100"/>
                  </a:lnTo>
                  <a:lnTo>
                    <a:pt x="33" y="110"/>
                  </a:lnTo>
                  <a:lnTo>
                    <a:pt x="17" y="119"/>
                  </a:lnTo>
                  <a:lnTo>
                    <a:pt x="0" y="127"/>
                  </a:lnTo>
                  <a:close/>
                </a:path>
              </a:pathLst>
            </a:custGeom>
            <a:solidFill>
              <a:srgbClr val="B4C8D8"/>
            </a:solidFill>
            <a:ln w="9525">
              <a:noFill/>
              <a:round/>
              <a:headEnd/>
              <a:tailEnd/>
            </a:ln>
          </xdr:spPr>
        </xdr:sp>
        <xdr:sp macro="" textlink="">
          <xdr:nvSpPr>
            <xdr:cNvPr id="381" name="Freeform 125"/>
            <xdr:cNvSpPr>
              <a:spLocks/>
            </xdr:cNvSpPr>
          </xdr:nvSpPr>
          <xdr:spPr bwMode="auto">
            <a:xfrm>
              <a:off x="2841" y="616"/>
              <a:ext cx="17" cy="22"/>
            </a:xfrm>
            <a:custGeom>
              <a:avLst/>
              <a:gdLst>
                <a:gd name="T0" fmla="*/ 0 w 84"/>
                <a:gd name="T1" fmla="*/ 0 h 110"/>
                <a:gd name="T2" fmla="*/ 0 w 84"/>
                <a:gd name="T3" fmla="*/ 0 h 110"/>
                <a:gd name="T4" fmla="*/ 0 w 84"/>
                <a:gd name="T5" fmla="*/ 0 h 110"/>
                <a:gd name="T6" fmla="*/ 0 w 84"/>
                <a:gd name="T7" fmla="*/ 0 h 110"/>
                <a:gd name="T8" fmla="*/ 0 w 84"/>
                <a:gd name="T9" fmla="*/ 0 h 110"/>
                <a:gd name="T10" fmla="*/ 0 w 84"/>
                <a:gd name="T11" fmla="*/ 0 h 110"/>
                <a:gd name="T12" fmla="*/ 0 w 84"/>
                <a:gd name="T13" fmla="*/ 0 h 110"/>
                <a:gd name="T14" fmla="*/ 0 w 84"/>
                <a:gd name="T15" fmla="*/ 0 h 110"/>
                <a:gd name="T16" fmla="*/ 0 w 84"/>
                <a:gd name="T17" fmla="*/ 0 h 110"/>
                <a:gd name="T18" fmla="*/ 0 w 84"/>
                <a:gd name="T19" fmla="*/ 0 h 110"/>
                <a:gd name="T20" fmla="*/ 0 w 84"/>
                <a:gd name="T21" fmla="*/ 0 h 110"/>
                <a:gd name="T22" fmla="*/ 0 w 84"/>
                <a:gd name="T23" fmla="*/ 0 h 110"/>
                <a:gd name="T24" fmla="*/ 0 w 84"/>
                <a:gd name="T25" fmla="*/ 0 h 110"/>
                <a:gd name="T26" fmla="*/ 0 w 84"/>
                <a:gd name="T27" fmla="*/ 0 h 110"/>
                <a:gd name="T28" fmla="*/ 0 w 84"/>
                <a:gd name="T29" fmla="*/ 0 h 11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84"/>
                <a:gd name="T46" fmla="*/ 0 h 110"/>
                <a:gd name="T47" fmla="*/ 84 w 84"/>
                <a:gd name="T48" fmla="*/ 110 h 11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84" h="110">
                  <a:moveTo>
                    <a:pt x="0" y="110"/>
                  </a:moveTo>
                  <a:lnTo>
                    <a:pt x="28" y="4"/>
                  </a:lnTo>
                  <a:lnTo>
                    <a:pt x="41" y="2"/>
                  </a:lnTo>
                  <a:lnTo>
                    <a:pt x="54" y="0"/>
                  </a:lnTo>
                  <a:lnTo>
                    <a:pt x="65" y="0"/>
                  </a:lnTo>
                  <a:lnTo>
                    <a:pt x="75" y="1"/>
                  </a:lnTo>
                  <a:lnTo>
                    <a:pt x="80" y="0"/>
                  </a:lnTo>
                  <a:lnTo>
                    <a:pt x="84" y="0"/>
                  </a:lnTo>
                  <a:lnTo>
                    <a:pt x="65" y="72"/>
                  </a:lnTo>
                  <a:lnTo>
                    <a:pt x="60" y="76"/>
                  </a:lnTo>
                  <a:lnTo>
                    <a:pt x="53" y="79"/>
                  </a:lnTo>
                  <a:lnTo>
                    <a:pt x="40" y="87"/>
                  </a:lnTo>
                  <a:lnTo>
                    <a:pt x="27" y="94"/>
                  </a:lnTo>
                  <a:lnTo>
                    <a:pt x="14" y="102"/>
                  </a:lnTo>
                  <a:lnTo>
                    <a:pt x="0" y="110"/>
                  </a:lnTo>
                  <a:close/>
                </a:path>
              </a:pathLst>
            </a:custGeom>
            <a:solidFill>
              <a:srgbClr val="ADC2D3"/>
            </a:solidFill>
            <a:ln w="9525">
              <a:noFill/>
              <a:round/>
              <a:headEnd/>
              <a:tailEnd/>
            </a:ln>
          </xdr:spPr>
        </xdr:sp>
        <xdr:sp macro="" textlink="">
          <xdr:nvSpPr>
            <xdr:cNvPr id="382" name="Freeform 126"/>
            <xdr:cNvSpPr>
              <a:spLocks/>
            </xdr:cNvSpPr>
          </xdr:nvSpPr>
          <xdr:spPr bwMode="auto">
            <a:xfrm>
              <a:off x="2847" y="616"/>
              <a:ext cx="16" cy="18"/>
            </a:xfrm>
            <a:custGeom>
              <a:avLst/>
              <a:gdLst>
                <a:gd name="T0" fmla="*/ 0 w 79"/>
                <a:gd name="T1" fmla="*/ 0 h 91"/>
                <a:gd name="T2" fmla="*/ 0 w 79"/>
                <a:gd name="T3" fmla="*/ 0 h 91"/>
                <a:gd name="T4" fmla="*/ 0 w 79"/>
                <a:gd name="T5" fmla="*/ 0 h 91"/>
                <a:gd name="T6" fmla="*/ 0 w 79"/>
                <a:gd name="T7" fmla="*/ 0 h 91"/>
                <a:gd name="T8" fmla="*/ 0 w 79"/>
                <a:gd name="T9" fmla="*/ 0 h 91"/>
                <a:gd name="T10" fmla="*/ 0 w 79"/>
                <a:gd name="T11" fmla="*/ 0 h 91"/>
                <a:gd name="T12" fmla="*/ 0 w 79"/>
                <a:gd name="T13" fmla="*/ 0 h 91"/>
                <a:gd name="T14" fmla="*/ 0 w 79"/>
                <a:gd name="T15" fmla="*/ 0 h 91"/>
                <a:gd name="T16" fmla="*/ 0 w 79"/>
                <a:gd name="T17" fmla="*/ 0 h 91"/>
                <a:gd name="T18" fmla="*/ 0 w 79"/>
                <a:gd name="T19" fmla="*/ 0 h 91"/>
                <a:gd name="T20" fmla="*/ 0 w 79"/>
                <a:gd name="T21" fmla="*/ 0 h 91"/>
                <a:gd name="T22" fmla="*/ 0 w 79"/>
                <a:gd name="T23" fmla="*/ 0 h 91"/>
                <a:gd name="T24" fmla="*/ 0 w 79"/>
                <a:gd name="T25" fmla="*/ 0 h 91"/>
                <a:gd name="T26" fmla="*/ 0 w 79"/>
                <a:gd name="T27" fmla="*/ 0 h 9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79"/>
                <a:gd name="T43" fmla="*/ 0 h 91"/>
                <a:gd name="T44" fmla="*/ 79 w 79"/>
                <a:gd name="T45" fmla="*/ 91 h 91"/>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79" h="91">
                  <a:moveTo>
                    <a:pt x="0" y="91"/>
                  </a:moveTo>
                  <a:lnTo>
                    <a:pt x="25" y="0"/>
                  </a:lnTo>
                  <a:lnTo>
                    <a:pt x="34" y="0"/>
                  </a:lnTo>
                  <a:lnTo>
                    <a:pt x="43" y="1"/>
                  </a:lnTo>
                  <a:lnTo>
                    <a:pt x="54" y="0"/>
                  </a:lnTo>
                  <a:lnTo>
                    <a:pt x="64" y="1"/>
                  </a:lnTo>
                  <a:lnTo>
                    <a:pt x="72" y="2"/>
                  </a:lnTo>
                  <a:lnTo>
                    <a:pt x="79" y="3"/>
                  </a:lnTo>
                  <a:lnTo>
                    <a:pt x="67" y="47"/>
                  </a:lnTo>
                  <a:lnTo>
                    <a:pt x="58" y="55"/>
                  </a:lnTo>
                  <a:lnTo>
                    <a:pt x="47" y="62"/>
                  </a:lnTo>
                  <a:lnTo>
                    <a:pt x="34" y="71"/>
                  </a:lnTo>
                  <a:lnTo>
                    <a:pt x="21" y="79"/>
                  </a:lnTo>
                  <a:lnTo>
                    <a:pt x="0" y="91"/>
                  </a:lnTo>
                  <a:close/>
                </a:path>
              </a:pathLst>
            </a:custGeom>
            <a:solidFill>
              <a:srgbClr val="A5BCCF"/>
            </a:solidFill>
            <a:ln w="9525">
              <a:noFill/>
              <a:round/>
              <a:headEnd/>
              <a:tailEnd/>
            </a:ln>
          </xdr:spPr>
        </xdr:sp>
        <xdr:sp macro="" textlink="">
          <xdr:nvSpPr>
            <xdr:cNvPr id="383" name="Freeform 127"/>
            <xdr:cNvSpPr>
              <a:spLocks/>
            </xdr:cNvSpPr>
          </xdr:nvSpPr>
          <xdr:spPr bwMode="auto">
            <a:xfrm>
              <a:off x="2854" y="616"/>
              <a:ext cx="11" cy="14"/>
            </a:xfrm>
            <a:custGeom>
              <a:avLst/>
              <a:gdLst>
                <a:gd name="T0" fmla="*/ 0 w 58"/>
                <a:gd name="T1" fmla="*/ 0 h 72"/>
                <a:gd name="T2" fmla="*/ 0 w 58"/>
                <a:gd name="T3" fmla="*/ 0 h 72"/>
                <a:gd name="T4" fmla="*/ 0 w 58"/>
                <a:gd name="T5" fmla="*/ 0 h 72"/>
                <a:gd name="T6" fmla="*/ 0 w 58"/>
                <a:gd name="T7" fmla="*/ 0 h 72"/>
                <a:gd name="T8" fmla="*/ 0 w 58"/>
                <a:gd name="T9" fmla="*/ 0 h 72"/>
                <a:gd name="T10" fmla="*/ 0 w 58"/>
                <a:gd name="T11" fmla="*/ 0 h 72"/>
                <a:gd name="T12" fmla="*/ 0 w 58"/>
                <a:gd name="T13" fmla="*/ 0 h 72"/>
                <a:gd name="T14" fmla="*/ 0 w 58"/>
                <a:gd name="T15" fmla="*/ 0 h 72"/>
                <a:gd name="T16" fmla="*/ 0 w 58"/>
                <a:gd name="T17" fmla="*/ 0 h 72"/>
                <a:gd name="T18" fmla="*/ 0 w 58"/>
                <a:gd name="T19" fmla="*/ 0 h 72"/>
                <a:gd name="T20" fmla="*/ 0 w 58"/>
                <a:gd name="T21" fmla="*/ 0 h 72"/>
                <a:gd name="T22" fmla="*/ 0 w 58"/>
                <a:gd name="T23" fmla="*/ 0 h 72"/>
                <a:gd name="T24" fmla="*/ 0 w 58"/>
                <a:gd name="T25" fmla="*/ 0 h 72"/>
                <a:gd name="T26" fmla="*/ 0 w 58"/>
                <a:gd name="T27" fmla="*/ 0 h 72"/>
                <a:gd name="T28" fmla="*/ 0 w 58"/>
                <a:gd name="T29" fmla="*/ 0 h 72"/>
                <a:gd name="T30" fmla="*/ 0 w 58"/>
                <a:gd name="T31" fmla="*/ 0 h 7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8"/>
                <a:gd name="T49" fmla="*/ 0 h 72"/>
                <a:gd name="T50" fmla="*/ 58 w 58"/>
                <a:gd name="T51" fmla="*/ 72 h 7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8" h="72">
                  <a:moveTo>
                    <a:pt x="0" y="72"/>
                  </a:moveTo>
                  <a:lnTo>
                    <a:pt x="19" y="0"/>
                  </a:lnTo>
                  <a:lnTo>
                    <a:pt x="30" y="1"/>
                  </a:lnTo>
                  <a:lnTo>
                    <a:pt x="40" y="2"/>
                  </a:lnTo>
                  <a:lnTo>
                    <a:pt x="47" y="4"/>
                  </a:lnTo>
                  <a:lnTo>
                    <a:pt x="52" y="6"/>
                  </a:lnTo>
                  <a:lnTo>
                    <a:pt x="55" y="10"/>
                  </a:lnTo>
                  <a:lnTo>
                    <a:pt x="58" y="13"/>
                  </a:lnTo>
                  <a:lnTo>
                    <a:pt x="58" y="17"/>
                  </a:lnTo>
                  <a:lnTo>
                    <a:pt x="55" y="23"/>
                  </a:lnTo>
                  <a:lnTo>
                    <a:pt x="53" y="27"/>
                  </a:lnTo>
                  <a:lnTo>
                    <a:pt x="49" y="33"/>
                  </a:lnTo>
                  <a:lnTo>
                    <a:pt x="43" y="39"/>
                  </a:lnTo>
                  <a:lnTo>
                    <a:pt x="36" y="45"/>
                  </a:lnTo>
                  <a:lnTo>
                    <a:pt x="20" y="58"/>
                  </a:lnTo>
                  <a:lnTo>
                    <a:pt x="0" y="72"/>
                  </a:lnTo>
                  <a:close/>
                </a:path>
              </a:pathLst>
            </a:custGeom>
            <a:solidFill>
              <a:srgbClr val="9DB5C9"/>
            </a:solidFill>
            <a:ln w="9525">
              <a:noFill/>
              <a:round/>
              <a:headEnd/>
              <a:tailEnd/>
            </a:ln>
          </xdr:spPr>
        </xdr:sp>
        <xdr:sp macro="" textlink="">
          <xdr:nvSpPr>
            <xdr:cNvPr id="384" name="Freeform 128"/>
            <xdr:cNvSpPr>
              <a:spLocks/>
            </xdr:cNvSpPr>
          </xdr:nvSpPr>
          <xdr:spPr bwMode="auto">
            <a:xfrm>
              <a:off x="2861" y="617"/>
              <a:ext cx="4" cy="8"/>
            </a:xfrm>
            <a:custGeom>
              <a:avLst/>
              <a:gdLst>
                <a:gd name="T0" fmla="*/ 0 w 24"/>
                <a:gd name="T1" fmla="*/ 0 h 44"/>
                <a:gd name="T2" fmla="*/ 0 w 24"/>
                <a:gd name="T3" fmla="*/ 0 h 44"/>
                <a:gd name="T4" fmla="*/ 0 w 24"/>
                <a:gd name="T5" fmla="*/ 0 h 44"/>
                <a:gd name="T6" fmla="*/ 0 w 24"/>
                <a:gd name="T7" fmla="*/ 0 h 44"/>
                <a:gd name="T8" fmla="*/ 0 w 24"/>
                <a:gd name="T9" fmla="*/ 0 h 44"/>
                <a:gd name="T10" fmla="*/ 0 w 24"/>
                <a:gd name="T11" fmla="*/ 0 h 44"/>
                <a:gd name="T12" fmla="*/ 0 w 24"/>
                <a:gd name="T13" fmla="*/ 0 h 44"/>
                <a:gd name="T14" fmla="*/ 0 w 24"/>
                <a:gd name="T15" fmla="*/ 0 h 44"/>
                <a:gd name="T16" fmla="*/ 0 w 24"/>
                <a:gd name="T17" fmla="*/ 0 h 44"/>
                <a:gd name="T18" fmla="*/ 0 w 24"/>
                <a:gd name="T19" fmla="*/ 0 h 44"/>
                <a:gd name="T20" fmla="*/ 0 w 24"/>
                <a:gd name="T21" fmla="*/ 0 h 44"/>
                <a:gd name="T22" fmla="*/ 0 w 24"/>
                <a:gd name="T23" fmla="*/ 0 h 4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4"/>
                <a:gd name="T37" fmla="*/ 0 h 44"/>
                <a:gd name="T38" fmla="*/ 24 w 24"/>
                <a:gd name="T39" fmla="*/ 44 h 44"/>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4" h="44">
                  <a:moveTo>
                    <a:pt x="0" y="44"/>
                  </a:moveTo>
                  <a:lnTo>
                    <a:pt x="12" y="0"/>
                  </a:lnTo>
                  <a:lnTo>
                    <a:pt x="18" y="3"/>
                  </a:lnTo>
                  <a:lnTo>
                    <a:pt x="21" y="8"/>
                  </a:lnTo>
                  <a:lnTo>
                    <a:pt x="23" y="10"/>
                  </a:lnTo>
                  <a:lnTo>
                    <a:pt x="24" y="12"/>
                  </a:lnTo>
                  <a:lnTo>
                    <a:pt x="24" y="14"/>
                  </a:lnTo>
                  <a:lnTo>
                    <a:pt x="23" y="17"/>
                  </a:lnTo>
                  <a:lnTo>
                    <a:pt x="19" y="23"/>
                  </a:lnTo>
                  <a:lnTo>
                    <a:pt x="15" y="30"/>
                  </a:lnTo>
                  <a:lnTo>
                    <a:pt x="8" y="36"/>
                  </a:lnTo>
                  <a:lnTo>
                    <a:pt x="0" y="44"/>
                  </a:lnTo>
                  <a:close/>
                </a:path>
              </a:pathLst>
            </a:custGeom>
            <a:solidFill>
              <a:srgbClr val="97B0C4"/>
            </a:solidFill>
            <a:ln w="9525">
              <a:noFill/>
              <a:round/>
              <a:headEnd/>
              <a:tailEnd/>
            </a:ln>
          </xdr:spPr>
        </xdr:sp>
        <xdr:sp macro="" textlink="">
          <xdr:nvSpPr>
            <xdr:cNvPr id="385" name="Freeform 129"/>
            <xdr:cNvSpPr>
              <a:spLocks/>
            </xdr:cNvSpPr>
          </xdr:nvSpPr>
          <xdr:spPr bwMode="auto">
            <a:xfrm>
              <a:off x="2664" y="654"/>
              <a:ext cx="11" cy="9"/>
            </a:xfrm>
            <a:custGeom>
              <a:avLst/>
              <a:gdLst>
                <a:gd name="T0" fmla="*/ 0 w 56"/>
                <a:gd name="T1" fmla="*/ 0 h 45"/>
                <a:gd name="T2" fmla="*/ 0 w 56"/>
                <a:gd name="T3" fmla="*/ 0 h 45"/>
                <a:gd name="T4" fmla="*/ 0 w 56"/>
                <a:gd name="T5" fmla="*/ 0 h 45"/>
                <a:gd name="T6" fmla="*/ 0 w 56"/>
                <a:gd name="T7" fmla="*/ 0 h 45"/>
                <a:gd name="T8" fmla="*/ 0 w 56"/>
                <a:gd name="T9" fmla="*/ 0 h 45"/>
                <a:gd name="T10" fmla="*/ 0 w 56"/>
                <a:gd name="T11" fmla="*/ 0 h 45"/>
                <a:gd name="T12" fmla="*/ 0 w 56"/>
                <a:gd name="T13" fmla="*/ 0 h 45"/>
                <a:gd name="T14" fmla="*/ 0 w 56"/>
                <a:gd name="T15" fmla="*/ 0 h 45"/>
                <a:gd name="T16" fmla="*/ 0 w 56"/>
                <a:gd name="T17" fmla="*/ 0 h 45"/>
                <a:gd name="T18" fmla="*/ 0 w 56"/>
                <a:gd name="T19" fmla="*/ 0 h 45"/>
                <a:gd name="T20" fmla="*/ 0 w 56"/>
                <a:gd name="T21" fmla="*/ 0 h 45"/>
                <a:gd name="T22" fmla="*/ 0 w 56"/>
                <a:gd name="T23" fmla="*/ 0 h 45"/>
                <a:gd name="T24" fmla="*/ 0 w 56"/>
                <a:gd name="T25" fmla="*/ 0 h 45"/>
                <a:gd name="T26" fmla="*/ 0 w 56"/>
                <a:gd name="T27" fmla="*/ 0 h 4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6"/>
                <a:gd name="T43" fmla="*/ 0 h 45"/>
                <a:gd name="T44" fmla="*/ 56 w 56"/>
                <a:gd name="T45" fmla="*/ 45 h 4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6" h="45">
                  <a:moveTo>
                    <a:pt x="56" y="0"/>
                  </a:moveTo>
                  <a:lnTo>
                    <a:pt x="46" y="35"/>
                  </a:lnTo>
                  <a:lnTo>
                    <a:pt x="26" y="40"/>
                  </a:lnTo>
                  <a:lnTo>
                    <a:pt x="11" y="44"/>
                  </a:lnTo>
                  <a:lnTo>
                    <a:pt x="6" y="45"/>
                  </a:lnTo>
                  <a:lnTo>
                    <a:pt x="1" y="45"/>
                  </a:lnTo>
                  <a:lnTo>
                    <a:pt x="0" y="45"/>
                  </a:lnTo>
                  <a:lnTo>
                    <a:pt x="1" y="44"/>
                  </a:lnTo>
                  <a:lnTo>
                    <a:pt x="12" y="34"/>
                  </a:lnTo>
                  <a:lnTo>
                    <a:pt x="25" y="23"/>
                  </a:lnTo>
                  <a:lnTo>
                    <a:pt x="40" y="12"/>
                  </a:lnTo>
                  <a:lnTo>
                    <a:pt x="56" y="0"/>
                  </a:lnTo>
                  <a:close/>
                </a:path>
              </a:pathLst>
            </a:custGeom>
            <a:solidFill>
              <a:srgbClr val="7D9DB2"/>
            </a:solidFill>
            <a:ln w="9525">
              <a:noFill/>
              <a:round/>
              <a:headEnd/>
              <a:tailEnd/>
            </a:ln>
          </xdr:spPr>
        </xdr:sp>
        <xdr:sp macro="" textlink="">
          <xdr:nvSpPr>
            <xdr:cNvPr id="386" name="Freeform 130"/>
            <xdr:cNvSpPr>
              <a:spLocks/>
            </xdr:cNvSpPr>
          </xdr:nvSpPr>
          <xdr:spPr bwMode="auto">
            <a:xfrm>
              <a:off x="2666" y="648"/>
              <a:ext cx="17" cy="14"/>
            </a:xfrm>
            <a:custGeom>
              <a:avLst/>
              <a:gdLst>
                <a:gd name="T0" fmla="*/ 0 w 86"/>
                <a:gd name="T1" fmla="*/ 0 h 73"/>
                <a:gd name="T2" fmla="*/ 0 w 86"/>
                <a:gd name="T3" fmla="*/ 0 h 73"/>
                <a:gd name="T4" fmla="*/ 0 w 86"/>
                <a:gd name="T5" fmla="*/ 0 h 73"/>
                <a:gd name="T6" fmla="*/ 0 w 86"/>
                <a:gd name="T7" fmla="*/ 0 h 73"/>
                <a:gd name="T8" fmla="*/ 0 w 86"/>
                <a:gd name="T9" fmla="*/ 0 h 73"/>
                <a:gd name="T10" fmla="*/ 0 w 86"/>
                <a:gd name="T11" fmla="*/ 0 h 73"/>
                <a:gd name="T12" fmla="*/ 0 w 86"/>
                <a:gd name="T13" fmla="*/ 0 h 73"/>
                <a:gd name="T14" fmla="*/ 0 w 86"/>
                <a:gd name="T15" fmla="*/ 0 h 73"/>
                <a:gd name="T16" fmla="*/ 0 w 86"/>
                <a:gd name="T17" fmla="*/ 0 h 73"/>
                <a:gd name="T18" fmla="*/ 0 w 86"/>
                <a:gd name="T19" fmla="*/ 0 h 73"/>
                <a:gd name="T20" fmla="*/ 0 w 86"/>
                <a:gd name="T21" fmla="*/ 0 h 7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6"/>
                <a:gd name="T34" fmla="*/ 0 h 73"/>
                <a:gd name="T35" fmla="*/ 86 w 86"/>
                <a:gd name="T36" fmla="*/ 73 h 7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6" h="73">
                  <a:moveTo>
                    <a:pt x="0" y="73"/>
                  </a:moveTo>
                  <a:lnTo>
                    <a:pt x="3" y="61"/>
                  </a:lnTo>
                  <a:lnTo>
                    <a:pt x="21" y="48"/>
                  </a:lnTo>
                  <a:lnTo>
                    <a:pt x="40" y="32"/>
                  </a:lnTo>
                  <a:lnTo>
                    <a:pt x="62" y="17"/>
                  </a:lnTo>
                  <a:lnTo>
                    <a:pt x="86" y="0"/>
                  </a:lnTo>
                  <a:lnTo>
                    <a:pt x="71" y="57"/>
                  </a:lnTo>
                  <a:lnTo>
                    <a:pt x="50" y="61"/>
                  </a:lnTo>
                  <a:lnTo>
                    <a:pt x="31" y="65"/>
                  </a:lnTo>
                  <a:lnTo>
                    <a:pt x="13" y="70"/>
                  </a:lnTo>
                  <a:lnTo>
                    <a:pt x="0" y="73"/>
                  </a:lnTo>
                  <a:close/>
                </a:path>
              </a:pathLst>
            </a:custGeom>
            <a:solidFill>
              <a:srgbClr val="819FB3"/>
            </a:solidFill>
            <a:ln w="9525">
              <a:noFill/>
              <a:round/>
              <a:headEnd/>
              <a:tailEnd/>
            </a:ln>
          </xdr:spPr>
        </xdr:sp>
        <xdr:sp macro="" textlink="">
          <xdr:nvSpPr>
            <xdr:cNvPr id="387" name="Freeform 131"/>
            <xdr:cNvSpPr>
              <a:spLocks noEditPoints="1"/>
            </xdr:cNvSpPr>
          </xdr:nvSpPr>
          <xdr:spPr bwMode="auto">
            <a:xfrm>
              <a:off x="2673" y="643"/>
              <a:ext cx="18" cy="53"/>
            </a:xfrm>
            <a:custGeom>
              <a:avLst/>
              <a:gdLst>
                <a:gd name="T0" fmla="*/ 0 w 91"/>
                <a:gd name="T1" fmla="*/ 0 h 265"/>
                <a:gd name="T2" fmla="*/ 0 w 91"/>
                <a:gd name="T3" fmla="*/ 0 h 265"/>
                <a:gd name="T4" fmla="*/ 0 w 91"/>
                <a:gd name="T5" fmla="*/ 0 h 265"/>
                <a:gd name="T6" fmla="*/ 0 w 91"/>
                <a:gd name="T7" fmla="*/ 0 h 265"/>
                <a:gd name="T8" fmla="*/ 0 w 91"/>
                <a:gd name="T9" fmla="*/ 0 h 265"/>
                <a:gd name="T10" fmla="*/ 0 w 91"/>
                <a:gd name="T11" fmla="*/ 0 h 265"/>
                <a:gd name="T12" fmla="*/ 0 w 91"/>
                <a:gd name="T13" fmla="*/ 0 h 265"/>
                <a:gd name="T14" fmla="*/ 0 w 91"/>
                <a:gd name="T15" fmla="*/ 0 h 265"/>
                <a:gd name="T16" fmla="*/ 0 w 91"/>
                <a:gd name="T17" fmla="*/ 0 h 265"/>
                <a:gd name="T18" fmla="*/ 0 w 91"/>
                <a:gd name="T19" fmla="*/ 0 h 265"/>
                <a:gd name="T20" fmla="*/ 0 w 91"/>
                <a:gd name="T21" fmla="*/ 0 h 265"/>
                <a:gd name="T22" fmla="*/ 0 w 91"/>
                <a:gd name="T23" fmla="*/ 0 h 265"/>
                <a:gd name="T24" fmla="*/ 0 w 91"/>
                <a:gd name="T25" fmla="*/ 0 h 265"/>
                <a:gd name="T26" fmla="*/ 0 w 91"/>
                <a:gd name="T27" fmla="*/ 0 h 265"/>
                <a:gd name="T28" fmla="*/ 0 w 91"/>
                <a:gd name="T29" fmla="*/ 0 h 265"/>
                <a:gd name="T30" fmla="*/ 0 w 91"/>
                <a:gd name="T31" fmla="*/ 0 h 265"/>
                <a:gd name="T32" fmla="*/ 0 w 91"/>
                <a:gd name="T33" fmla="*/ 0 h 265"/>
                <a:gd name="T34" fmla="*/ 0 w 91"/>
                <a:gd name="T35" fmla="*/ 0 h 26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1"/>
                <a:gd name="T55" fmla="*/ 0 h 265"/>
                <a:gd name="T56" fmla="*/ 91 w 91"/>
                <a:gd name="T57" fmla="*/ 265 h 26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91" h="265">
                  <a:moveTo>
                    <a:pt x="0" y="90"/>
                  </a:moveTo>
                  <a:lnTo>
                    <a:pt x="10" y="55"/>
                  </a:lnTo>
                  <a:lnTo>
                    <a:pt x="28" y="42"/>
                  </a:lnTo>
                  <a:lnTo>
                    <a:pt x="48" y="29"/>
                  </a:lnTo>
                  <a:lnTo>
                    <a:pt x="69" y="14"/>
                  </a:lnTo>
                  <a:lnTo>
                    <a:pt x="91" y="0"/>
                  </a:lnTo>
                  <a:lnTo>
                    <a:pt x="70" y="79"/>
                  </a:lnTo>
                  <a:lnTo>
                    <a:pt x="52" y="80"/>
                  </a:lnTo>
                  <a:lnTo>
                    <a:pt x="34" y="83"/>
                  </a:lnTo>
                  <a:lnTo>
                    <a:pt x="17" y="86"/>
                  </a:lnTo>
                  <a:lnTo>
                    <a:pt x="0" y="90"/>
                  </a:lnTo>
                  <a:close/>
                  <a:moveTo>
                    <a:pt x="26" y="249"/>
                  </a:moveTo>
                  <a:lnTo>
                    <a:pt x="21" y="261"/>
                  </a:lnTo>
                  <a:lnTo>
                    <a:pt x="16" y="265"/>
                  </a:lnTo>
                  <a:lnTo>
                    <a:pt x="16" y="262"/>
                  </a:lnTo>
                  <a:lnTo>
                    <a:pt x="17" y="258"/>
                  </a:lnTo>
                  <a:lnTo>
                    <a:pt x="20" y="253"/>
                  </a:lnTo>
                  <a:lnTo>
                    <a:pt x="26" y="249"/>
                  </a:lnTo>
                  <a:close/>
                </a:path>
              </a:pathLst>
            </a:custGeom>
            <a:solidFill>
              <a:srgbClr val="85A2B6"/>
            </a:solidFill>
            <a:ln w="9525">
              <a:noFill/>
              <a:round/>
              <a:headEnd/>
              <a:tailEnd/>
            </a:ln>
          </xdr:spPr>
        </xdr:sp>
        <xdr:sp macro="" textlink="">
          <xdr:nvSpPr>
            <xdr:cNvPr id="388" name="Freeform 132"/>
            <xdr:cNvSpPr>
              <a:spLocks noEditPoints="1"/>
            </xdr:cNvSpPr>
          </xdr:nvSpPr>
          <xdr:spPr bwMode="auto">
            <a:xfrm>
              <a:off x="2676" y="638"/>
              <a:ext cx="23" cy="58"/>
            </a:xfrm>
            <a:custGeom>
              <a:avLst/>
              <a:gdLst>
                <a:gd name="T0" fmla="*/ 0 w 114"/>
                <a:gd name="T1" fmla="*/ 0 h 290"/>
                <a:gd name="T2" fmla="*/ 0 w 114"/>
                <a:gd name="T3" fmla="*/ 0 h 290"/>
                <a:gd name="T4" fmla="*/ 0 w 114"/>
                <a:gd name="T5" fmla="*/ 0 h 290"/>
                <a:gd name="T6" fmla="*/ 0 w 114"/>
                <a:gd name="T7" fmla="*/ 0 h 290"/>
                <a:gd name="T8" fmla="*/ 0 w 114"/>
                <a:gd name="T9" fmla="*/ 0 h 290"/>
                <a:gd name="T10" fmla="*/ 0 w 114"/>
                <a:gd name="T11" fmla="*/ 0 h 290"/>
                <a:gd name="T12" fmla="*/ 0 w 114"/>
                <a:gd name="T13" fmla="*/ 0 h 290"/>
                <a:gd name="T14" fmla="*/ 0 w 114"/>
                <a:gd name="T15" fmla="*/ 0 h 290"/>
                <a:gd name="T16" fmla="*/ 0 w 114"/>
                <a:gd name="T17" fmla="*/ 0 h 290"/>
                <a:gd name="T18" fmla="*/ 0 w 114"/>
                <a:gd name="T19" fmla="*/ 0 h 290"/>
                <a:gd name="T20" fmla="*/ 0 w 114"/>
                <a:gd name="T21" fmla="*/ 0 h 290"/>
                <a:gd name="T22" fmla="*/ 0 w 114"/>
                <a:gd name="T23" fmla="*/ 0 h 290"/>
                <a:gd name="T24" fmla="*/ 0 w 114"/>
                <a:gd name="T25" fmla="*/ 0 h 290"/>
                <a:gd name="T26" fmla="*/ 0 w 114"/>
                <a:gd name="T27" fmla="*/ 0 h 290"/>
                <a:gd name="T28" fmla="*/ 0 w 114"/>
                <a:gd name="T29" fmla="*/ 0 h 290"/>
                <a:gd name="T30" fmla="*/ 0 w 114"/>
                <a:gd name="T31" fmla="*/ 0 h 290"/>
                <a:gd name="T32" fmla="*/ 0 w 114"/>
                <a:gd name="T33" fmla="*/ 0 h 290"/>
                <a:gd name="T34" fmla="*/ 0 w 114"/>
                <a:gd name="T35" fmla="*/ 0 h 290"/>
                <a:gd name="T36" fmla="*/ 0 w 114"/>
                <a:gd name="T37" fmla="*/ 0 h 290"/>
                <a:gd name="T38" fmla="*/ 0 w 114"/>
                <a:gd name="T39" fmla="*/ 0 h 290"/>
                <a:gd name="T40" fmla="*/ 0 w 114"/>
                <a:gd name="T41" fmla="*/ 0 h 290"/>
                <a:gd name="T42" fmla="*/ 0 w 114"/>
                <a:gd name="T43" fmla="*/ 0 h 290"/>
                <a:gd name="T44" fmla="*/ 0 w 114"/>
                <a:gd name="T45" fmla="*/ 0 h 290"/>
                <a:gd name="T46" fmla="*/ 0 w 114"/>
                <a:gd name="T47" fmla="*/ 0 h 290"/>
                <a:gd name="T48" fmla="*/ 0 w 114"/>
                <a:gd name="T49" fmla="*/ 0 h 290"/>
                <a:gd name="T50" fmla="*/ 0 w 114"/>
                <a:gd name="T51" fmla="*/ 0 h 290"/>
                <a:gd name="T52" fmla="*/ 0 w 114"/>
                <a:gd name="T53" fmla="*/ 0 h 29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14"/>
                <a:gd name="T82" fmla="*/ 0 h 290"/>
                <a:gd name="T83" fmla="*/ 114 w 114"/>
                <a:gd name="T84" fmla="*/ 290 h 290"/>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14" h="290">
                  <a:moveTo>
                    <a:pt x="20" y="108"/>
                  </a:moveTo>
                  <a:lnTo>
                    <a:pt x="35" y="51"/>
                  </a:lnTo>
                  <a:lnTo>
                    <a:pt x="53" y="39"/>
                  </a:lnTo>
                  <a:lnTo>
                    <a:pt x="72" y="26"/>
                  </a:lnTo>
                  <a:lnTo>
                    <a:pt x="93" y="13"/>
                  </a:lnTo>
                  <a:lnTo>
                    <a:pt x="114" y="0"/>
                  </a:lnTo>
                  <a:lnTo>
                    <a:pt x="86" y="108"/>
                  </a:lnTo>
                  <a:lnTo>
                    <a:pt x="79" y="105"/>
                  </a:lnTo>
                  <a:lnTo>
                    <a:pt x="71" y="104"/>
                  </a:lnTo>
                  <a:lnTo>
                    <a:pt x="64" y="104"/>
                  </a:lnTo>
                  <a:lnTo>
                    <a:pt x="56" y="104"/>
                  </a:lnTo>
                  <a:lnTo>
                    <a:pt x="38" y="105"/>
                  </a:lnTo>
                  <a:lnTo>
                    <a:pt x="20" y="108"/>
                  </a:lnTo>
                  <a:close/>
                  <a:moveTo>
                    <a:pt x="51" y="236"/>
                  </a:moveTo>
                  <a:lnTo>
                    <a:pt x="46" y="259"/>
                  </a:lnTo>
                  <a:lnTo>
                    <a:pt x="35" y="267"/>
                  </a:lnTo>
                  <a:lnTo>
                    <a:pt x="23" y="275"/>
                  </a:lnTo>
                  <a:lnTo>
                    <a:pt x="12" y="283"/>
                  </a:lnTo>
                  <a:lnTo>
                    <a:pt x="0" y="290"/>
                  </a:lnTo>
                  <a:lnTo>
                    <a:pt x="0" y="288"/>
                  </a:lnTo>
                  <a:lnTo>
                    <a:pt x="0" y="286"/>
                  </a:lnTo>
                  <a:lnTo>
                    <a:pt x="1" y="284"/>
                  </a:lnTo>
                  <a:lnTo>
                    <a:pt x="2" y="282"/>
                  </a:lnTo>
                  <a:lnTo>
                    <a:pt x="7" y="276"/>
                  </a:lnTo>
                  <a:lnTo>
                    <a:pt x="14" y="270"/>
                  </a:lnTo>
                  <a:lnTo>
                    <a:pt x="31" y="254"/>
                  </a:lnTo>
                  <a:lnTo>
                    <a:pt x="51" y="236"/>
                  </a:lnTo>
                  <a:close/>
                </a:path>
              </a:pathLst>
            </a:custGeom>
            <a:solidFill>
              <a:srgbClr val="89A4B9"/>
            </a:solidFill>
            <a:ln w="9525">
              <a:noFill/>
              <a:round/>
              <a:headEnd/>
              <a:tailEnd/>
            </a:ln>
          </xdr:spPr>
        </xdr:sp>
        <xdr:sp macro="" textlink="">
          <xdr:nvSpPr>
            <xdr:cNvPr id="389" name="Freeform 133"/>
            <xdr:cNvSpPr>
              <a:spLocks noEditPoints="1"/>
            </xdr:cNvSpPr>
          </xdr:nvSpPr>
          <xdr:spPr bwMode="auto">
            <a:xfrm>
              <a:off x="2677" y="633"/>
              <a:ext cx="30" cy="62"/>
            </a:xfrm>
            <a:custGeom>
              <a:avLst/>
              <a:gdLst>
                <a:gd name="T0" fmla="*/ 0 w 149"/>
                <a:gd name="T1" fmla="*/ 0 h 311"/>
                <a:gd name="T2" fmla="*/ 0 w 149"/>
                <a:gd name="T3" fmla="*/ 0 h 311"/>
                <a:gd name="T4" fmla="*/ 0 w 149"/>
                <a:gd name="T5" fmla="*/ 0 h 311"/>
                <a:gd name="T6" fmla="*/ 0 w 149"/>
                <a:gd name="T7" fmla="*/ 0 h 311"/>
                <a:gd name="T8" fmla="*/ 0 w 149"/>
                <a:gd name="T9" fmla="*/ 0 h 311"/>
                <a:gd name="T10" fmla="*/ 0 w 149"/>
                <a:gd name="T11" fmla="*/ 0 h 311"/>
                <a:gd name="T12" fmla="*/ 0 w 149"/>
                <a:gd name="T13" fmla="*/ 0 h 311"/>
                <a:gd name="T14" fmla="*/ 0 w 149"/>
                <a:gd name="T15" fmla="*/ 0 h 311"/>
                <a:gd name="T16" fmla="*/ 0 w 149"/>
                <a:gd name="T17" fmla="*/ 0 h 311"/>
                <a:gd name="T18" fmla="*/ 0 w 149"/>
                <a:gd name="T19" fmla="*/ 0 h 311"/>
                <a:gd name="T20" fmla="*/ 0 w 149"/>
                <a:gd name="T21" fmla="*/ 0 h 311"/>
                <a:gd name="T22" fmla="*/ 0 w 149"/>
                <a:gd name="T23" fmla="*/ 0 h 311"/>
                <a:gd name="T24" fmla="*/ 0 w 149"/>
                <a:gd name="T25" fmla="*/ 0 h 311"/>
                <a:gd name="T26" fmla="*/ 0 w 149"/>
                <a:gd name="T27" fmla="*/ 0 h 311"/>
                <a:gd name="T28" fmla="*/ 0 w 149"/>
                <a:gd name="T29" fmla="*/ 0 h 311"/>
                <a:gd name="T30" fmla="*/ 0 w 149"/>
                <a:gd name="T31" fmla="*/ 0 h 311"/>
                <a:gd name="T32" fmla="*/ 0 w 149"/>
                <a:gd name="T33" fmla="*/ 0 h 311"/>
                <a:gd name="T34" fmla="*/ 0 w 149"/>
                <a:gd name="T35" fmla="*/ 0 h 311"/>
                <a:gd name="T36" fmla="*/ 0 w 149"/>
                <a:gd name="T37" fmla="*/ 0 h 311"/>
                <a:gd name="T38" fmla="*/ 0 w 149"/>
                <a:gd name="T39" fmla="*/ 0 h 311"/>
                <a:gd name="T40" fmla="*/ 0 w 149"/>
                <a:gd name="T41" fmla="*/ 0 h 311"/>
                <a:gd name="T42" fmla="*/ 0 w 149"/>
                <a:gd name="T43" fmla="*/ 0 h 311"/>
                <a:gd name="T44" fmla="*/ 0 w 149"/>
                <a:gd name="T45" fmla="*/ 0 h 311"/>
                <a:gd name="T46" fmla="*/ 0 w 149"/>
                <a:gd name="T47" fmla="*/ 0 h 311"/>
                <a:gd name="T48" fmla="*/ 0 w 149"/>
                <a:gd name="T49" fmla="*/ 0 h 311"/>
                <a:gd name="T50" fmla="*/ 0 w 149"/>
                <a:gd name="T51" fmla="*/ 0 h 311"/>
                <a:gd name="T52" fmla="*/ 0 w 149"/>
                <a:gd name="T53" fmla="*/ 0 h 311"/>
                <a:gd name="T54" fmla="*/ 0 w 149"/>
                <a:gd name="T55" fmla="*/ 0 h 311"/>
                <a:gd name="T56" fmla="*/ 0 w 149"/>
                <a:gd name="T57" fmla="*/ 0 h 311"/>
                <a:gd name="T58" fmla="*/ 0 w 149"/>
                <a:gd name="T59" fmla="*/ 0 h 31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49"/>
                <a:gd name="T91" fmla="*/ 0 h 311"/>
                <a:gd name="T92" fmla="*/ 149 w 149"/>
                <a:gd name="T93" fmla="*/ 311 h 31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49" h="311">
                  <a:moveTo>
                    <a:pt x="0" y="311"/>
                  </a:moveTo>
                  <a:lnTo>
                    <a:pt x="5" y="299"/>
                  </a:lnTo>
                  <a:lnTo>
                    <a:pt x="24" y="281"/>
                  </a:lnTo>
                  <a:lnTo>
                    <a:pt x="50" y="259"/>
                  </a:lnTo>
                  <a:lnTo>
                    <a:pt x="63" y="247"/>
                  </a:lnTo>
                  <a:lnTo>
                    <a:pt x="75" y="234"/>
                  </a:lnTo>
                  <a:lnTo>
                    <a:pt x="86" y="221"/>
                  </a:lnTo>
                  <a:lnTo>
                    <a:pt x="95" y="205"/>
                  </a:lnTo>
                  <a:lnTo>
                    <a:pt x="82" y="257"/>
                  </a:lnTo>
                  <a:lnTo>
                    <a:pt x="61" y="270"/>
                  </a:lnTo>
                  <a:lnTo>
                    <a:pt x="41" y="284"/>
                  </a:lnTo>
                  <a:lnTo>
                    <a:pt x="21" y="298"/>
                  </a:lnTo>
                  <a:lnTo>
                    <a:pt x="0" y="311"/>
                  </a:lnTo>
                  <a:close/>
                  <a:moveTo>
                    <a:pt x="49" y="129"/>
                  </a:moveTo>
                  <a:lnTo>
                    <a:pt x="70" y="50"/>
                  </a:lnTo>
                  <a:lnTo>
                    <a:pt x="88" y="38"/>
                  </a:lnTo>
                  <a:lnTo>
                    <a:pt x="108" y="26"/>
                  </a:lnTo>
                  <a:lnTo>
                    <a:pt x="128" y="13"/>
                  </a:lnTo>
                  <a:lnTo>
                    <a:pt x="149" y="0"/>
                  </a:lnTo>
                  <a:lnTo>
                    <a:pt x="104" y="172"/>
                  </a:lnTo>
                  <a:lnTo>
                    <a:pt x="103" y="165"/>
                  </a:lnTo>
                  <a:lnTo>
                    <a:pt x="102" y="156"/>
                  </a:lnTo>
                  <a:lnTo>
                    <a:pt x="98" y="148"/>
                  </a:lnTo>
                  <a:lnTo>
                    <a:pt x="95" y="139"/>
                  </a:lnTo>
                  <a:lnTo>
                    <a:pt x="91" y="136"/>
                  </a:lnTo>
                  <a:lnTo>
                    <a:pt x="86" y="134"/>
                  </a:lnTo>
                  <a:lnTo>
                    <a:pt x="81" y="133"/>
                  </a:lnTo>
                  <a:lnTo>
                    <a:pt x="75" y="130"/>
                  </a:lnTo>
                  <a:lnTo>
                    <a:pt x="63" y="129"/>
                  </a:lnTo>
                  <a:lnTo>
                    <a:pt x="49" y="129"/>
                  </a:lnTo>
                  <a:close/>
                </a:path>
              </a:pathLst>
            </a:custGeom>
            <a:solidFill>
              <a:srgbClr val="8CA6BB"/>
            </a:solidFill>
            <a:ln w="9525">
              <a:noFill/>
              <a:round/>
              <a:headEnd/>
              <a:tailEnd/>
            </a:ln>
          </xdr:spPr>
        </xdr:sp>
        <xdr:sp macro="" textlink="">
          <xdr:nvSpPr>
            <xdr:cNvPr id="390" name="Freeform 134"/>
            <xdr:cNvSpPr>
              <a:spLocks/>
            </xdr:cNvSpPr>
          </xdr:nvSpPr>
          <xdr:spPr bwMode="auto">
            <a:xfrm>
              <a:off x="2686" y="628"/>
              <a:ext cx="29" cy="61"/>
            </a:xfrm>
            <a:custGeom>
              <a:avLst/>
              <a:gdLst>
                <a:gd name="T0" fmla="*/ 0 w 148"/>
                <a:gd name="T1" fmla="*/ 0 h 308"/>
                <a:gd name="T2" fmla="*/ 0 w 148"/>
                <a:gd name="T3" fmla="*/ 0 h 308"/>
                <a:gd name="T4" fmla="*/ 0 w 148"/>
                <a:gd name="T5" fmla="*/ 0 h 308"/>
                <a:gd name="T6" fmla="*/ 0 w 148"/>
                <a:gd name="T7" fmla="*/ 0 h 308"/>
                <a:gd name="T8" fmla="*/ 0 w 148"/>
                <a:gd name="T9" fmla="*/ 0 h 308"/>
                <a:gd name="T10" fmla="*/ 0 w 148"/>
                <a:gd name="T11" fmla="*/ 0 h 308"/>
                <a:gd name="T12" fmla="*/ 0 w 148"/>
                <a:gd name="T13" fmla="*/ 0 h 308"/>
                <a:gd name="T14" fmla="*/ 0 w 148"/>
                <a:gd name="T15" fmla="*/ 0 h 308"/>
                <a:gd name="T16" fmla="*/ 0 w 148"/>
                <a:gd name="T17" fmla="*/ 0 h 308"/>
                <a:gd name="T18" fmla="*/ 0 w 148"/>
                <a:gd name="T19" fmla="*/ 0 h 308"/>
                <a:gd name="T20" fmla="*/ 0 w 148"/>
                <a:gd name="T21" fmla="*/ 0 h 308"/>
                <a:gd name="T22" fmla="*/ 0 w 148"/>
                <a:gd name="T23" fmla="*/ 0 h 308"/>
                <a:gd name="T24" fmla="*/ 0 w 148"/>
                <a:gd name="T25" fmla="*/ 0 h 308"/>
                <a:gd name="T26" fmla="*/ 0 w 148"/>
                <a:gd name="T27" fmla="*/ 0 h 308"/>
                <a:gd name="T28" fmla="*/ 0 w 148"/>
                <a:gd name="T29" fmla="*/ 0 h 308"/>
                <a:gd name="T30" fmla="*/ 0 w 148"/>
                <a:gd name="T31" fmla="*/ 0 h 308"/>
                <a:gd name="T32" fmla="*/ 0 w 148"/>
                <a:gd name="T33" fmla="*/ 0 h 308"/>
                <a:gd name="T34" fmla="*/ 0 w 148"/>
                <a:gd name="T35" fmla="*/ 0 h 308"/>
                <a:gd name="T36" fmla="*/ 0 w 148"/>
                <a:gd name="T37" fmla="*/ 0 h 308"/>
                <a:gd name="T38" fmla="*/ 0 w 148"/>
                <a:gd name="T39" fmla="*/ 0 h 308"/>
                <a:gd name="T40" fmla="*/ 0 w 148"/>
                <a:gd name="T41" fmla="*/ 0 h 308"/>
                <a:gd name="T42" fmla="*/ 0 w 148"/>
                <a:gd name="T43" fmla="*/ 0 h 308"/>
                <a:gd name="T44" fmla="*/ 0 w 148"/>
                <a:gd name="T45" fmla="*/ 0 h 308"/>
                <a:gd name="T46" fmla="*/ 0 w 148"/>
                <a:gd name="T47" fmla="*/ 0 h 308"/>
                <a:gd name="T48" fmla="*/ 0 w 148"/>
                <a:gd name="T49" fmla="*/ 0 h 308"/>
                <a:gd name="T50" fmla="*/ 0 w 148"/>
                <a:gd name="T51" fmla="*/ 0 h 308"/>
                <a:gd name="T52" fmla="*/ 0 w 148"/>
                <a:gd name="T53" fmla="*/ 0 h 308"/>
                <a:gd name="T54" fmla="*/ 0 w 148"/>
                <a:gd name="T55" fmla="*/ 0 h 308"/>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48"/>
                <a:gd name="T85" fmla="*/ 0 h 308"/>
                <a:gd name="T86" fmla="*/ 148 w 148"/>
                <a:gd name="T87" fmla="*/ 308 h 308"/>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48" h="308">
                  <a:moveTo>
                    <a:pt x="0" y="308"/>
                  </a:moveTo>
                  <a:lnTo>
                    <a:pt x="5" y="285"/>
                  </a:lnTo>
                  <a:lnTo>
                    <a:pt x="20" y="273"/>
                  </a:lnTo>
                  <a:lnTo>
                    <a:pt x="33" y="260"/>
                  </a:lnTo>
                  <a:lnTo>
                    <a:pt x="38" y="252"/>
                  </a:lnTo>
                  <a:lnTo>
                    <a:pt x="44" y="246"/>
                  </a:lnTo>
                  <a:lnTo>
                    <a:pt x="50" y="238"/>
                  </a:lnTo>
                  <a:lnTo>
                    <a:pt x="53" y="230"/>
                  </a:lnTo>
                  <a:lnTo>
                    <a:pt x="57" y="223"/>
                  </a:lnTo>
                  <a:lnTo>
                    <a:pt x="59" y="215"/>
                  </a:lnTo>
                  <a:lnTo>
                    <a:pt x="62" y="206"/>
                  </a:lnTo>
                  <a:lnTo>
                    <a:pt x="63" y="198"/>
                  </a:lnTo>
                  <a:lnTo>
                    <a:pt x="62" y="190"/>
                  </a:lnTo>
                  <a:lnTo>
                    <a:pt x="61" y="181"/>
                  </a:lnTo>
                  <a:lnTo>
                    <a:pt x="57" y="172"/>
                  </a:lnTo>
                  <a:lnTo>
                    <a:pt x="54" y="163"/>
                  </a:lnTo>
                  <a:lnTo>
                    <a:pt x="47" y="159"/>
                  </a:lnTo>
                  <a:lnTo>
                    <a:pt x="40" y="157"/>
                  </a:lnTo>
                  <a:lnTo>
                    <a:pt x="68" y="49"/>
                  </a:lnTo>
                  <a:lnTo>
                    <a:pt x="87" y="37"/>
                  </a:lnTo>
                  <a:lnTo>
                    <a:pt x="107" y="24"/>
                  </a:lnTo>
                  <a:lnTo>
                    <a:pt x="127" y="12"/>
                  </a:lnTo>
                  <a:lnTo>
                    <a:pt x="148" y="0"/>
                  </a:lnTo>
                  <a:lnTo>
                    <a:pt x="80" y="255"/>
                  </a:lnTo>
                  <a:lnTo>
                    <a:pt x="61" y="268"/>
                  </a:lnTo>
                  <a:lnTo>
                    <a:pt x="41" y="281"/>
                  </a:lnTo>
                  <a:lnTo>
                    <a:pt x="20" y="294"/>
                  </a:lnTo>
                  <a:lnTo>
                    <a:pt x="0" y="308"/>
                  </a:lnTo>
                  <a:close/>
                </a:path>
              </a:pathLst>
            </a:custGeom>
            <a:solidFill>
              <a:srgbClr val="91AABE"/>
            </a:solidFill>
            <a:ln w="9525">
              <a:noFill/>
              <a:round/>
              <a:headEnd/>
              <a:tailEnd/>
            </a:ln>
          </xdr:spPr>
        </xdr:sp>
        <xdr:sp macro="" textlink="">
          <xdr:nvSpPr>
            <xdr:cNvPr id="391" name="Freeform 135"/>
            <xdr:cNvSpPr>
              <a:spLocks/>
            </xdr:cNvSpPr>
          </xdr:nvSpPr>
          <xdr:spPr bwMode="auto">
            <a:xfrm>
              <a:off x="2694" y="623"/>
              <a:ext cx="29" cy="61"/>
            </a:xfrm>
            <a:custGeom>
              <a:avLst/>
              <a:gdLst>
                <a:gd name="T0" fmla="*/ 0 w 145"/>
                <a:gd name="T1" fmla="*/ 0 h 304"/>
                <a:gd name="T2" fmla="*/ 0 w 145"/>
                <a:gd name="T3" fmla="*/ 0 h 304"/>
                <a:gd name="T4" fmla="*/ 0 w 145"/>
                <a:gd name="T5" fmla="*/ 0 h 304"/>
                <a:gd name="T6" fmla="*/ 0 w 145"/>
                <a:gd name="T7" fmla="*/ 0 h 304"/>
                <a:gd name="T8" fmla="*/ 0 w 145"/>
                <a:gd name="T9" fmla="*/ 0 h 304"/>
                <a:gd name="T10" fmla="*/ 0 w 145"/>
                <a:gd name="T11" fmla="*/ 0 h 304"/>
                <a:gd name="T12" fmla="*/ 0 w 145"/>
                <a:gd name="T13" fmla="*/ 0 h 304"/>
                <a:gd name="T14" fmla="*/ 0 w 145"/>
                <a:gd name="T15" fmla="*/ 0 h 304"/>
                <a:gd name="T16" fmla="*/ 0 w 145"/>
                <a:gd name="T17" fmla="*/ 0 h 304"/>
                <a:gd name="T18" fmla="*/ 0 w 145"/>
                <a:gd name="T19" fmla="*/ 0 h 304"/>
                <a:gd name="T20" fmla="*/ 0 w 145"/>
                <a:gd name="T21" fmla="*/ 0 h 304"/>
                <a:gd name="T22" fmla="*/ 0 w 145"/>
                <a:gd name="T23" fmla="*/ 0 h 304"/>
                <a:gd name="T24" fmla="*/ 0 w 145"/>
                <a:gd name="T25" fmla="*/ 0 h 304"/>
                <a:gd name="T26" fmla="*/ 0 w 145"/>
                <a:gd name="T27" fmla="*/ 0 h 304"/>
                <a:gd name="T28" fmla="*/ 0 w 145"/>
                <a:gd name="T29" fmla="*/ 0 h 304"/>
                <a:gd name="T30" fmla="*/ 0 w 145"/>
                <a:gd name="T31" fmla="*/ 0 h 30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5"/>
                <a:gd name="T49" fmla="*/ 0 h 304"/>
                <a:gd name="T50" fmla="*/ 145 w 145"/>
                <a:gd name="T51" fmla="*/ 304 h 30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5" h="304">
                  <a:moveTo>
                    <a:pt x="0" y="304"/>
                  </a:moveTo>
                  <a:lnTo>
                    <a:pt x="13" y="252"/>
                  </a:lnTo>
                  <a:lnTo>
                    <a:pt x="16" y="245"/>
                  </a:lnTo>
                  <a:lnTo>
                    <a:pt x="20" y="237"/>
                  </a:lnTo>
                  <a:lnTo>
                    <a:pt x="21" y="228"/>
                  </a:lnTo>
                  <a:lnTo>
                    <a:pt x="22" y="219"/>
                  </a:lnTo>
                  <a:lnTo>
                    <a:pt x="67" y="47"/>
                  </a:lnTo>
                  <a:lnTo>
                    <a:pt x="86" y="35"/>
                  </a:lnTo>
                  <a:lnTo>
                    <a:pt x="105" y="24"/>
                  </a:lnTo>
                  <a:lnTo>
                    <a:pt x="125" y="12"/>
                  </a:lnTo>
                  <a:lnTo>
                    <a:pt x="145" y="0"/>
                  </a:lnTo>
                  <a:lnTo>
                    <a:pt x="79" y="251"/>
                  </a:lnTo>
                  <a:lnTo>
                    <a:pt x="59" y="264"/>
                  </a:lnTo>
                  <a:lnTo>
                    <a:pt x="39" y="278"/>
                  </a:lnTo>
                  <a:lnTo>
                    <a:pt x="20" y="291"/>
                  </a:lnTo>
                  <a:lnTo>
                    <a:pt x="0" y="304"/>
                  </a:lnTo>
                  <a:close/>
                </a:path>
              </a:pathLst>
            </a:custGeom>
            <a:solidFill>
              <a:srgbClr val="94AEC1"/>
            </a:solidFill>
            <a:ln w="9525">
              <a:noFill/>
              <a:round/>
              <a:headEnd/>
              <a:tailEnd/>
            </a:ln>
          </xdr:spPr>
        </xdr:sp>
        <xdr:sp macro="" textlink="">
          <xdr:nvSpPr>
            <xdr:cNvPr id="392" name="Freeform 136"/>
            <xdr:cNvSpPr>
              <a:spLocks/>
            </xdr:cNvSpPr>
          </xdr:nvSpPr>
          <xdr:spPr bwMode="auto">
            <a:xfrm>
              <a:off x="2702" y="619"/>
              <a:ext cx="29" cy="60"/>
            </a:xfrm>
            <a:custGeom>
              <a:avLst/>
              <a:gdLst>
                <a:gd name="T0" fmla="*/ 0 w 146"/>
                <a:gd name="T1" fmla="*/ 0 h 300"/>
                <a:gd name="T2" fmla="*/ 0 w 146"/>
                <a:gd name="T3" fmla="*/ 0 h 300"/>
                <a:gd name="T4" fmla="*/ 0 w 146"/>
                <a:gd name="T5" fmla="*/ 0 h 300"/>
                <a:gd name="T6" fmla="*/ 0 w 146"/>
                <a:gd name="T7" fmla="*/ 0 h 300"/>
                <a:gd name="T8" fmla="*/ 0 w 146"/>
                <a:gd name="T9" fmla="*/ 0 h 300"/>
                <a:gd name="T10" fmla="*/ 0 w 146"/>
                <a:gd name="T11" fmla="*/ 0 h 300"/>
                <a:gd name="T12" fmla="*/ 0 w 146"/>
                <a:gd name="T13" fmla="*/ 0 h 300"/>
                <a:gd name="T14" fmla="*/ 0 w 146"/>
                <a:gd name="T15" fmla="*/ 0 h 300"/>
                <a:gd name="T16" fmla="*/ 0 w 146"/>
                <a:gd name="T17" fmla="*/ 0 h 300"/>
                <a:gd name="T18" fmla="*/ 0 w 146"/>
                <a:gd name="T19" fmla="*/ 0 h 300"/>
                <a:gd name="T20" fmla="*/ 0 w 146"/>
                <a:gd name="T21" fmla="*/ 0 h 3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6"/>
                <a:gd name="T34" fmla="*/ 0 h 300"/>
                <a:gd name="T35" fmla="*/ 146 w 146"/>
                <a:gd name="T36" fmla="*/ 300 h 3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6" h="300">
                  <a:moveTo>
                    <a:pt x="0" y="300"/>
                  </a:moveTo>
                  <a:lnTo>
                    <a:pt x="68" y="45"/>
                  </a:lnTo>
                  <a:lnTo>
                    <a:pt x="86" y="34"/>
                  </a:lnTo>
                  <a:lnTo>
                    <a:pt x="105" y="23"/>
                  </a:lnTo>
                  <a:lnTo>
                    <a:pt x="125" y="11"/>
                  </a:lnTo>
                  <a:lnTo>
                    <a:pt x="146" y="0"/>
                  </a:lnTo>
                  <a:lnTo>
                    <a:pt x="80" y="247"/>
                  </a:lnTo>
                  <a:lnTo>
                    <a:pt x="61" y="260"/>
                  </a:lnTo>
                  <a:lnTo>
                    <a:pt x="41" y="273"/>
                  </a:lnTo>
                  <a:lnTo>
                    <a:pt x="20" y="286"/>
                  </a:lnTo>
                  <a:lnTo>
                    <a:pt x="0" y="300"/>
                  </a:lnTo>
                  <a:close/>
                </a:path>
              </a:pathLst>
            </a:custGeom>
            <a:solidFill>
              <a:srgbClr val="98B0C4"/>
            </a:solidFill>
            <a:ln w="9525">
              <a:noFill/>
              <a:round/>
              <a:headEnd/>
              <a:tailEnd/>
            </a:ln>
          </xdr:spPr>
        </xdr:sp>
        <xdr:sp macro="" textlink="">
          <xdr:nvSpPr>
            <xdr:cNvPr id="393" name="Freeform 137"/>
            <xdr:cNvSpPr>
              <a:spLocks/>
            </xdr:cNvSpPr>
          </xdr:nvSpPr>
          <xdr:spPr bwMode="auto">
            <a:xfrm>
              <a:off x="2710" y="614"/>
              <a:ext cx="28" cy="59"/>
            </a:xfrm>
            <a:custGeom>
              <a:avLst/>
              <a:gdLst>
                <a:gd name="T0" fmla="*/ 0 w 144"/>
                <a:gd name="T1" fmla="*/ 0 h 295"/>
                <a:gd name="T2" fmla="*/ 0 w 144"/>
                <a:gd name="T3" fmla="*/ 0 h 295"/>
                <a:gd name="T4" fmla="*/ 0 w 144"/>
                <a:gd name="T5" fmla="*/ 0 h 295"/>
                <a:gd name="T6" fmla="*/ 0 w 144"/>
                <a:gd name="T7" fmla="*/ 0 h 295"/>
                <a:gd name="T8" fmla="*/ 0 w 144"/>
                <a:gd name="T9" fmla="*/ 0 h 295"/>
                <a:gd name="T10" fmla="*/ 0 w 144"/>
                <a:gd name="T11" fmla="*/ 0 h 295"/>
                <a:gd name="T12" fmla="*/ 0 w 144"/>
                <a:gd name="T13" fmla="*/ 0 h 295"/>
                <a:gd name="T14" fmla="*/ 0 w 144"/>
                <a:gd name="T15" fmla="*/ 0 h 295"/>
                <a:gd name="T16" fmla="*/ 0 w 144"/>
                <a:gd name="T17" fmla="*/ 0 h 295"/>
                <a:gd name="T18" fmla="*/ 0 w 144"/>
                <a:gd name="T19" fmla="*/ 0 h 295"/>
                <a:gd name="T20" fmla="*/ 0 w 144"/>
                <a:gd name="T21" fmla="*/ 0 h 29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4"/>
                <a:gd name="T34" fmla="*/ 0 h 295"/>
                <a:gd name="T35" fmla="*/ 144 w 144"/>
                <a:gd name="T36" fmla="*/ 295 h 29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4" h="295">
                  <a:moveTo>
                    <a:pt x="0" y="295"/>
                  </a:moveTo>
                  <a:lnTo>
                    <a:pt x="66" y="44"/>
                  </a:lnTo>
                  <a:lnTo>
                    <a:pt x="85" y="33"/>
                  </a:lnTo>
                  <a:lnTo>
                    <a:pt x="105" y="22"/>
                  </a:lnTo>
                  <a:lnTo>
                    <a:pt x="124" y="11"/>
                  </a:lnTo>
                  <a:lnTo>
                    <a:pt x="144" y="0"/>
                  </a:lnTo>
                  <a:lnTo>
                    <a:pt x="80" y="243"/>
                  </a:lnTo>
                  <a:lnTo>
                    <a:pt x="61" y="256"/>
                  </a:lnTo>
                  <a:lnTo>
                    <a:pt x="41" y="269"/>
                  </a:lnTo>
                  <a:lnTo>
                    <a:pt x="21" y="282"/>
                  </a:lnTo>
                  <a:lnTo>
                    <a:pt x="0" y="295"/>
                  </a:lnTo>
                  <a:close/>
                </a:path>
              </a:pathLst>
            </a:custGeom>
            <a:solidFill>
              <a:srgbClr val="9BB3C7"/>
            </a:solidFill>
            <a:ln w="9525">
              <a:noFill/>
              <a:round/>
              <a:headEnd/>
              <a:tailEnd/>
            </a:ln>
          </xdr:spPr>
        </xdr:sp>
        <xdr:sp macro="" textlink="">
          <xdr:nvSpPr>
            <xdr:cNvPr id="394" name="Freeform 138"/>
            <xdr:cNvSpPr>
              <a:spLocks/>
            </xdr:cNvSpPr>
          </xdr:nvSpPr>
          <xdr:spPr bwMode="auto">
            <a:xfrm>
              <a:off x="2718" y="610"/>
              <a:ext cx="28" cy="58"/>
            </a:xfrm>
            <a:custGeom>
              <a:avLst/>
              <a:gdLst>
                <a:gd name="T0" fmla="*/ 0 w 143"/>
                <a:gd name="T1" fmla="*/ 0 h 291"/>
                <a:gd name="T2" fmla="*/ 0 w 143"/>
                <a:gd name="T3" fmla="*/ 0 h 291"/>
                <a:gd name="T4" fmla="*/ 0 w 143"/>
                <a:gd name="T5" fmla="*/ 0 h 291"/>
                <a:gd name="T6" fmla="*/ 0 w 143"/>
                <a:gd name="T7" fmla="*/ 0 h 291"/>
                <a:gd name="T8" fmla="*/ 0 w 143"/>
                <a:gd name="T9" fmla="*/ 0 h 291"/>
                <a:gd name="T10" fmla="*/ 0 w 143"/>
                <a:gd name="T11" fmla="*/ 0 h 291"/>
                <a:gd name="T12" fmla="*/ 0 w 143"/>
                <a:gd name="T13" fmla="*/ 0 h 291"/>
                <a:gd name="T14" fmla="*/ 0 w 143"/>
                <a:gd name="T15" fmla="*/ 0 h 291"/>
                <a:gd name="T16" fmla="*/ 0 w 143"/>
                <a:gd name="T17" fmla="*/ 0 h 291"/>
                <a:gd name="T18" fmla="*/ 0 w 143"/>
                <a:gd name="T19" fmla="*/ 0 h 291"/>
                <a:gd name="T20" fmla="*/ 0 w 143"/>
                <a:gd name="T21" fmla="*/ 0 h 29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3"/>
                <a:gd name="T34" fmla="*/ 0 h 291"/>
                <a:gd name="T35" fmla="*/ 143 w 143"/>
                <a:gd name="T36" fmla="*/ 291 h 29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3" h="291">
                  <a:moveTo>
                    <a:pt x="0" y="291"/>
                  </a:moveTo>
                  <a:lnTo>
                    <a:pt x="66" y="44"/>
                  </a:lnTo>
                  <a:lnTo>
                    <a:pt x="84" y="33"/>
                  </a:lnTo>
                  <a:lnTo>
                    <a:pt x="103" y="22"/>
                  </a:lnTo>
                  <a:lnTo>
                    <a:pt x="123" y="11"/>
                  </a:lnTo>
                  <a:lnTo>
                    <a:pt x="143" y="0"/>
                  </a:lnTo>
                  <a:lnTo>
                    <a:pt x="80" y="240"/>
                  </a:lnTo>
                  <a:lnTo>
                    <a:pt x="60" y="252"/>
                  </a:lnTo>
                  <a:lnTo>
                    <a:pt x="40" y="265"/>
                  </a:lnTo>
                  <a:lnTo>
                    <a:pt x="21" y="278"/>
                  </a:lnTo>
                  <a:lnTo>
                    <a:pt x="0" y="291"/>
                  </a:lnTo>
                  <a:close/>
                </a:path>
              </a:pathLst>
            </a:custGeom>
            <a:solidFill>
              <a:srgbClr val="A0B7CA"/>
            </a:solidFill>
            <a:ln w="9525">
              <a:noFill/>
              <a:round/>
              <a:headEnd/>
              <a:tailEnd/>
            </a:ln>
          </xdr:spPr>
        </xdr:sp>
        <xdr:sp macro="" textlink="">
          <xdr:nvSpPr>
            <xdr:cNvPr id="395" name="Freeform 139"/>
            <xdr:cNvSpPr>
              <a:spLocks/>
            </xdr:cNvSpPr>
          </xdr:nvSpPr>
          <xdr:spPr bwMode="auto">
            <a:xfrm>
              <a:off x="2726" y="606"/>
              <a:ext cx="28" cy="57"/>
            </a:xfrm>
            <a:custGeom>
              <a:avLst/>
              <a:gdLst>
                <a:gd name="T0" fmla="*/ 0 w 141"/>
                <a:gd name="T1" fmla="*/ 0 h 286"/>
                <a:gd name="T2" fmla="*/ 0 w 141"/>
                <a:gd name="T3" fmla="*/ 0 h 286"/>
                <a:gd name="T4" fmla="*/ 0 w 141"/>
                <a:gd name="T5" fmla="*/ 0 h 286"/>
                <a:gd name="T6" fmla="*/ 0 w 141"/>
                <a:gd name="T7" fmla="*/ 0 h 286"/>
                <a:gd name="T8" fmla="*/ 0 w 141"/>
                <a:gd name="T9" fmla="*/ 0 h 286"/>
                <a:gd name="T10" fmla="*/ 0 w 141"/>
                <a:gd name="T11" fmla="*/ 0 h 286"/>
                <a:gd name="T12" fmla="*/ 0 w 141"/>
                <a:gd name="T13" fmla="*/ 0 h 286"/>
                <a:gd name="T14" fmla="*/ 0 w 141"/>
                <a:gd name="T15" fmla="*/ 0 h 286"/>
                <a:gd name="T16" fmla="*/ 0 w 141"/>
                <a:gd name="T17" fmla="*/ 0 h 286"/>
                <a:gd name="T18" fmla="*/ 0 w 141"/>
                <a:gd name="T19" fmla="*/ 0 h 286"/>
                <a:gd name="T20" fmla="*/ 0 w 141"/>
                <a:gd name="T21" fmla="*/ 0 h 28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1"/>
                <a:gd name="T34" fmla="*/ 0 h 286"/>
                <a:gd name="T35" fmla="*/ 141 w 141"/>
                <a:gd name="T36" fmla="*/ 286 h 28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1" h="286">
                  <a:moveTo>
                    <a:pt x="0" y="286"/>
                  </a:moveTo>
                  <a:lnTo>
                    <a:pt x="64" y="43"/>
                  </a:lnTo>
                  <a:lnTo>
                    <a:pt x="83" y="32"/>
                  </a:lnTo>
                  <a:lnTo>
                    <a:pt x="103" y="21"/>
                  </a:lnTo>
                  <a:lnTo>
                    <a:pt x="122" y="11"/>
                  </a:lnTo>
                  <a:lnTo>
                    <a:pt x="141" y="0"/>
                  </a:lnTo>
                  <a:lnTo>
                    <a:pt x="80" y="237"/>
                  </a:lnTo>
                  <a:lnTo>
                    <a:pt x="60" y="249"/>
                  </a:lnTo>
                  <a:lnTo>
                    <a:pt x="40" y="261"/>
                  </a:lnTo>
                  <a:lnTo>
                    <a:pt x="20" y="273"/>
                  </a:lnTo>
                  <a:lnTo>
                    <a:pt x="0" y="286"/>
                  </a:lnTo>
                  <a:close/>
                </a:path>
              </a:pathLst>
            </a:custGeom>
            <a:solidFill>
              <a:srgbClr val="A6BBCD"/>
            </a:solidFill>
            <a:ln w="9525">
              <a:noFill/>
              <a:round/>
              <a:headEnd/>
              <a:tailEnd/>
            </a:ln>
          </xdr:spPr>
        </xdr:sp>
        <xdr:sp macro="" textlink="">
          <xdr:nvSpPr>
            <xdr:cNvPr id="396" name="Freeform 140"/>
            <xdr:cNvSpPr>
              <a:spLocks/>
            </xdr:cNvSpPr>
          </xdr:nvSpPr>
          <xdr:spPr bwMode="auto">
            <a:xfrm>
              <a:off x="2734" y="602"/>
              <a:ext cx="28" cy="56"/>
            </a:xfrm>
            <a:custGeom>
              <a:avLst/>
              <a:gdLst>
                <a:gd name="T0" fmla="*/ 0 w 140"/>
                <a:gd name="T1" fmla="*/ 0 h 282"/>
                <a:gd name="T2" fmla="*/ 0 w 140"/>
                <a:gd name="T3" fmla="*/ 0 h 282"/>
                <a:gd name="T4" fmla="*/ 0 w 140"/>
                <a:gd name="T5" fmla="*/ 0 h 282"/>
                <a:gd name="T6" fmla="*/ 0 w 140"/>
                <a:gd name="T7" fmla="*/ 0 h 282"/>
                <a:gd name="T8" fmla="*/ 0 w 140"/>
                <a:gd name="T9" fmla="*/ 0 h 282"/>
                <a:gd name="T10" fmla="*/ 0 w 140"/>
                <a:gd name="T11" fmla="*/ 0 h 282"/>
                <a:gd name="T12" fmla="*/ 0 w 140"/>
                <a:gd name="T13" fmla="*/ 0 h 282"/>
                <a:gd name="T14" fmla="*/ 0 w 140"/>
                <a:gd name="T15" fmla="*/ 0 h 282"/>
                <a:gd name="T16" fmla="*/ 0 w 140"/>
                <a:gd name="T17" fmla="*/ 0 h 282"/>
                <a:gd name="T18" fmla="*/ 0 w 140"/>
                <a:gd name="T19" fmla="*/ 0 h 282"/>
                <a:gd name="T20" fmla="*/ 0 w 140"/>
                <a:gd name="T21" fmla="*/ 0 h 28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0"/>
                <a:gd name="T34" fmla="*/ 0 h 282"/>
                <a:gd name="T35" fmla="*/ 140 w 140"/>
                <a:gd name="T36" fmla="*/ 282 h 28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0" h="282">
                  <a:moveTo>
                    <a:pt x="0" y="282"/>
                  </a:moveTo>
                  <a:lnTo>
                    <a:pt x="63" y="42"/>
                  </a:lnTo>
                  <a:lnTo>
                    <a:pt x="82" y="32"/>
                  </a:lnTo>
                  <a:lnTo>
                    <a:pt x="101" y="21"/>
                  </a:lnTo>
                  <a:lnTo>
                    <a:pt x="120" y="10"/>
                  </a:lnTo>
                  <a:lnTo>
                    <a:pt x="140" y="0"/>
                  </a:lnTo>
                  <a:lnTo>
                    <a:pt x="78" y="234"/>
                  </a:lnTo>
                  <a:lnTo>
                    <a:pt x="60" y="245"/>
                  </a:lnTo>
                  <a:lnTo>
                    <a:pt x="40" y="257"/>
                  </a:lnTo>
                  <a:lnTo>
                    <a:pt x="20" y="270"/>
                  </a:lnTo>
                  <a:lnTo>
                    <a:pt x="0" y="282"/>
                  </a:lnTo>
                  <a:close/>
                </a:path>
              </a:pathLst>
            </a:custGeom>
            <a:solidFill>
              <a:srgbClr val="ABC0D1"/>
            </a:solidFill>
            <a:ln w="9525">
              <a:noFill/>
              <a:round/>
              <a:headEnd/>
              <a:tailEnd/>
            </a:ln>
          </xdr:spPr>
        </xdr:sp>
        <xdr:sp macro="" textlink="">
          <xdr:nvSpPr>
            <xdr:cNvPr id="397" name="Freeform 141"/>
            <xdr:cNvSpPr>
              <a:spLocks/>
            </xdr:cNvSpPr>
          </xdr:nvSpPr>
          <xdr:spPr bwMode="auto">
            <a:xfrm>
              <a:off x="2742" y="597"/>
              <a:ext cx="27" cy="56"/>
            </a:xfrm>
            <a:custGeom>
              <a:avLst/>
              <a:gdLst>
                <a:gd name="T0" fmla="*/ 0 w 138"/>
                <a:gd name="T1" fmla="*/ 0 h 279"/>
                <a:gd name="T2" fmla="*/ 0 w 138"/>
                <a:gd name="T3" fmla="*/ 0 h 279"/>
                <a:gd name="T4" fmla="*/ 0 w 138"/>
                <a:gd name="T5" fmla="*/ 0 h 279"/>
                <a:gd name="T6" fmla="*/ 0 w 138"/>
                <a:gd name="T7" fmla="*/ 0 h 279"/>
                <a:gd name="T8" fmla="*/ 0 w 138"/>
                <a:gd name="T9" fmla="*/ 0 h 279"/>
                <a:gd name="T10" fmla="*/ 0 w 138"/>
                <a:gd name="T11" fmla="*/ 0 h 279"/>
                <a:gd name="T12" fmla="*/ 0 w 138"/>
                <a:gd name="T13" fmla="*/ 0 h 279"/>
                <a:gd name="T14" fmla="*/ 0 w 138"/>
                <a:gd name="T15" fmla="*/ 0 h 279"/>
                <a:gd name="T16" fmla="*/ 0 w 138"/>
                <a:gd name="T17" fmla="*/ 0 h 279"/>
                <a:gd name="T18" fmla="*/ 0 w 138"/>
                <a:gd name="T19" fmla="*/ 0 h 279"/>
                <a:gd name="T20" fmla="*/ 0 w 138"/>
                <a:gd name="T21" fmla="*/ 0 h 27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8"/>
                <a:gd name="T34" fmla="*/ 0 h 279"/>
                <a:gd name="T35" fmla="*/ 138 w 138"/>
                <a:gd name="T36" fmla="*/ 279 h 27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8" h="279">
                  <a:moveTo>
                    <a:pt x="0" y="279"/>
                  </a:moveTo>
                  <a:lnTo>
                    <a:pt x="61" y="42"/>
                  </a:lnTo>
                  <a:lnTo>
                    <a:pt x="80" y="31"/>
                  </a:lnTo>
                  <a:lnTo>
                    <a:pt x="100" y="21"/>
                  </a:lnTo>
                  <a:lnTo>
                    <a:pt x="119" y="11"/>
                  </a:lnTo>
                  <a:lnTo>
                    <a:pt x="138" y="0"/>
                  </a:lnTo>
                  <a:lnTo>
                    <a:pt x="78" y="230"/>
                  </a:lnTo>
                  <a:lnTo>
                    <a:pt x="59" y="241"/>
                  </a:lnTo>
                  <a:lnTo>
                    <a:pt x="39" y="254"/>
                  </a:lnTo>
                  <a:lnTo>
                    <a:pt x="20" y="266"/>
                  </a:lnTo>
                  <a:lnTo>
                    <a:pt x="0" y="279"/>
                  </a:lnTo>
                  <a:close/>
                </a:path>
              </a:pathLst>
            </a:custGeom>
            <a:solidFill>
              <a:srgbClr val="AFC4D4"/>
            </a:solidFill>
            <a:ln w="9525">
              <a:noFill/>
              <a:round/>
              <a:headEnd/>
              <a:tailEnd/>
            </a:ln>
          </xdr:spPr>
        </xdr:sp>
        <xdr:sp macro="" textlink="">
          <xdr:nvSpPr>
            <xdr:cNvPr id="398" name="Freeform 142"/>
            <xdr:cNvSpPr>
              <a:spLocks/>
            </xdr:cNvSpPr>
          </xdr:nvSpPr>
          <xdr:spPr bwMode="auto">
            <a:xfrm>
              <a:off x="2749" y="593"/>
              <a:ext cx="28" cy="55"/>
            </a:xfrm>
            <a:custGeom>
              <a:avLst/>
              <a:gdLst>
                <a:gd name="T0" fmla="*/ 0 w 139"/>
                <a:gd name="T1" fmla="*/ 0 h 275"/>
                <a:gd name="T2" fmla="*/ 0 w 139"/>
                <a:gd name="T3" fmla="*/ 0 h 275"/>
                <a:gd name="T4" fmla="*/ 0 w 139"/>
                <a:gd name="T5" fmla="*/ 0 h 275"/>
                <a:gd name="T6" fmla="*/ 0 w 139"/>
                <a:gd name="T7" fmla="*/ 0 h 275"/>
                <a:gd name="T8" fmla="*/ 0 w 139"/>
                <a:gd name="T9" fmla="*/ 0 h 275"/>
                <a:gd name="T10" fmla="*/ 0 w 139"/>
                <a:gd name="T11" fmla="*/ 0 h 275"/>
                <a:gd name="T12" fmla="*/ 0 w 139"/>
                <a:gd name="T13" fmla="*/ 0 h 275"/>
                <a:gd name="T14" fmla="*/ 0 w 139"/>
                <a:gd name="T15" fmla="*/ 0 h 275"/>
                <a:gd name="T16" fmla="*/ 0 w 139"/>
                <a:gd name="T17" fmla="*/ 0 h 275"/>
                <a:gd name="T18" fmla="*/ 0 w 139"/>
                <a:gd name="T19" fmla="*/ 0 h 275"/>
                <a:gd name="T20" fmla="*/ 0 w 139"/>
                <a:gd name="T21" fmla="*/ 0 h 27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9"/>
                <a:gd name="T34" fmla="*/ 0 h 275"/>
                <a:gd name="T35" fmla="*/ 139 w 139"/>
                <a:gd name="T36" fmla="*/ 275 h 27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9" h="275">
                  <a:moveTo>
                    <a:pt x="0" y="275"/>
                  </a:moveTo>
                  <a:lnTo>
                    <a:pt x="62" y="41"/>
                  </a:lnTo>
                  <a:lnTo>
                    <a:pt x="81" y="31"/>
                  </a:lnTo>
                  <a:lnTo>
                    <a:pt x="100" y="21"/>
                  </a:lnTo>
                  <a:lnTo>
                    <a:pt x="119" y="10"/>
                  </a:lnTo>
                  <a:lnTo>
                    <a:pt x="139" y="0"/>
                  </a:lnTo>
                  <a:lnTo>
                    <a:pt x="80" y="227"/>
                  </a:lnTo>
                  <a:lnTo>
                    <a:pt x="61" y="238"/>
                  </a:lnTo>
                  <a:lnTo>
                    <a:pt x="41" y="249"/>
                  </a:lnTo>
                  <a:lnTo>
                    <a:pt x="21" y="261"/>
                  </a:lnTo>
                  <a:lnTo>
                    <a:pt x="0" y="275"/>
                  </a:lnTo>
                  <a:close/>
                </a:path>
              </a:pathLst>
            </a:custGeom>
            <a:solidFill>
              <a:srgbClr val="B5C7D7"/>
            </a:solidFill>
            <a:ln w="9525">
              <a:noFill/>
              <a:round/>
              <a:headEnd/>
              <a:tailEnd/>
            </a:ln>
          </xdr:spPr>
        </xdr:sp>
        <xdr:sp macro="" textlink="">
          <xdr:nvSpPr>
            <xdr:cNvPr id="399" name="Freeform 143"/>
            <xdr:cNvSpPr>
              <a:spLocks/>
            </xdr:cNvSpPr>
          </xdr:nvSpPr>
          <xdr:spPr bwMode="auto">
            <a:xfrm>
              <a:off x="2757" y="590"/>
              <a:ext cx="28" cy="53"/>
            </a:xfrm>
            <a:custGeom>
              <a:avLst/>
              <a:gdLst>
                <a:gd name="T0" fmla="*/ 0 w 138"/>
                <a:gd name="T1" fmla="*/ 0 h 269"/>
                <a:gd name="T2" fmla="*/ 0 w 138"/>
                <a:gd name="T3" fmla="*/ 0 h 269"/>
                <a:gd name="T4" fmla="*/ 0 w 138"/>
                <a:gd name="T5" fmla="*/ 0 h 269"/>
                <a:gd name="T6" fmla="*/ 0 w 138"/>
                <a:gd name="T7" fmla="*/ 0 h 269"/>
                <a:gd name="T8" fmla="*/ 0 w 138"/>
                <a:gd name="T9" fmla="*/ 0 h 269"/>
                <a:gd name="T10" fmla="*/ 0 w 138"/>
                <a:gd name="T11" fmla="*/ 0 h 269"/>
                <a:gd name="T12" fmla="*/ 0 w 138"/>
                <a:gd name="T13" fmla="*/ 0 h 269"/>
                <a:gd name="T14" fmla="*/ 0 w 138"/>
                <a:gd name="T15" fmla="*/ 0 h 269"/>
                <a:gd name="T16" fmla="*/ 0 w 138"/>
                <a:gd name="T17" fmla="*/ 0 h 269"/>
                <a:gd name="T18" fmla="*/ 0 w 138"/>
                <a:gd name="T19" fmla="*/ 0 h 269"/>
                <a:gd name="T20" fmla="*/ 0 w 138"/>
                <a:gd name="T21" fmla="*/ 0 h 26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8"/>
                <a:gd name="T34" fmla="*/ 0 h 269"/>
                <a:gd name="T35" fmla="*/ 138 w 138"/>
                <a:gd name="T36" fmla="*/ 269 h 26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8" h="269">
                  <a:moveTo>
                    <a:pt x="0" y="269"/>
                  </a:moveTo>
                  <a:lnTo>
                    <a:pt x="60" y="39"/>
                  </a:lnTo>
                  <a:lnTo>
                    <a:pt x="79" y="29"/>
                  </a:lnTo>
                  <a:lnTo>
                    <a:pt x="99" y="19"/>
                  </a:lnTo>
                  <a:lnTo>
                    <a:pt x="118" y="9"/>
                  </a:lnTo>
                  <a:lnTo>
                    <a:pt x="138" y="0"/>
                  </a:lnTo>
                  <a:lnTo>
                    <a:pt x="78" y="223"/>
                  </a:lnTo>
                  <a:lnTo>
                    <a:pt x="59" y="234"/>
                  </a:lnTo>
                  <a:lnTo>
                    <a:pt x="41" y="245"/>
                  </a:lnTo>
                  <a:lnTo>
                    <a:pt x="21" y="257"/>
                  </a:lnTo>
                  <a:lnTo>
                    <a:pt x="0" y="269"/>
                  </a:lnTo>
                  <a:close/>
                </a:path>
              </a:pathLst>
            </a:custGeom>
            <a:solidFill>
              <a:srgbClr val="BACBDA"/>
            </a:solidFill>
            <a:ln w="9525">
              <a:noFill/>
              <a:round/>
              <a:headEnd/>
              <a:tailEnd/>
            </a:ln>
          </xdr:spPr>
        </xdr:sp>
        <xdr:sp macro="" textlink="">
          <xdr:nvSpPr>
            <xdr:cNvPr id="400" name="Freeform 144"/>
            <xdr:cNvSpPr>
              <a:spLocks/>
            </xdr:cNvSpPr>
          </xdr:nvSpPr>
          <xdr:spPr bwMode="auto">
            <a:xfrm>
              <a:off x="2765" y="586"/>
              <a:ext cx="27" cy="53"/>
            </a:xfrm>
            <a:custGeom>
              <a:avLst/>
              <a:gdLst>
                <a:gd name="T0" fmla="*/ 0 w 135"/>
                <a:gd name="T1" fmla="*/ 0 h 265"/>
                <a:gd name="T2" fmla="*/ 0 w 135"/>
                <a:gd name="T3" fmla="*/ 0 h 265"/>
                <a:gd name="T4" fmla="*/ 0 w 135"/>
                <a:gd name="T5" fmla="*/ 0 h 265"/>
                <a:gd name="T6" fmla="*/ 0 w 135"/>
                <a:gd name="T7" fmla="*/ 0 h 265"/>
                <a:gd name="T8" fmla="*/ 0 w 135"/>
                <a:gd name="T9" fmla="*/ 0 h 265"/>
                <a:gd name="T10" fmla="*/ 0 w 135"/>
                <a:gd name="T11" fmla="*/ 0 h 265"/>
                <a:gd name="T12" fmla="*/ 0 w 135"/>
                <a:gd name="T13" fmla="*/ 0 h 265"/>
                <a:gd name="T14" fmla="*/ 0 w 135"/>
                <a:gd name="T15" fmla="*/ 0 h 265"/>
                <a:gd name="T16" fmla="*/ 0 w 135"/>
                <a:gd name="T17" fmla="*/ 0 h 265"/>
                <a:gd name="T18" fmla="*/ 0 w 135"/>
                <a:gd name="T19" fmla="*/ 0 h 265"/>
                <a:gd name="T20" fmla="*/ 0 w 135"/>
                <a:gd name="T21" fmla="*/ 0 h 26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5"/>
                <a:gd name="T34" fmla="*/ 0 h 265"/>
                <a:gd name="T35" fmla="*/ 135 w 135"/>
                <a:gd name="T36" fmla="*/ 265 h 26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5" h="265">
                  <a:moveTo>
                    <a:pt x="0" y="265"/>
                  </a:moveTo>
                  <a:lnTo>
                    <a:pt x="59" y="38"/>
                  </a:lnTo>
                  <a:lnTo>
                    <a:pt x="78" y="28"/>
                  </a:lnTo>
                  <a:lnTo>
                    <a:pt x="96" y="19"/>
                  </a:lnTo>
                  <a:lnTo>
                    <a:pt x="116" y="10"/>
                  </a:lnTo>
                  <a:lnTo>
                    <a:pt x="135" y="0"/>
                  </a:lnTo>
                  <a:lnTo>
                    <a:pt x="78" y="220"/>
                  </a:lnTo>
                  <a:lnTo>
                    <a:pt x="59" y="230"/>
                  </a:lnTo>
                  <a:lnTo>
                    <a:pt x="39" y="241"/>
                  </a:lnTo>
                  <a:lnTo>
                    <a:pt x="19" y="253"/>
                  </a:lnTo>
                  <a:lnTo>
                    <a:pt x="0" y="265"/>
                  </a:lnTo>
                  <a:close/>
                </a:path>
              </a:pathLst>
            </a:custGeom>
            <a:solidFill>
              <a:srgbClr val="BFCFDE"/>
            </a:solidFill>
            <a:ln w="9525">
              <a:noFill/>
              <a:round/>
              <a:headEnd/>
              <a:tailEnd/>
            </a:ln>
          </xdr:spPr>
        </xdr:sp>
        <xdr:sp macro="" textlink="">
          <xdr:nvSpPr>
            <xdr:cNvPr id="401" name="Freeform 145"/>
            <xdr:cNvSpPr>
              <a:spLocks/>
            </xdr:cNvSpPr>
          </xdr:nvSpPr>
          <xdr:spPr bwMode="auto">
            <a:xfrm>
              <a:off x="2773" y="582"/>
              <a:ext cx="27" cy="52"/>
            </a:xfrm>
            <a:custGeom>
              <a:avLst/>
              <a:gdLst>
                <a:gd name="T0" fmla="*/ 0 w 136"/>
                <a:gd name="T1" fmla="*/ 0 h 261"/>
                <a:gd name="T2" fmla="*/ 0 w 136"/>
                <a:gd name="T3" fmla="*/ 0 h 261"/>
                <a:gd name="T4" fmla="*/ 0 w 136"/>
                <a:gd name="T5" fmla="*/ 0 h 261"/>
                <a:gd name="T6" fmla="*/ 0 w 136"/>
                <a:gd name="T7" fmla="*/ 0 h 261"/>
                <a:gd name="T8" fmla="*/ 0 w 136"/>
                <a:gd name="T9" fmla="*/ 0 h 261"/>
                <a:gd name="T10" fmla="*/ 0 w 136"/>
                <a:gd name="T11" fmla="*/ 0 h 261"/>
                <a:gd name="T12" fmla="*/ 0 w 136"/>
                <a:gd name="T13" fmla="*/ 0 h 261"/>
                <a:gd name="T14" fmla="*/ 0 w 136"/>
                <a:gd name="T15" fmla="*/ 0 h 261"/>
                <a:gd name="T16" fmla="*/ 0 w 136"/>
                <a:gd name="T17" fmla="*/ 0 h 261"/>
                <a:gd name="T18" fmla="*/ 0 w 136"/>
                <a:gd name="T19" fmla="*/ 0 h 261"/>
                <a:gd name="T20" fmla="*/ 0 w 136"/>
                <a:gd name="T21" fmla="*/ 0 h 261"/>
                <a:gd name="T22" fmla="*/ 0 w 136"/>
                <a:gd name="T23" fmla="*/ 0 h 26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36"/>
                <a:gd name="T37" fmla="*/ 0 h 261"/>
                <a:gd name="T38" fmla="*/ 136 w 136"/>
                <a:gd name="T39" fmla="*/ 261 h 261"/>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36" h="261">
                  <a:moveTo>
                    <a:pt x="0" y="261"/>
                  </a:moveTo>
                  <a:lnTo>
                    <a:pt x="60" y="38"/>
                  </a:lnTo>
                  <a:lnTo>
                    <a:pt x="78" y="29"/>
                  </a:lnTo>
                  <a:lnTo>
                    <a:pt x="97" y="19"/>
                  </a:lnTo>
                  <a:lnTo>
                    <a:pt x="116" y="9"/>
                  </a:lnTo>
                  <a:lnTo>
                    <a:pt x="136" y="0"/>
                  </a:lnTo>
                  <a:lnTo>
                    <a:pt x="78" y="217"/>
                  </a:lnTo>
                  <a:lnTo>
                    <a:pt x="71" y="221"/>
                  </a:lnTo>
                  <a:lnTo>
                    <a:pt x="54" y="230"/>
                  </a:lnTo>
                  <a:lnTo>
                    <a:pt x="36" y="240"/>
                  </a:lnTo>
                  <a:lnTo>
                    <a:pt x="19" y="250"/>
                  </a:lnTo>
                  <a:lnTo>
                    <a:pt x="0" y="261"/>
                  </a:lnTo>
                  <a:close/>
                </a:path>
              </a:pathLst>
            </a:custGeom>
            <a:solidFill>
              <a:srgbClr val="C4D2E0"/>
            </a:solidFill>
            <a:ln w="9525">
              <a:noFill/>
              <a:round/>
              <a:headEnd/>
              <a:tailEnd/>
            </a:ln>
          </xdr:spPr>
        </xdr:sp>
        <xdr:sp macro="" textlink="">
          <xdr:nvSpPr>
            <xdr:cNvPr id="402" name="Freeform 146"/>
            <xdr:cNvSpPr>
              <a:spLocks/>
            </xdr:cNvSpPr>
          </xdr:nvSpPr>
          <xdr:spPr bwMode="auto">
            <a:xfrm>
              <a:off x="2781" y="578"/>
              <a:ext cx="26" cy="52"/>
            </a:xfrm>
            <a:custGeom>
              <a:avLst/>
              <a:gdLst>
                <a:gd name="T0" fmla="*/ 0 w 133"/>
                <a:gd name="T1" fmla="*/ 0 h 258"/>
                <a:gd name="T2" fmla="*/ 0 w 133"/>
                <a:gd name="T3" fmla="*/ 0 h 258"/>
                <a:gd name="T4" fmla="*/ 0 w 133"/>
                <a:gd name="T5" fmla="*/ 0 h 258"/>
                <a:gd name="T6" fmla="*/ 0 w 133"/>
                <a:gd name="T7" fmla="*/ 0 h 258"/>
                <a:gd name="T8" fmla="*/ 0 w 133"/>
                <a:gd name="T9" fmla="*/ 0 h 258"/>
                <a:gd name="T10" fmla="*/ 0 w 133"/>
                <a:gd name="T11" fmla="*/ 0 h 258"/>
                <a:gd name="T12" fmla="*/ 0 w 133"/>
                <a:gd name="T13" fmla="*/ 0 h 258"/>
                <a:gd name="T14" fmla="*/ 0 w 133"/>
                <a:gd name="T15" fmla="*/ 0 h 258"/>
                <a:gd name="T16" fmla="*/ 0 w 133"/>
                <a:gd name="T17" fmla="*/ 0 h 258"/>
                <a:gd name="T18" fmla="*/ 0 w 133"/>
                <a:gd name="T19" fmla="*/ 0 h 258"/>
                <a:gd name="T20" fmla="*/ 0 w 133"/>
                <a:gd name="T21" fmla="*/ 0 h 258"/>
                <a:gd name="T22" fmla="*/ 0 w 133"/>
                <a:gd name="T23" fmla="*/ 0 h 258"/>
                <a:gd name="T24" fmla="*/ 0 w 133"/>
                <a:gd name="T25" fmla="*/ 0 h 25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33"/>
                <a:gd name="T40" fmla="*/ 0 h 258"/>
                <a:gd name="T41" fmla="*/ 133 w 133"/>
                <a:gd name="T42" fmla="*/ 258 h 25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33" h="258">
                  <a:moveTo>
                    <a:pt x="0" y="258"/>
                  </a:moveTo>
                  <a:lnTo>
                    <a:pt x="57" y="38"/>
                  </a:lnTo>
                  <a:lnTo>
                    <a:pt x="76" y="28"/>
                  </a:lnTo>
                  <a:lnTo>
                    <a:pt x="96" y="19"/>
                  </a:lnTo>
                  <a:lnTo>
                    <a:pt x="114" y="9"/>
                  </a:lnTo>
                  <a:lnTo>
                    <a:pt x="133" y="0"/>
                  </a:lnTo>
                  <a:lnTo>
                    <a:pt x="77" y="214"/>
                  </a:lnTo>
                  <a:lnTo>
                    <a:pt x="65" y="221"/>
                  </a:lnTo>
                  <a:lnTo>
                    <a:pt x="54" y="227"/>
                  </a:lnTo>
                  <a:lnTo>
                    <a:pt x="42" y="234"/>
                  </a:lnTo>
                  <a:lnTo>
                    <a:pt x="31" y="240"/>
                  </a:lnTo>
                  <a:lnTo>
                    <a:pt x="15" y="249"/>
                  </a:lnTo>
                  <a:lnTo>
                    <a:pt x="0" y="258"/>
                  </a:lnTo>
                  <a:close/>
                </a:path>
              </a:pathLst>
            </a:custGeom>
            <a:solidFill>
              <a:srgbClr val="CAD7E4"/>
            </a:solidFill>
            <a:ln w="9525">
              <a:noFill/>
              <a:round/>
              <a:headEnd/>
              <a:tailEnd/>
            </a:ln>
          </xdr:spPr>
        </xdr:sp>
        <xdr:sp macro="" textlink="">
          <xdr:nvSpPr>
            <xdr:cNvPr id="403" name="Freeform 147"/>
            <xdr:cNvSpPr>
              <a:spLocks/>
            </xdr:cNvSpPr>
          </xdr:nvSpPr>
          <xdr:spPr bwMode="auto">
            <a:xfrm>
              <a:off x="2788" y="575"/>
              <a:ext cx="27" cy="50"/>
            </a:xfrm>
            <a:custGeom>
              <a:avLst/>
              <a:gdLst>
                <a:gd name="T0" fmla="*/ 0 w 134"/>
                <a:gd name="T1" fmla="*/ 0 h 254"/>
                <a:gd name="T2" fmla="*/ 0 w 134"/>
                <a:gd name="T3" fmla="*/ 0 h 254"/>
                <a:gd name="T4" fmla="*/ 0 w 134"/>
                <a:gd name="T5" fmla="*/ 0 h 254"/>
                <a:gd name="T6" fmla="*/ 0 w 134"/>
                <a:gd name="T7" fmla="*/ 0 h 254"/>
                <a:gd name="T8" fmla="*/ 0 w 134"/>
                <a:gd name="T9" fmla="*/ 0 h 254"/>
                <a:gd name="T10" fmla="*/ 0 w 134"/>
                <a:gd name="T11" fmla="*/ 0 h 254"/>
                <a:gd name="T12" fmla="*/ 0 w 134"/>
                <a:gd name="T13" fmla="*/ 0 h 254"/>
                <a:gd name="T14" fmla="*/ 0 w 134"/>
                <a:gd name="T15" fmla="*/ 0 h 254"/>
                <a:gd name="T16" fmla="*/ 0 w 134"/>
                <a:gd name="T17" fmla="*/ 0 h 254"/>
                <a:gd name="T18" fmla="*/ 0 w 134"/>
                <a:gd name="T19" fmla="*/ 0 h 254"/>
                <a:gd name="T20" fmla="*/ 0 w 134"/>
                <a:gd name="T21" fmla="*/ 0 h 25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4"/>
                <a:gd name="T34" fmla="*/ 0 h 254"/>
                <a:gd name="T35" fmla="*/ 134 w 134"/>
                <a:gd name="T36" fmla="*/ 254 h 25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4" h="254">
                  <a:moveTo>
                    <a:pt x="0" y="254"/>
                  </a:moveTo>
                  <a:lnTo>
                    <a:pt x="58" y="37"/>
                  </a:lnTo>
                  <a:lnTo>
                    <a:pt x="76" y="27"/>
                  </a:lnTo>
                  <a:lnTo>
                    <a:pt x="95" y="18"/>
                  </a:lnTo>
                  <a:lnTo>
                    <a:pt x="114" y="8"/>
                  </a:lnTo>
                  <a:lnTo>
                    <a:pt x="134" y="0"/>
                  </a:lnTo>
                  <a:lnTo>
                    <a:pt x="77" y="211"/>
                  </a:lnTo>
                  <a:lnTo>
                    <a:pt x="58" y="222"/>
                  </a:lnTo>
                  <a:lnTo>
                    <a:pt x="39" y="233"/>
                  </a:lnTo>
                  <a:lnTo>
                    <a:pt x="19" y="243"/>
                  </a:lnTo>
                  <a:lnTo>
                    <a:pt x="0" y="254"/>
                  </a:lnTo>
                  <a:close/>
                </a:path>
              </a:pathLst>
            </a:custGeom>
            <a:solidFill>
              <a:srgbClr val="D1DDE8"/>
            </a:solidFill>
            <a:ln w="9525">
              <a:noFill/>
              <a:round/>
              <a:headEnd/>
              <a:tailEnd/>
            </a:ln>
          </xdr:spPr>
        </xdr:sp>
        <xdr:sp macro="" textlink="">
          <xdr:nvSpPr>
            <xdr:cNvPr id="404" name="Freeform 148"/>
            <xdr:cNvSpPr>
              <a:spLocks/>
            </xdr:cNvSpPr>
          </xdr:nvSpPr>
          <xdr:spPr bwMode="auto">
            <a:xfrm>
              <a:off x="2796" y="571"/>
              <a:ext cx="27" cy="50"/>
            </a:xfrm>
            <a:custGeom>
              <a:avLst/>
              <a:gdLst>
                <a:gd name="T0" fmla="*/ 0 w 132"/>
                <a:gd name="T1" fmla="*/ 0 h 250"/>
                <a:gd name="T2" fmla="*/ 0 w 132"/>
                <a:gd name="T3" fmla="*/ 0 h 250"/>
                <a:gd name="T4" fmla="*/ 0 w 132"/>
                <a:gd name="T5" fmla="*/ 0 h 250"/>
                <a:gd name="T6" fmla="*/ 0 w 132"/>
                <a:gd name="T7" fmla="*/ 0 h 250"/>
                <a:gd name="T8" fmla="*/ 0 w 132"/>
                <a:gd name="T9" fmla="*/ 0 h 250"/>
                <a:gd name="T10" fmla="*/ 0 w 132"/>
                <a:gd name="T11" fmla="*/ 0 h 250"/>
                <a:gd name="T12" fmla="*/ 0 w 132"/>
                <a:gd name="T13" fmla="*/ 0 h 250"/>
                <a:gd name="T14" fmla="*/ 0 w 132"/>
                <a:gd name="T15" fmla="*/ 0 h 250"/>
                <a:gd name="T16" fmla="*/ 0 w 132"/>
                <a:gd name="T17" fmla="*/ 0 h 250"/>
                <a:gd name="T18" fmla="*/ 0 w 132"/>
                <a:gd name="T19" fmla="*/ 0 h 250"/>
                <a:gd name="T20" fmla="*/ 0 w 132"/>
                <a:gd name="T21" fmla="*/ 0 h 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2"/>
                <a:gd name="T34" fmla="*/ 0 h 250"/>
                <a:gd name="T35" fmla="*/ 132 w 132"/>
                <a:gd name="T36" fmla="*/ 250 h 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2" h="250">
                  <a:moveTo>
                    <a:pt x="0" y="250"/>
                  </a:moveTo>
                  <a:lnTo>
                    <a:pt x="56" y="36"/>
                  </a:lnTo>
                  <a:lnTo>
                    <a:pt x="75" y="26"/>
                  </a:lnTo>
                  <a:lnTo>
                    <a:pt x="95" y="18"/>
                  </a:lnTo>
                  <a:lnTo>
                    <a:pt x="113" y="9"/>
                  </a:lnTo>
                  <a:lnTo>
                    <a:pt x="132" y="0"/>
                  </a:lnTo>
                  <a:lnTo>
                    <a:pt x="77" y="207"/>
                  </a:lnTo>
                  <a:lnTo>
                    <a:pt x="58" y="218"/>
                  </a:lnTo>
                  <a:lnTo>
                    <a:pt x="38" y="229"/>
                  </a:lnTo>
                  <a:lnTo>
                    <a:pt x="19" y="240"/>
                  </a:lnTo>
                  <a:lnTo>
                    <a:pt x="0" y="250"/>
                  </a:lnTo>
                  <a:close/>
                </a:path>
              </a:pathLst>
            </a:custGeom>
            <a:solidFill>
              <a:srgbClr val="D8E1EC"/>
            </a:solidFill>
            <a:ln w="9525">
              <a:noFill/>
              <a:round/>
              <a:headEnd/>
              <a:tailEnd/>
            </a:ln>
          </xdr:spPr>
        </xdr:sp>
        <xdr:sp macro="" textlink="">
          <xdr:nvSpPr>
            <xdr:cNvPr id="405" name="Freeform 149"/>
            <xdr:cNvSpPr>
              <a:spLocks/>
            </xdr:cNvSpPr>
          </xdr:nvSpPr>
          <xdr:spPr bwMode="auto">
            <a:xfrm>
              <a:off x="2804" y="567"/>
              <a:ext cx="26" cy="50"/>
            </a:xfrm>
            <a:custGeom>
              <a:avLst/>
              <a:gdLst>
                <a:gd name="T0" fmla="*/ 0 w 131"/>
                <a:gd name="T1" fmla="*/ 0 h 247"/>
                <a:gd name="T2" fmla="*/ 0 w 131"/>
                <a:gd name="T3" fmla="*/ 0 h 247"/>
                <a:gd name="T4" fmla="*/ 0 w 131"/>
                <a:gd name="T5" fmla="*/ 0 h 247"/>
                <a:gd name="T6" fmla="*/ 0 w 131"/>
                <a:gd name="T7" fmla="*/ 0 h 247"/>
                <a:gd name="T8" fmla="*/ 0 w 131"/>
                <a:gd name="T9" fmla="*/ 0 h 247"/>
                <a:gd name="T10" fmla="*/ 0 w 131"/>
                <a:gd name="T11" fmla="*/ 0 h 247"/>
                <a:gd name="T12" fmla="*/ 0 w 131"/>
                <a:gd name="T13" fmla="*/ 0 h 247"/>
                <a:gd name="T14" fmla="*/ 0 w 131"/>
                <a:gd name="T15" fmla="*/ 0 h 247"/>
                <a:gd name="T16" fmla="*/ 0 w 131"/>
                <a:gd name="T17" fmla="*/ 0 h 247"/>
                <a:gd name="T18" fmla="*/ 0 w 131"/>
                <a:gd name="T19" fmla="*/ 0 h 247"/>
                <a:gd name="T20" fmla="*/ 0 w 131"/>
                <a:gd name="T21" fmla="*/ 0 h 24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1"/>
                <a:gd name="T34" fmla="*/ 0 h 247"/>
                <a:gd name="T35" fmla="*/ 131 w 131"/>
                <a:gd name="T36" fmla="*/ 247 h 24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1" h="247">
                  <a:moveTo>
                    <a:pt x="0" y="247"/>
                  </a:moveTo>
                  <a:lnTo>
                    <a:pt x="57" y="36"/>
                  </a:lnTo>
                  <a:lnTo>
                    <a:pt x="75" y="27"/>
                  </a:lnTo>
                  <a:lnTo>
                    <a:pt x="94" y="18"/>
                  </a:lnTo>
                  <a:lnTo>
                    <a:pt x="113" y="9"/>
                  </a:lnTo>
                  <a:lnTo>
                    <a:pt x="131" y="0"/>
                  </a:lnTo>
                  <a:lnTo>
                    <a:pt x="79" y="203"/>
                  </a:lnTo>
                  <a:lnTo>
                    <a:pt x="59" y="214"/>
                  </a:lnTo>
                  <a:lnTo>
                    <a:pt x="39" y="225"/>
                  </a:lnTo>
                  <a:lnTo>
                    <a:pt x="20" y="236"/>
                  </a:lnTo>
                  <a:lnTo>
                    <a:pt x="0" y="247"/>
                  </a:lnTo>
                  <a:close/>
                </a:path>
              </a:pathLst>
            </a:custGeom>
            <a:solidFill>
              <a:srgbClr val="E0E7EF"/>
            </a:solidFill>
            <a:ln w="9525">
              <a:noFill/>
              <a:round/>
              <a:headEnd/>
              <a:tailEnd/>
            </a:ln>
          </xdr:spPr>
        </xdr:sp>
        <xdr:sp macro="" textlink="">
          <xdr:nvSpPr>
            <xdr:cNvPr id="406" name="Freeform 150"/>
            <xdr:cNvSpPr>
              <a:spLocks/>
            </xdr:cNvSpPr>
          </xdr:nvSpPr>
          <xdr:spPr bwMode="auto">
            <a:xfrm>
              <a:off x="2812" y="564"/>
              <a:ext cx="26" cy="48"/>
            </a:xfrm>
            <a:custGeom>
              <a:avLst/>
              <a:gdLst>
                <a:gd name="T0" fmla="*/ 0 w 130"/>
                <a:gd name="T1" fmla="*/ 0 h 241"/>
                <a:gd name="T2" fmla="*/ 0 w 130"/>
                <a:gd name="T3" fmla="*/ 0 h 241"/>
                <a:gd name="T4" fmla="*/ 0 w 130"/>
                <a:gd name="T5" fmla="*/ 0 h 241"/>
                <a:gd name="T6" fmla="*/ 0 w 130"/>
                <a:gd name="T7" fmla="*/ 0 h 241"/>
                <a:gd name="T8" fmla="*/ 0 w 130"/>
                <a:gd name="T9" fmla="*/ 0 h 241"/>
                <a:gd name="T10" fmla="*/ 0 w 130"/>
                <a:gd name="T11" fmla="*/ 0 h 241"/>
                <a:gd name="T12" fmla="*/ 0 w 130"/>
                <a:gd name="T13" fmla="*/ 0 h 241"/>
                <a:gd name="T14" fmla="*/ 0 w 130"/>
                <a:gd name="T15" fmla="*/ 0 h 241"/>
                <a:gd name="T16" fmla="*/ 0 w 130"/>
                <a:gd name="T17" fmla="*/ 0 h 241"/>
                <a:gd name="T18" fmla="*/ 0 w 130"/>
                <a:gd name="T19" fmla="*/ 0 h 241"/>
                <a:gd name="T20" fmla="*/ 0 w 130"/>
                <a:gd name="T21" fmla="*/ 0 h 2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0"/>
                <a:gd name="T34" fmla="*/ 0 h 241"/>
                <a:gd name="T35" fmla="*/ 130 w 130"/>
                <a:gd name="T36" fmla="*/ 241 h 24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0" h="241">
                  <a:moveTo>
                    <a:pt x="0" y="241"/>
                  </a:moveTo>
                  <a:lnTo>
                    <a:pt x="55" y="34"/>
                  </a:lnTo>
                  <a:lnTo>
                    <a:pt x="74" y="25"/>
                  </a:lnTo>
                  <a:lnTo>
                    <a:pt x="92" y="16"/>
                  </a:lnTo>
                  <a:lnTo>
                    <a:pt x="111" y="9"/>
                  </a:lnTo>
                  <a:lnTo>
                    <a:pt x="130" y="0"/>
                  </a:lnTo>
                  <a:lnTo>
                    <a:pt x="78" y="197"/>
                  </a:lnTo>
                  <a:lnTo>
                    <a:pt x="58" y="208"/>
                  </a:lnTo>
                  <a:lnTo>
                    <a:pt x="40" y="219"/>
                  </a:lnTo>
                  <a:lnTo>
                    <a:pt x="20" y="230"/>
                  </a:lnTo>
                  <a:lnTo>
                    <a:pt x="0" y="241"/>
                  </a:lnTo>
                  <a:close/>
                </a:path>
              </a:pathLst>
            </a:custGeom>
            <a:solidFill>
              <a:srgbClr val="E6EDF3"/>
            </a:solidFill>
            <a:ln w="9525">
              <a:noFill/>
              <a:round/>
              <a:headEnd/>
              <a:tailEnd/>
            </a:ln>
          </xdr:spPr>
        </xdr:sp>
        <xdr:sp macro="" textlink="">
          <xdr:nvSpPr>
            <xdr:cNvPr id="407" name="Freeform 151"/>
            <xdr:cNvSpPr>
              <a:spLocks/>
            </xdr:cNvSpPr>
          </xdr:nvSpPr>
          <xdr:spPr bwMode="auto">
            <a:xfrm>
              <a:off x="2820" y="561"/>
              <a:ext cx="25" cy="47"/>
            </a:xfrm>
            <a:custGeom>
              <a:avLst/>
              <a:gdLst>
                <a:gd name="T0" fmla="*/ 0 w 127"/>
                <a:gd name="T1" fmla="*/ 0 h 236"/>
                <a:gd name="T2" fmla="*/ 0 w 127"/>
                <a:gd name="T3" fmla="*/ 0 h 236"/>
                <a:gd name="T4" fmla="*/ 0 w 127"/>
                <a:gd name="T5" fmla="*/ 0 h 236"/>
                <a:gd name="T6" fmla="*/ 0 w 127"/>
                <a:gd name="T7" fmla="*/ 0 h 236"/>
                <a:gd name="T8" fmla="*/ 0 w 127"/>
                <a:gd name="T9" fmla="*/ 0 h 236"/>
                <a:gd name="T10" fmla="*/ 0 w 127"/>
                <a:gd name="T11" fmla="*/ 0 h 236"/>
                <a:gd name="T12" fmla="*/ 0 w 127"/>
                <a:gd name="T13" fmla="*/ 0 h 236"/>
                <a:gd name="T14" fmla="*/ 0 w 127"/>
                <a:gd name="T15" fmla="*/ 0 h 236"/>
                <a:gd name="T16" fmla="*/ 0 w 127"/>
                <a:gd name="T17" fmla="*/ 0 h 236"/>
                <a:gd name="T18" fmla="*/ 0 w 127"/>
                <a:gd name="T19" fmla="*/ 0 h 236"/>
                <a:gd name="T20" fmla="*/ 0 w 127"/>
                <a:gd name="T21" fmla="*/ 0 h 2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7"/>
                <a:gd name="T34" fmla="*/ 0 h 236"/>
                <a:gd name="T35" fmla="*/ 127 w 127"/>
                <a:gd name="T36" fmla="*/ 236 h 2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7" h="236">
                  <a:moveTo>
                    <a:pt x="0" y="236"/>
                  </a:moveTo>
                  <a:lnTo>
                    <a:pt x="52" y="33"/>
                  </a:lnTo>
                  <a:lnTo>
                    <a:pt x="71" y="26"/>
                  </a:lnTo>
                  <a:lnTo>
                    <a:pt x="90" y="17"/>
                  </a:lnTo>
                  <a:lnTo>
                    <a:pt x="109" y="9"/>
                  </a:lnTo>
                  <a:lnTo>
                    <a:pt x="127" y="0"/>
                  </a:lnTo>
                  <a:lnTo>
                    <a:pt x="77" y="192"/>
                  </a:lnTo>
                  <a:lnTo>
                    <a:pt x="58" y="203"/>
                  </a:lnTo>
                  <a:lnTo>
                    <a:pt x="38" y="214"/>
                  </a:lnTo>
                  <a:lnTo>
                    <a:pt x="18" y="225"/>
                  </a:lnTo>
                  <a:lnTo>
                    <a:pt x="0" y="236"/>
                  </a:lnTo>
                  <a:close/>
                </a:path>
              </a:pathLst>
            </a:custGeom>
            <a:solidFill>
              <a:srgbClr val="EDF1F5"/>
            </a:solidFill>
            <a:ln w="9525">
              <a:noFill/>
              <a:round/>
              <a:headEnd/>
              <a:tailEnd/>
            </a:ln>
          </xdr:spPr>
        </xdr:sp>
        <xdr:sp macro="" textlink="">
          <xdr:nvSpPr>
            <xdr:cNvPr id="408" name="Freeform 152"/>
            <xdr:cNvSpPr>
              <a:spLocks/>
            </xdr:cNvSpPr>
          </xdr:nvSpPr>
          <xdr:spPr bwMode="auto">
            <a:xfrm>
              <a:off x="2827" y="558"/>
              <a:ext cx="26" cy="46"/>
            </a:xfrm>
            <a:custGeom>
              <a:avLst/>
              <a:gdLst>
                <a:gd name="T0" fmla="*/ 0 w 127"/>
                <a:gd name="T1" fmla="*/ 0 h 229"/>
                <a:gd name="T2" fmla="*/ 0 w 127"/>
                <a:gd name="T3" fmla="*/ 0 h 229"/>
                <a:gd name="T4" fmla="*/ 0 w 127"/>
                <a:gd name="T5" fmla="*/ 0 h 229"/>
                <a:gd name="T6" fmla="*/ 0 w 127"/>
                <a:gd name="T7" fmla="*/ 0 h 229"/>
                <a:gd name="T8" fmla="*/ 0 w 127"/>
                <a:gd name="T9" fmla="*/ 0 h 229"/>
                <a:gd name="T10" fmla="*/ 0 w 127"/>
                <a:gd name="T11" fmla="*/ 0 h 229"/>
                <a:gd name="T12" fmla="*/ 0 w 127"/>
                <a:gd name="T13" fmla="*/ 0 h 229"/>
                <a:gd name="T14" fmla="*/ 0 w 127"/>
                <a:gd name="T15" fmla="*/ 0 h 229"/>
                <a:gd name="T16" fmla="*/ 0 w 127"/>
                <a:gd name="T17" fmla="*/ 0 h 229"/>
                <a:gd name="T18" fmla="*/ 0 w 127"/>
                <a:gd name="T19" fmla="*/ 0 h 229"/>
                <a:gd name="T20" fmla="*/ 0 w 127"/>
                <a:gd name="T21" fmla="*/ 0 h 2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7"/>
                <a:gd name="T34" fmla="*/ 0 h 229"/>
                <a:gd name="T35" fmla="*/ 127 w 127"/>
                <a:gd name="T36" fmla="*/ 229 h 2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7" h="229">
                  <a:moveTo>
                    <a:pt x="0" y="229"/>
                  </a:moveTo>
                  <a:lnTo>
                    <a:pt x="52" y="32"/>
                  </a:lnTo>
                  <a:lnTo>
                    <a:pt x="71" y="24"/>
                  </a:lnTo>
                  <a:lnTo>
                    <a:pt x="89" y="15"/>
                  </a:lnTo>
                  <a:lnTo>
                    <a:pt x="108" y="8"/>
                  </a:lnTo>
                  <a:lnTo>
                    <a:pt x="127" y="0"/>
                  </a:lnTo>
                  <a:lnTo>
                    <a:pt x="77" y="185"/>
                  </a:lnTo>
                  <a:lnTo>
                    <a:pt x="58" y="196"/>
                  </a:lnTo>
                  <a:lnTo>
                    <a:pt x="39" y="207"/>
                  </a:lnTo>
                  <a:lnTo>
                    <a:pt x="20" y="218"/>
                  </a:lnTo>
                  <a:lnTo>
                    <a:pt x="0" y="229"/>
                  </a:lnTo>
                  <a:close/>
                </a:path>
              </a:pathLst>
            </a:custGeom>
            <a:solidFill>
              <a:srgbClr val="F3F6F9"/>
            </a:solidFill>
            <a:ln w="9525">
              <a:noFill/>
              <a:round/>
              <a:headEnd/>
              <a:tailEnd/>
            </a:ln>
          </xdr:spPr>
        </xdr:sp>
        <xdr:sp macro="" textlink="">
          <xdr:nvSpPr>
            <xdr:cNvPr id="409" name="Freeform 153"/>
            <xdr:cNvSpPr>
              <a:spLocks/>
            </xdr:cNvSpPr>
          </xdr:nvSpPr>
          <xdr:spPr bwMode="auto">
            <a:xfrm>
              <a:off x="2835" y="555"/>
              <a:ext cx="25" cy="44"/>
            </a:xfrm>
            <a:custGeom>
              <a:avLst/>
              <a:gdLst>
                <a:gd name="T0" fmla="*/ 0 w 124"/>
                <a:gd name="T1" fmla="*/ 0 h 223"/>
                <a:gd name="T2" fmla="*/ 0 w 124"/>
                <a:gd name="T3" fmla="*/ 0 h 223"/>
                <a:gd name="T4" fmla="*/ 0 w 124"/>
                <a:gd name="T5" fmla="*/ 0 h 223"/>
                <a:gd name="T6" fmla="*/ 0 w 124"/>
                <a:gd name="T7" fmla="*/ 0 h 223"/>
                <a:gd name="T8" fmla="*/ 0 w 124"/>
                <a:gd name="T9" fmla="*/ 0 h 223"/>
                <a:gd name="T10" fmla="*/ 0 w 124"/>
                <a:gd name="T11" fmla="*/ 0 h 223"/>
                <a:gd name="T12" fmla="*/ 0 w 124"/>
                <a:gd name="T13" fmla="*/ 0 h 223"/>
                <a:gd name="T14" fmla="*/ 0 w 124"/>
                <a:gd name="T15" fmla="*/ 0 h 223"/>
                <a:gd name="T16" fmla="*/ 0 w 124"/>
                <a:gd name="T17" fmla="*/ 0 h 223"/>
                <a:gd name="T18" fmla="*/ 0 w 124"/>
                <a:gd name="T19" fmla="*/ 0 h 223"/>
                <a:gd name="T20" fmla="*/ 0 w 124"/>
                <a:gd name="T21" fmla="*/ 0 h 2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4"/>
                <a:gd name="T34" fmla="*/ 0 h 223"/>
                <a:gd name="T35" fmla="*/ 124 w 124"/>
                <a:gd name="T36" fmla="*/ 223 h 2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4" h="223">
                  <a:moveTo>
                    <a:pt x="0" y="223"/>
                  </a:moveTo>
                  <a:lnTo>
                    <a:pt x="50" y="31"/>
                  </a:lnTo>
                  <a:lnTo>
                    <a:pt x="69" y="24"/>
                  </a:lnTo>
                  <a:lnTo>
                    <a:pt x="88" y="16"/>
                  </a:lnTo>
                  <a:lnTo>
                    <a:pt x="106" y="8"/>
                  </a:lnTo>
                  <a:lnTo>
                    <a:pt x="124" y="0"/>
                  </a:lnTo>
                  <a:lnTo>
                    <a:pt x="78" y="180"/>
                  </a:lnTo>
                  <a:lnTo>
                    <a:pt x="58" y="191"/>
                  </a:lnTo>
                  <a:lnTo>
                    <a:pt x="38" y="201"/>
                  </a:lnTo>
                  <a:lnTo>
                    <a:pt x="19" y="212"/>
                  </a:lnTo>
                  <a:lnTo>
                    <a:pt x="0" y="223"/>
                  </a:lnTo>
                  <a:close/>
                </a:path>
              </a:pathLst>
            </a:custGeom>
            <a:solidFill>
              <a:srgbClr val="FAFBFD"/>
            </a:solidFill>
            <a:ln w="9525">
              <a:noFill/>
              <a:round/>
              <a:headEnd/>
              <a:tailEnd/>
            </a:ln>
          </xdr:spPr>
        </xdr:sp>
        <xdr:sp macro="" textlink="">
          <xdr:nvSpPr>
            <xdr:cNvPr id="410" name="Freeform 154"/>
            <xdr:cNvSpPr>
              <a:spLocks/>
            </xdr:cNvSpPr>
          </xdr:nvSpPr>
          <xdr:spPr bwMode="auto">
            <a:xfrm>
              <a:off x="2843" y="552"/>
              <a:ext cx="24" cy="43"/>
            </a:xfrm>
            <a:custGeom>
              <a:avLst/>
              <a:gdLst>
                <a:gd name="T0" fmla="*/ 0 w 124"/>
                <a:gd name="T1" fmla="*/ 0 h 214"/>
                <a:gd name="T2" fmla="*/ 0 w 124"/>
                <a:gd name="T3" fmla="*/ 0 h 214"/>
                <a:gd name="T4" fmla="*/ 0 w 124"/>
                <a:gd name="T5" fmla="*/ 0 h 214"/>
                <a:gd name="T6" fmla="*/ 0 w 124"/>
                <a:gd name="T7" fmla="*/ 0 h 214"/>
                <a:gd name="T8" fmla="*/ 0 w 124"/>
                <a:gd name="T9" fmla="*/ 0 h 214"/>
                <a:gd name="T10" fmla="*/ 0 w 124"/>
                <a:gd name="T11" fmla="*/ 0 h 214"/>
                <a:gd name="T12" fmla="*/ 0 w 124"/>
                <a:gd name="T13" fmla="*/ 0 h 214"/>
                <a:gd name="T14" fmla="*/ 0 w 124"/>
                <a:gd name="T15" fmla="*/ 0 h 214"/>
                <a:gd name="T16" fmla="*/ 0 w 124"/>
                <a:gd name="T17" fmla="*/ 0 h 214"/>
                <a:gd name="T18" fmla="*/ 0 w 124"/>
                <a:gd name="T19" fmla="*/ 0 h 214"/>
                <a:gd name="T20" fmla="*/ 0 w 124"/>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4"/>
                <a:gd name="T34" fmla="*/ 0 h 214"/>
                <a:gd name="T35" fmla="*/ 124 w 124"/>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4" h="214">
                  <a:moveTo>
                    <a:pt x="0" y="214"/>
                  </a:moveTo>
                  <a:lnTo>
                    <a:pt x="50" y="29"/>
                  </a:lnTo>
                  <a:lnTo>
                    <a:pt x="68" y="21"/>
                  </a:lnTo>
                  <a:lnTo>
                    <a:pt x="87" y="13"/>
                  </a:lnTo>
                  <a:lnTo>
                    <a:pt x="106" y="7"/>
                  </a:lnTo>
                  <a:lnTo>
                    <a:pt x="124" y="0"/>
                  </a:lnTo>
                  <a:lnTo>
                    <a:pt x="78" y="172"/>
                  </a:lnTo>
                  <a:lnTo>
                    <a:pt x="59" y="182"/>
                  </a:lnTo>
                  <a:lnTo>
                    <a:pt x="39" y="193"/>
                  </a:lnTo>
                  <a:lnTo>
                    <a:pt x="20" y="204"/>
                  </a:lnTo>
                  <a:lnTo>
                    <a:pt x="0" y="214"/>
                  </a:lnTo>
                  <a:close/>
                </a:path>
              </a:pathLst>
            </a:custGeom>
            <a:solidFill>
              <a:srgbClr val="FBFCFE"/>
            </a:solidFill>
            <a:ln w="9525">
              <a:noFill/>
              <a:round/>
              <a:headEnd/>
              <a:tailEnd/>
            </a:ln>
          </xdr:spPr>
        </xdr:sp>
        <xdr:sp macro="" textlink="">
          <xdr:nvSpPr>
            <xdr:cNvPr id="411" name="Freeform 155"/>
            <xdr:cNvSpPr>
              <a:spLocks/>
            </xdr:cNvSpPr>
          </xdr:nvSpPr>
          <xdr:spPr bwMode="auto">
            <a:xfrm>
              <a:off x="2851" y="549"/>
              <a:ext cx="24" cy="42"/>
            </a:xfrm>
            <a:custGeom>
              <a:avLst/>
              <a:gdLst>
                <a:gd name="T0" fmla="*/ 0 w 120"/>
                <a:gd name="T1" fmla="*/ 0 h 206"/>
                <a:gd name="T2" fmla="*/ 0 w 120"/>
                <a:gd name="T3" fmla="*/ 0 h 206"/>
                <a:gd name="T4" fmla="*/ 0 w 120"/>
                <a:gd name="T5" fmla="*/ 0 h 206"/>
                <a:gd name="T6" fmla="*/ 0 w 120"/>
                <a:gd name="T7" fmla="*/ 0 h 206"/>
                <a:gd name="T8" fmla="*/ 0 w 120"/>
                <a:gd name="T9" fmla="*/ 0 h 206"/>
                <a:gd name="T10" fmla="*/ 0 w 120"/>
                <a:gd name="T11" fmla="*/ 0 h 206"/>
                <a:gd name="T12" fmla="*/ 0 w 120"/>
                <a:gd name="T13" fmla="*/ 0 h 206"/>
                <a:gd name="T14" fmla="*/ 0 w 120"/>
                <a:gd name="T15" fmla="*/ 0 h 206"/>
                <a:gd name="T16" fmla="*/ 0 w 120"/>
                <a:gd name="T17" fmla="*/ 0 h 206"/>
                <a:gd name="T18" fmla="*/ 0 w 120"/>
                <a:gd name="T19" fmla="*/ 0 h 206"/>
                <a:gd name="T20" fmla="*/ 0 w 120"/>
                <a:gd name="T21" fmla="*/ 0 h 20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0"/>
                <a:gd name="T34" fmla="*/ 0 h 206"/>
                <a:gd name="T35" fmla="*/ 120 w 120"/>
                <a:gd name="T36" fmla="*/ 206 h 20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0" h="206">
                  <a:moveTo>
                    <a:pt x="0" y="206"/>
                  </a:moveTo>
                  <a:lnTo>
                    <a:pt x="46" y="26"/>
                  </a:lnTo>
                  <a:lnTo>
                    <a:pt x="66" y="20"/>
                  </a:lnTo>
                  <a:lnTo>
                    <a:pt x="85" y="12"/>
                  </a:lnTo>
                  <a:lnTo>
                    <a:pt x="102" y="6"/>
                  </a:lnTo>
                  <a:lnTo>
                    <a:pt x="120" y="0"/>
                  </a:lnTo>
                  <a:lnTo>
                    <a:pt x="76" y="165"/>
                  </a:lnTo>
                  <a:lnTo>
                    <a:pt x="57" y="175"/>
                  </a:lnTo>
                  <a:lnTo>
                    <a:pt x="37" y="185"/>
                  </a:lnTo>
                  <a:lnTo>
                    <a:pt x="19" y="195"/>
                  </a:lnTo>
                  <a:lnTo>
                    <a:pt x="0" y="206"/>
                  </a:lnTo>
                  <a:close/>
                </a:path>
              </a:pathLst>
            </a:custGeom>
            <a:solidFill>
              <a:srgbClr val="F0F5F9"/>
            </a:solidFill>
            <a:ln w="9525">
              <a:noFill/>
              <a:round/>
              <a:headEnd/>
              <a:tailEnd/>
            </a:ln>
          </xdr:spPr>
        </xdr:sp>
        <xdr:sp macro="" textlink="">
          <xdr:nvSpPr>
            <xdr:cNvPr id="412" name="Freeform 156"/>
            <xdr:cNvSpPr>
              <a:spLocks/>
            </xdr:cNvSpPr>
          </xdr:nvSpPr>
          <xdr:spPr bwMode="auto">
            <a:xfrm>
              <a:off x="2858" y="547"/>
              <a:ext cx="24" cy="39"/>
            </a:xfrm>
            <a:custGeom>
              <a:avLst/>
              <a:gdLst>
                <a:gd name="T0" fmla="*/ 0 w 118"/>
                <a:gd name="T1" fmla="*/ 0 h 197"/>
                <a:gd name="T2" fmla="*/ 0 w 118"/>
                <a:gd name="T3" fmla="*/ 0 h 197"/>
                <a:gd name="T4" fmla="*/ 0 w 118"/>
                <a:gd name="T5" fmla="*/ 0 h 197"/>
                <a:gd name="T6" fmla="*/ 0 w 118"/>
                <a:gd name="T7" fmla="*/ 0 h 197"/>
                <a:gd name="T8" fmla="*/ 0 w 118"/>
                <a:gd name="T9" fmla="*/ 0 h 197"/>
                <a:gd name="T10" fmla="*/ 0 w 118"/>
                <a:gd name="T11" fmla="*/ 0 h 197"/>
                <a:gd name="T12" fmla="*/ 0 w 118"/>
                <a:gd name="T13" fmla="*/ 0 h 197"/>
                <a:gd name="T14" fmla="*/ 0 w 118"/>
                <a:gd name="T15" fmla="*/ 0 h 197"/>
                <a:gd name="T16" fmla="*/ 0 w 118"/>
                <a:gd name="T17" fmla="*/ 0 h 197"/>
                <a:gd name="T18" fmla="*/ 0 w 118"/>
                <a:gd name="T19" fmla="*/ 0 h 197"/>
                <a:gd name="T20" fmla="*/ 0 w 118"/>
                <a:gd name="T21" fmla="*/ 0 h 19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8"/>
                <a:gd name="T34" fmla="*/ 0 h 197"/>
                <a:gd name="T35" fmla="*/ 118 w 118"/>
                <a:gd name="T36" fmla="*/ 197 h 19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8" h="197">
                  <a:moveTo>
                    <a:pt x="0" y="197"/>
                  </a:moveTo>
                  <a:lnTo>
                    <a:pt x="46" y="25"/>
                  </a:lnTo>
                  <a:lnTo>
                    <a:pt x="64" y="18"/>
                  </a:lnTo>
                  <a:lnTo>
                    <a:pt x="83" y="11"/>
                  </a:lnTo>
                  <a:lnTo>
                    <a:pt x="101" y="5"/>
                  </a:lnTo>
                  <a:lnTo>
                    <a:pt x="118" y="0"/>
                  </a:lnTo>
                  <a:lnTo>
                    <a:pt x="76" y="157"/>
                  </a:lnTo>
                  <a:lnTo>
                    <a:pt x="58" y="167"/>
                  </a:lnTo>
                  <a:lnTo>
                    <a:pt x="38" y="177"/>
                  </a:lnTo>
                  <a:lnTo>
                    <a:pt x="19" y="187"/>
                  </a:lnTo>
                  <a:lnTo>
                    <a:pt x="0" y="197"/>
                  </a:lnTo>
                  <a:close/>
                </a:path>
              </a:pathLst>
            </a:custGeom>
            <a:solidFill>
              <a:srgbClr val="E4ECF3"/>
            </a:solidFill>
            <a:ln w="9525">
              <a:noFill/>
              <a:round/>
              <a:headEnd/>
              <a:tailEnd/>
            </a:ln>
          </xdr:spPr>
        </xdr:sp>
        <xdr:sp macro="" textlink="">
          <xdr:nvSpPr>
            <xdr:cNvPr id="413" name="Freeform 157"/>
            <xdr:cNvSpPr>
              <a:spLocks/>
            </xdr:cNvSpPr>
          </xdr:nvSpPr>
          <xdr:spPr bwMode="auto">
            <a:xfrm>
              <a:off x="2866" y="545"/>
              <a:ext cx="23" cy="37"/>
            </a:xfrm>
            <a:custGeom>
              <a:avLst/>
              <a:gdLst>
                <a:gd name="T0" fmla="*/ 0 w 115"/>
                <a:gd name="T1" fmla="*/ 0 h 188"/>
                <a:gd name="T2" fmla="*/ 0 w 115"/>
                <a:gd name="T3" fmla="*/ 0 h 188"/>
                <a:gd name="T4" fmla="*/ 0 w 115"/>
                <a:gd name="T5" fmla="*/ 0 h 188"/>
                <a:gd name="T6" fmla="*/ 0 w 115"/>
                <a:gd name="T7" fmla="*/ 0 h 188"/>
                <a:gd name="T8" fmla="*/ 0 w 115"/>
                <a:gd name="T9" fmla="*/ 0 h 188"/>
                <a:gd name="T10" fmla="*/ 0 w 115"/>
                <a:gd name="T11" fmla="*/ 0 h 188"/>
                <a:gd name="T12" fmla="*/ 0 w 115"/>
                <a:gd name="T13" fmla="*/ 0 h 188"/>
                <a:gd name="T14" fmla="*/ 0 w 115"/>
                <a:gd name="T15" fmla="*/ 0 h 188"/>
                <a:gd name="T16" fmla="*/ 0 w 115"/>
                <a:gd name="T17" fmla="*/ 0 h 188"/>
                <a:gd name="T18" fmla="*/ 0 w 115"/>
                <a:gd name="T19" fmla="*/ 0 h 188"/>
                <a:gd name="T20" fmla="*/ 0 w 115"/>
                <a:gd name="T21" fmla="*/ 0 h 18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5"/>
                <a:gd name="T34" fmla="*/ 0 h 188"/>
                <a:gd name="T35" fmla="*/ 115 w 115"/>
                <a:gd name="T36" fmla="*/ 188 h 18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5" h="188">
                  <a:moveTo>
                    <a:pt x="0" y="188"/>
                  </a:moveTo>
                  <a:lnTo>
                    <a:pt x="44" y="23"/>
                  </a:lnTo>
                  <a:lnTo>
                    <a:pt x="63" y="16"/>
                  </a:lnTo>
                  <a:lnTo>
                    <a:pt x="81" y="10"/>
                  </a:lnTo>
                  <a:lnTo>
                    <a:pt x="99" y="4"/>
                  </a:lnTo>
                  <a:lnTo>
                    <a:pt x="115" y="0"/>
                  </a:lnTo>
                  <a:lnTo>
                    <a:pt x="77" y="150"/>
                  </a:lnTo>
                  <a:lnTo>
                    <a:pt x="57" y="159"/>
                  </a:lnTo>
                  <a:lnTo>
                    <a:pt x="38" y="168"/>
                  </a:lnTo>
                  <a:lnTo>
                    <a:pt x="20" y="178"/>
                  </a:lnTo>
                  <a:lnTo>
                    <a:pt x="0" y="188"/>
                  </a:lnTo>
                  <a:close/>
                </a:path>
              </a:pathLst>
            </a:custGeom>
            <a:solidFill>
              <a:srgbClr val="DBE5EE"/>
            </a:solidFill>
            <a:ln w="9525">
              <a:noFill/>
              <a:round/>
              <a:headEnd/>
              <a:tailEnd/>
            </a:ln>
          </xdr:spPr>
        </xdr:sp>
        <xdr:sp macro="" textlink="">
          <xdr:nvSpPr>
            <xdr:cNvPr id="414" name="Freeform 158"/>
            <xdr:cNvSpPr>
              <a:spLocks/>
            </xdr:cNvSpPr>
          </xdr:nvSpPr>
          <xdr:spPr bwMode="auto">
            <a:xfrm>
              <a:off x="2873" y="543"/>
              <a:ext cx="23" cy="35"/>
            </a:xfrm>
            <a:custGeom>
              <a:avLst/>
              <a:gdLst>
                <a:gd name="T0" fmla="*/ 0 w 113"/>
                <a:gd name="T1" fmla="*/ 0 h 176"/>
                <a:gd name="T2" fmla="*/ 0 w 113"/>
                <a:gd name="T3" fmla="*/ 0 h 176"/>
                <a:gd name="T4" fmla="*/ 0 w 113"/>
                <a:gd name="T5" fmla="*/ 0 h 176"/>
                <a:gd name="T6" fmla="*/ 0 w 113"/>
                <a:gd name="T7" fmla="*/ 0 h 176"/>
                <a:gd name="T8" fmla="*/ 0 w 113"/>
                <a:gd name="T9" fmla="*/ 0 h 176"/>
                <a:gd name="T10" fmla="*/ 0 w 113"/>
                <a:gd name="T11" fmla="*/ 0 h 176"/>
                <a:gd name="T12" fmla="*/ 0 w 113"/>
                <a:gd name="T13" fmla="*/ 0 h 176"/>
                <a:gd name="T14" fmla="*/ 0 w 113"/>
                <a:gd name="T15" fmla="*/ 0 h 176"/>
                <a:gd name="T16" fmla="*/ 0 w 113"/>
                <a:gd name="T17" fmla="*/ 0 h 176"/>
                <a:gd name="T18" fmla="*/ 0 w 113"/>
                <a:gd name="T19" fmla="*/ 0 h 176"/>
                <a:gd name="T20" fmla="*/ 0 w 113"/>
                <a:gd name="T21" fmla="*/ 0 h 17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3"/>
                <a:gd name="T34" fmla="*/ 0 h 176"/>
                <a:gd name="T35" fmla="*/ 113 w 113"/>
                <a:gd name="T36" fmla="*/ 176 h 17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3" h="176">
                  <a:moveTo>
                    <a:pt x="0" y="176"/>
                  </a:moveTo>
                  <a:lnTo>
                    <a:pt x="42" y="19"/>
                  </a:lnTo>
                  <a:lnTo>
                    <a:pt x="62" y="12"/>
                  </a:lnTo>
                  <a:lnTo>
                    <a:pt x="80" y="8"/>
                  </a:lnTo>
                  <a:lnTo>
                    <a:pt x="97" y="3"/>
                  </a:lnTo>
                  <a:lnTo>
                    <a:pt x="113" y="0"/>
                  </a:lnTo>
                  <a:lnTo>
                    <a:pt x="76" y="139"/>
                  </a:lnTo>
                  <a:lnTo>
                    <a:pt x="58" y="149"/>
                  </a:lnTo>
                  <a:lnTo>
                    <a:pt x="39" y="158"/>
                  </a:lnTo>
                  <a:lnTo>
                    <a:pt x="19" y="167"/>
                  </a:lnTo>
                  <a:lnTo>
                    <a:pt x="0" y="176"/>
                  </a:lnTo>
                  <a:close/>
                </a:path>
              </a:pathLst>
            </a:custGeom>
            <a:solidFill>
              <a:srgbClr val="CFDCE8"/>
            </a:solidFill>
            <a:ln w="9525">
              <a:noFill/>
              <a:round/>
              <a:headEnd/>
              <a:tailEnd/>
            </a:ln>
          </xdr:spPr>
        </xdr:sp>
        <xdr:sp macro="" textlink="">
          <xdr:nvSpPr>
            <xdr:cNvPr id="415" name="Freeform 159"/>
            <xdr:cNvSpPr>
              <a:spLocks/>
            </xdr:cNvSpPr>
          </xdr:nvSpPr>
          <xdr:spPr bwMode="auto">
            <a:xfrm>
              <a:off x="2881" y="543"/>
              <a:ext cx="22" cy="32"/>
            </a:xfrm>
            <a:custGeom>
              <a:avLst/>
              <a:gdLst>
                <a:gd name="T0" fmla="*/ 0 w 108"/>
                <a:gd name="T1" fmla="*/ 0 h 161"/>
                <a:gd name="T2" fmla="*/ 0 w 108"/>
                <a:gd name="T3" fmla="*/ 0 h 161"/>
                <a:gd name="T4" fmla="*/ 0 w 108"/>
                <a:gd name="T5" fmla="*/ 0 h 161"/>
                <a:gd name="T6" fmla="*/ 0 w 108"/>
                <a:gd name="T7" fmla="*/ 0 h 161"/>
                <a:gd name="T8" fmla="*/ 0 w 108"/>
                <a:gd name="T9" fmla="*/ 0 h 161"/>
                <a:gd name="T10" fmla="*/ 0 w 108"/>
                <a:gd name="T11" fmla="*/ 0 h 161"/>
                <a:gd name="T12" fmla="*/ 0 w 108"/>
                <a:gd name="T13" fmla="*/ 0 h 161"/>
                <a:gd name="T14" fmla="*/ 0 w 108"/>
                <a:gd name="T15" fmla="*/ 0 h 161"/>
                <a:gd name="T16" fmla="*/ 0 w 108"/>
                <a:gd name="T17" fmla="*/ 0 h 161"/>
                <a:gd name="T18" fmla="*/ 0 w 108"/>
                <a:gd name="T19" fmla="*/ 0 h 161"/>
                <a:gd name="T20" fmla="*/ 0 w 108"/>
                <a:gd name="T21" fmla="*/ 0 h 1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8"/>
                <a:gd name="T34" fmla="*/ 0 h 161"/>
                <a:gd name="T35" fmla="*/ 108 w 108"/>
                <a:gd name="T36" fmla="*/ 161 h 1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8" h="161">
                  <a:moveTo>
                    <a:pt x="0" y="161"/>
                  </a:moveTo>
                  <a:lnTo>
                    <a:pt x="38" y="11"/>
                  </a:lnTo>
                  <a:lnTo>
                    <a:pt x="59" y="6"/>
                  </a:lnTo>
                  <a:lnTo>
                    <a:pt x="77" y="2"/>
                  </a:lnTo>
                  <a:lnTo>
                    <a:pt x="94" y="0"/>
                  </a:lnTo>
                  <a:lnTo>
                    <a:pt x="108" y="0"/>
                  </a:lnTo>
                  <a:lnTo>
                    <a:pt x="75" y="125"/>
                  </a:lnTo>
                  <a:lnTo>
                    <a:pt x="56" y="133"/>
                  </a:lnTo>
                  <a:lnTo>
                    <a:pt x="37" y="142"/>
                  </a:lnTo>
                  <a:lnTo>
                    <a:pt x="19" y="151"/>
                  </a:lnTo>
                  <a:lnTo>
                    <a:pt x="0" y="161"/>
                  </a:lnTo>
                  <a:close/>
                </a:path>
              </a:pathLst>
            </a:custGeom>
            <a:solidFill>
              <a:srgbClr val="C4D4E3"/>
            </a:solidFill>
            <a:ln w="9525">
              <a:noFill/>
              <a:round/>
              <a:headEnd/>
              <a:tailEnd/>
            </a:ln>
          </xdr:spPr>
        </xdr:sp>
        <xdr:sp macro="" textlink="">
          <xdr:nvSpPr>
            <xdr:cNvPr id="416" name="Freeform 160"/>
            <xdr:cNvSpPr>
              <a:spLocks/>
            </xdr:cNvSpPr>
          </xdr:nvSpPr>
          <xdr:spPr bwMode="auto">
            <a:xfrm>
              <a:off x="2889" y="543"/>
              <a:ext cx="20" cy="28"/>
            </a:xfrm>
            <a:custGeom>
              <a:avLst/>
              <a:gdLst>
                <a:gd name="T0" fmla="*/ 0 w 103"/>
                <a:gd name="T1" fmla="*/ 0 h 142"/>
                <a:gd name="T2" fmla="*/ 0 w 103"/>
                <a:gd name="T3" fmla="*/ 0 h 142"/>
                <a:gd name="T4" fmla="*/ 0 w 103"/>
                <a:gd name="T5" fmla="*/ 0 h 142"/>
                <a:gd name="T6" fmla="*/ 0 w 103"/>
                <a:gd name="T7" fmla="*/ 0 h 142"/>
                <a:gd name="T8" fmla="*/ 0 w 103"/>
                <a:gd name="T9" fmla="*/ 0 h 142"/>
                <a:gd name="T10" fmla="*/ 0 w 103"/>
                <a:gd name="T11" fmla="*/ 0 h 142"/>
                <a:gd name="T12" fmla="*/ 0 w 103"/>
                <a:gd name="T13" fmla="*/ 0 h 142"/>
                <a:gd name="T14" fmla="*/ 0 w 103"/>
                <a:gd name="T15" fmla="*/ 0 h 142"/>
                <a:gd name="T16" fmla="*/ 0 w 103"/>
                <a:gd name="T17" fmla="*/ 0 h 142"/>
                <a:gd name="T18" fmla="*/ 0 w 103"/>
                <a:gd name="T19" fmla="*/ 0 h 142"/>
                <a:gd name="T20" fmla="*/ 0 w 103"/>
                <a:gd name="T21" fmla="*/ 0 h 142"/>
                <a:gd name="T22" fmla="*/ 0 w 103"/>
                <a:gd name="T23" fmla="*/ 0 h 142"/>
                <a:gd name="T24" fmla="*/ 0 w 103"/>
                <a:gd name="T25" fmla="*/ 0 h 14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3"/>
                <a:gd name="T40" fmla="*/ 0 h 142"/>
                <a:gd name="T41" fmla="*/ 103 w 103"/>
                <a:gd name="T42" fmla="*/ 142 h 14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3" h="142">
                  <a:moveTo>
                    <a:pt x="0" y="142"/>
                  </a:moveTo>
                  <a:lnTo>
                    <a:pt x="37" y="3"/>
                  </a:lnTo>
                  <a:lnTo>
                    <a:pt x="49" y="1"/>
                  </a:lnTo>
                  <a:lnTo>
                    <a:pt x="59" y="0"/>
                  </a:lnTo>
                  <a:lnTo>
                    <a:pt x="69" y="0"/>
                  </a:lnTo>
                  <a:lnTo>
                    <a:pt x="77" y="0"/>
                  </a:lnTo>
                  <a:lnTo>
                    <a:pt x="90" y="1"/>
                  </a:lnTo>
                  <a:lnTo>
                    <a:pt x="103" y="3"/>
                  </a:lnTo>
                  <a:lnTo>
                    <a:pt x="75" y="109"/>
                  </a:lnTo>
                  <a:lnTo>
                    <a:pt x="57" y="117"/>
                  </a:lnTo>
                  <a:lnTo>
                    <a:pt x="38" y="125"/>
                  </a:lnTo>
                  <a:lnTo>
                    <a:pt x="19" y="133"/>
                  </a:lnTo>
                  <a:lnTo>
                    <a:pt x="0" y="142"/>
                  </a:lnTo>
                  <a:close/>
                </a:path>
              </a:pathLst>
            </a:custGeom>
            <a:solidFill>
              <a:srgbClr val="BECEDE"/>
            </a:solidFill>
            <a:ln w="9525">
              <a:noFill/>
              <a:round/>
              <a:headEnd/>
              <a:tailEnd/>
            </a:ln>
          </xdr:spPr>
        </xdr:sp>
        <xdr:sp macro="" textlink="">
          <xdr:nvSpPr>
            <xdr:cNvPr id="417" name="Freeform 161"/>
            <xdr:cNvSpPr>
              <a:spLocks/>
            </xdr:cNvSpPr>
          </xdr:nvSpPr>
          <xdr:spPr bwMode="auto">
            <a:xfrm>
              <a:off x="2896" y="543"/>
              <a:ext cx="19" cy="25"/>
            </a:xfrm>
            <a:custGeom>
              <a:avLst/>
              <a:gdLst>
                <a:gd name="T0" fmla="*/ 0 w 95"/>
                <a:gd name="T1" fmla="*/ 0 h 125"/>
                <a:gd name="T2" fmla="*/ 0 w 95"/>
                <a:gd name="T3" fmla="*/ 0 h 125"/>
                <a:gd name="T4" fmla="*/ 0 w 95"/>
                <a:gd name="T5" fmla="*/ 0 h 125"/>
                <a:gd name="T6" fmla="*/ 0 w 95"/>
                <a:gd name="T7" fmla="*/ 0 h 125"/>
                <a:gd name="T8" fmla="*/ 0 w 95"/>
                <a:gd name="T9" fmla="*/ 0 h 125"/>
                <a:gd name="T10" fmla="*/ 0 w 95"/>
                <a:gd name="T11" fmla="*/ 0 h 125"/>
                <a:gd name="T12" fmla="*/ 0 w 95"/>
                <a:gd name="T13" fmla="*/ 0 h 125"/>
                <a:gd name="T14" fmla="*/ 0 w 95"/>
                <a:gd name="T15" fmla="*/ 0 h 125"/>
                <a:gd name="T16" fmla="*/ 0 w 95"/>
                <a:gd name="T17" fmla="*/ 0 h 125"/>
                <a:gd name="T18" fmla="*/ 0 w 95"/>
                <a:gd name="T19" fmla="*/ 0 h 125"/>
                <a:gd name="T20" fmla="*/ 0 w 95"/>
                <a:gd name="T21" fmla="*/ 0 h 125"/>
                <a:gd name="T22" fmla="*/ 0 w 95"/>
                <a:gd name="T23" fmla="*/ 0 h 125"/>
                <a:gd name="T24" fmla="*/ 0 w 95"/>
                <a:gd name="T25" fmla="*/ 0 h 12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
                <a:gd name="T40" fmla="*/ 0 h 125"/>
                <a:gd name="T41" fmla="*/ 95 w 95"/>
                <a:gd name="T42" fmla="*/ 125 h 12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5" h="125">
                  <a:moveTo>
                    <a:pt x="0" y="125"/>
                  </a:moveTo>
                  <a:lnTo>
                    <a:pt x="33" y="0"/>
                  </a:lnTo>
                  <a:lnTo>
                    <a:pt x="36" y="0"/>
                  </a:lnTo>
                  <a:lnTo>
                    <a:pt x="39" y="0"/>
                  </a:lnTo>
                  <a:lnTo>
                    <a:pt x="54" y="1"/>
                  </a:lnTo>
                  <a:lnTo>
                    <a:pt x="68" y="4"/>
                  </a:lnTo>
                  <a:lnTo>
                    <a:pt x="81" y="9"/>
                  </a:lnTo>
                  <a:lnTo>
                    <a:pt x="95" y="15"/>
                  </a:lnTo>
                  <a:lnTo>
                    <a:pt x="75" y="94"/>
                  </a:lnTo>
                  <a:lnTo>
                    <a:pt x="56" y="101"/>
                  </a:lnTo>
                  <a:lnTo>
                    <a:pt x="37" y="109"/>
                  </a:lnTo>
                  <a:lnTo>
                    <a:pt x="19" y="117"/>
                  </a:lnTo>
                  <a:lnTo>
                    <a:pt x="0" y="125"/>
                  </a:lnTo>
                  <a:close/>
                </a:path>
              </a:pathLst>
            </a:custGeom>
            <a:solidFill>
              <a:srgbClr val="B4C8D8"/>
            </a:solidFill>
            <a:ln w="9525">
              <a:noFill/>
              <a:round/>
              <a:headEnd/>
              <a:tailEnd/>
            </a:ln>
          </xdr:spPr>
        </xdr:sp>
        <xdr:sp macro="" textlink="">
          <xdr:nvSpPr>
            <xdr:cNvPr id="418" name="Freeform 162"/>
            <xdr:cNvSpPr>
              <a:spLocks/>
            </xdr:cNvSpPr>
          </xdr:nvSpPr>
          <xdr:spPr bwMode="auto">
            <a:xfrm>
              <a:off x="2904" y="543"/>
              <a:ext cx="17" cy="21"/>
            </a:xfrm>
            <a:custGeom>
              <a:avLst/>
              <a:gdLst>
                <a:gd name="T0" fmla="*/ 0 w 85"/>
                <a:gd name="T1" fmla="*/ 0 h 106"/>
                <a:gd name="T2" fmla="*/ 0 w 85"/>
                <a:gd name="T3" fmla="*/ 0 h 106"/>
                <a:gd name="T4" fmla="*/ 0 w 85"/>
                <a:gd name="T5" fmla="*/ 0 h 106"/>
                <a:gd name="T6" fmla="*/ 0 w 85"/>
                <a:gd name="T7" fmla="*/ 0 h 106"/>
                <a:gd name="T8" fmla="*/ 0 w 85"/>
                <a:gd name="T9" fmla="*/ 0 h 106"/>
                <a:gd name="T10" fmla="*/ 0 w 85"/>
                <a:gd name="T11" fmla="*/ 0 h 106"/>
                <a:gd name="T12" fmla="*/ 0 w 85"/>
                <a:gd name="T13" fmla="*/ 0 h 106"/>
                <a:gd name="T14" fmla="*/ 0 w 85"/>
                <a:gd name="T15" fmla="*/ 0 h 106"/>
                <a:gd name="T16" fmla="*/ 0 w 85"/>
                <a:gd name="T17" fmla="*/ 0 h 106"/>
                <a:gd name="T18" fmla="*/ 0 w 85"/>
                <a:gd name="T19" fmla="*/ 0 h 106"/>
                <a:gd name="T20" fmla="*/ 0 w 85"/>
                <a:gd name="T21" fmla="*/ 0 h 106"/>
                <a:gd name="T22" fmla="*/ 0 w 85"/>
                <a:gd name="T23" fmla="*/ 0 h 106"/>
                <a:gd name="T24" fmla="*/ 0 w 85"/>
                <a:gd name="T25" fmla="*/ 0 h 106"/>
                <a:gd name="T26" fmla="*/ 0 w 85"/>
                <a:gd name="T27" fmla="*/ 0 h 106"/>
                <a:gd name="T28" fmla="*/ 0 w 85"/>
                <a:gd name="T29" fmla="*/ 0 h 106"/>
                <a:gd name="T30" fmla="*/ 0 w 85"/>
                <a:gd name="T31" fmla="*/ 0 h 106"/>
                <a:gd name="T32" fmla="*/ 0 w 85"/>
                <a:gd name="T33" fmla="*/ 0 h 106"/>
                <a:gd name="T34" fmla="*/ 0 w 85"/>
                <a:gd name="T35" fmla="*/ 0 h 106"/>
                <a:gd name="T36" fmla="*/ 0 w 85"/>
                <a:gd name="T37" fmla="*/ 0 h 10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5"/>
                <a:gd name="T58" fmla="*/ 0 h 106"/>
                <a:gd name="T59" fmla="*/ 85 w 85"/>
                <a:gd name="T60" fmla="*/ 106 h 10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5" h="106">
                  <a:moveTo>
                    <a:pt x="0" y="106"/>
                  </a:moveTo>
                  <a:lnTo>
                    <a:pt x="28" y="0"/>
                  </a:lnTo>
                  <a:lnTo>
                    <a:pt x="37" y="3"/>
                  </a:lnTo>
                  <a:lnTo>
                    <a:pt x="45" y="7"/>
                  </a:lnTo>
                  <a:lnTo>
                    <a:pt x="54" y="10"/>
                  </a:lnTo>
                  <a:lnTo>
                    <a:pt x="62" y="15"/>
                  </a:lnTo>
                  <a:lnTo>
                    <a:pt x="70" y="19"/>
                  </a:lnTo>
                  <a:lnTo>
                    <a:pt x="75" y="23"/>
                  </a:lnTo>
                  <a:lnTo>
                    <a:pt x="81" y="29"/>
                  </a:lnTo>
                  <a:lnTo>
                    <a:pt x="85" y="34"/>
                  </a:lnTo>
                  <a:lnTo>
                    <a:pt x="75" y="71"/>
                  </a:lnTo>
                  <a:lnTo>
                    <a:pt x="70" y="75"/>
                  </a:lnTo>
                  <a:lnTo>
                    <a:pt x="62" y="79"/>
                  </a:lnTo>
                  <a:lnTo>
                    <a:pt x="53" y="84"/>
                  </a:lnTo>
                  <a:lnTo>
                    <a:pt x="43" y="88"/>
                  </a:lnTo>
                  <a:lnTo>
                    <a:pt x="32" y="93"/>
                  </a:lnTo>
                  <a:lnTo>
                    <a:pt x="22" y="97"/>
                  </a:lnTo>
                  <a:lnTo>
                    <a:pt x="11" y="102"/>
                  </a:lnTo>
                  <a:lnTo>
                    <a:pt x="0" y="106"/>
                  </a:lnTo>
                  <a:close/>
                </a:path>
              </a:pathLst>
            </a:custGeom>
            <a:solidFill>
              <a:srgbClr val="ADC2D3"/>
            </a:solidFill>
            <a:ln w="9525">
              <a:noFill/>
              <a:round/>
              <a:headEnd/>
              <a:tailEnd/>
            </a:ln>
          </xdr:spPr>
        </xdr:sp>
        <xdr:sp macro="" textlink="">
          <xdr:nvSpPr>
            <xdr:cNvPr id="419" name="Freeform 163"/>
            <xdr:cNvSpPr>
              <a:spLocks/>
            </xdr:cNvSpPr>
          </xdr:nvSpPr>
          <xdr:spPr bwMode="auto">
            <a:xfrm>
              <a:off x="2911" y="546"/>
              <a:ext cx="10" cy="15"/>
            </a:xfrm>
            <a:custGeom>
              <a:avLst/>
              <a:gdLst>
                <a:gd name="T0" fmla="*/ 0 w 51"/>
                <a:gd name="T1" fmla="*/ 0 h 79"/>
                <a:gd name="T2" fmla="*/ 0 w 51"/>
                <a:gd name="T3" fmla="*/ 0 h 79"/>
                <a:gd name="T4" fmla="*/ 0 w 51"/>
                <a:gd name="T5" fmla="*/ 0 h 79"/>
                <a:gd name="T6" fmla="*/ 0 w 51"/>
                <a:gd name="T7" fmla="*/ 0 h 79"/>
                <a:gd name="T8" fmla="*/ 0 w 51"/>
                <a:gd name="T9" fmla="*/ 0 h 79"/>
                <a:gd name="T10" fmla="*/ 0 w 51"/>
                <a:gd name="T11" fmla="*/ 0 h 79"/>
                <a:gd name="T12" fmla="*/ 0 w 51"/>
                <a:gd name="T13" fmla="*/ 0 h 79"/>
                <a:gd name="T14" fmla="*/ 0 w 51"/>
                <a:gd name="T15" fmla="*/ 0 h 79"/>
                <a:gd name="T16" fmla="*/ 0 w 51"/>
                <a:gd name="T17" fmla="*/ 0 h 79"/>
                <a:gd name="T18" fmla="*/ 0 w 51"/>
                <a:gd name="T19" fmla="*/ 0 h 79"/>
                <a:gd name="T20" fmla="*/ 0 w 51"/>
                <a:gd name="T21" fmla="*/ 0 h 79"/>
                <a:gd name="T22" fmla="*/ 0 w 51"/>
                <a:gd name="T23" fmla="*/ 0 h 79"/>
                <a:gd name="T24" fmla="*/ 0 w 51"/>
                <a:gd name="T25" fmla="*/ 0 h 79"/>
                <a:gd name="T26" fmla="*/ 0 w 51"/>
                <a:gd name="T27" fmla="*/ 0 h 79"/>
                <a:gd name="T28" fmla="*/ 0 w 51"/>
                <a:gd name="T29" fmla="*/ 0 h 79"/>
                <a:gd name="T30" fmla="*/ 0 w 51"/>
                <a:gd name="T31" fmla="*/ 0 h 79"/>
                <a:gd name="T32" fmla="*/ 0 w 51"/>
                <a:gd name="T33" fmla="*/ 0 h 79"/>
                <a:gd name="T34" fmla="*/ 0 w 51"/>
                <a:gd name="T35" fmla="*/ 0 h 79"/>
                <a:gd name="T36" fmla="*/ 0 w 51"/>
                <a:gd name="T37" fmla="*/ 0 h 7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
                <a:gd name="T58" fmla="*/ 0 h 79"/>
                <a:gd name="T59" fmla="*/ 51 w 51"/>
                <a:gd name="T60" fmla="*/ 79 h 79"/>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1" h="79">
                  <a:moveTo>
                    <a:pt x="0" y="79"/>
                  </a:moveTo>
                  <a:lnTo>
                    <a:pt x="20" y="0"/>
                  </a:lnTo>
                  <a:lnTo>
                    <a:pt x="26" y="4"/>
                  </a:lnTo>
                  <a:lnTo>
                    <a:pt x="33" y="7"/>
                  </a:lnTo>
                  <a:lnTo>
                    <a:pt x="38" y="11"/>
                  </a:lnTo>
                  <a:lnTo>
                    <a:pt x="43" y="16"/>
                  </a:lnTo>
                  <a:lnTo>
                    <a:pt x="46" y="20"/>
                  </a:lnTo>
                  <a:lnTo>
                    <a:pt x="49" y="26"/>
                  </a:lnTo>
                  <a:lnTo>
                    <a:pt x="50" y="30"/>
                  </a:lnTo>
                  <a:lnTo>
                    <a:pt x="51" y="36"/>
                  </a:lnTo>
                  <a:lnTo>
                    <a:pt x="51" y="40"/>
                  </a:lnTo>
                  <a:lnTo>
                    <a:pt x="49" y="45"/>
                  </a:lnTo>
                  <a:lnTo>
                    <a:pt x="46" y="51"/>
                  </a:lnTo>
                  <a:lnTo>
                    <a:pt x="42" y="55"/>
                  </a:lnTo>
                  <a:lnTo>
                    <a:pt x="35" y="61"/>
                  </a:lnTo>
                  <a:lnTo>
                    <a:pt x="27" y="66"/>
                  </a:lnTo>
                  <a:lnTo>
                    <a:pt x="17" y="72"/>
                  </a:lnTo>
                  <a:lnTo>
                    <a:pt x="5" y="76"/>
                  </a:lnTo>
                  <a:lnTo>
                    <a:pt x="0" y="79"/>
                  </a:lnTo>
                  <a:close/>
                </a:path>
              </a:pathLst>
            </a:custGeom>
            <a:solidFill>
              <a:srgbClr val="A5BCCF"/>
            </a:solidFill>
            <a:ln w="9525">
              <a:noFill/>
              <a:round/>
              <a:headEnd/>
              <a:tailEnd/>
            </a:ln>
          </xdr:spPr>
        </xdr:sp>
        <xdr:sp macro="" textlink="">
          <xdr:nvSpPr>
            <xdr:cNvPr id="420" name="Freeform 164"/>
            <xdr:cNvSpPr>
              <a:spLocks/>
            </xdr:cNvSpPr>
          </xdr:nvSpPr>
          <xdr:spPr bwMode="auto">
            <a:xfrm>
              <a:off x="2919" y="550"/>
              <a:ext cx="2" cy="7"/>
            </a:xfrm>
            <a:custGeom>
              <a:avLst/>
              <a:gdLst>
                <a:gd name="T0" fmla="*/ 0 w 14"/>
                <a:gd name="T1" fmla="*/ 0 h 37"/>
                <a:gd name="T2" fmla="*/ 0 w 14"/>
                <a:gd name="T3" fmla="*/ 0 h 37"/>
                <a:gd name="T4" fmla="*/ 0 w 14"/>
                <a:gd name="T5" fmla="*/ 0 h 37"/>
                <a:gd name="T6" fmla="*/ 0 w 14"/>
                <a:gd name="T7" fmla="*/ 0 h 37"/>
                <a:gd name="T8" fmla="*/ 0 w 14"/>
                <a:gd name="T9" fmla="*/ 0 h 37"/>
                <a:gd name="T10" fmla="*/ 0 w 14"/>
                <a:gd name="T11" fmla="*/ 0 h 37"/>
                <a:gd name="T12" fmla="*/ 0 w 14"/>
                <a:gd name="T13" fmla="*/ 0 h 37"/>
                <a:gd name="T14" fmla="*/ 0 w 14"/>
                <a:gd name="T15" fmla="*/ 0 h 37"/>
                <a:gd name="T16" fmla="*/ 0 w 14"/>
                <a:gd name="T17" fmla="*/ 0 h 37"/>
                <a:gd name="T18" fmla="*/ 0 w 14"/>
                <a:gd name="T19" fmla="*/ 0 h 3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4"/>
                <a:gd name="T31" fmla="*/ 0 h 37"/>
                <a:gd name="T32" fmla="*/ 14 w 14"/>
                <a:gd name="T33" fmla="*/ 37 h 3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4" h="37">
                  <a:moveTo>
                    <a:pt x="0" y="37"/>
                  </a:moveTo>
                  <a:lnTo>
                    <a:pt x="10" y="0"/>
                  </a:lnTo>
                  <a:lnTo>
                    <a:pt x="12" y="5"/>
                  </a:lnTo>
                  <a:lnTo>
                    <a:pt x="14" y="9"/>
                  </a:lnTo>
                  <a:lnTo>
                    <a:pt x="14" y="14"/>
                  </a:lnTo>
                  <a:lnTo>
                    <a:pt x="14" y="18"/>
                  </a:lnTo>
                  <a:lnTo>
                    <a:pt x="12" y="23"/>
                  </a:lnTo>
                  <a:lnTo>
                    <a:pt x="10" y="28"/>
                  </a:lnTo>
                  <a:lnTo>
                    <a:pt x="6" y="32"/>
                  </a:lnTo>
                  <a:lnTo>
                    <a:pt x="0" y="37"/>
                  </a:lnTo>
                  <a:close/>
                </a:path>
              </a:pathLst>
            </a:custGeom>
            <a:solidFill>
              <a:srgbClr val="9DB5C9"/>
            </a:solidFill>
            <a:ln w="9525">
              <a:noFill/>
              <a:round/>
              <a:headEnd/>
              <a:tailEnd/>
            </a:ln>
          </xdr:spPr>
        </xdr:sp>
        <xdr:sp macro="" textlink="">
          <xdr:nvSpPr>
            <xdr:cNvPr id="421" name="Freeform 165"/>
            <xdr:cNvSpPr>
              <a:spLocks noEditPoints="1"/>
            </xdr:cNvSpPr>
          </xdr:nvSpPr>
          <xdr:spPr bwMode="auto">
            <a:xfrm>
              <a:off x="2636" y="604"/>
              <a:ext cx="26" cy="68"/>
            </a:xfrm>
            <a:custGeom>
              <a:avLst/>
              <a:gdLst>
                <a:gd name="T0" fmla="*/ 0 w 133"/>
                <a:gd name="T1" fmla="*/ 0 h 339"/>
                <a:gd name="T2" fmla="*/ 0 w 133"/>
                <a:gd name="T3" fmla="*/ 0 h 339"/>
                <a:gd name="T4" fmla="*/ 0 w 133"/>
                <a:gd name="T5" fmla="*/ 0 h 339"/>
                <a:gd name="T6" fmla="*/ 0 w 133"/>
                <a:gd name="T7" fmla="*/ 0 h 339"/>
                <a:gd name="T8" fmla="*/ 0 w 133"/>
                <a:gd name="T9" fmla="*/ 0 h 339"/>
                <a:gd name="T10" fmla="*/ 0 w 133"/>
                <a:gd name="T11" fmla="*/ 0 h 339"/>
                <a:gd name="T12" fmla="*/ 0 w 133"/>
                <a:gd name="T13" fmla="*/ 0 h 339"/>
                <a:gd name="T14" fmla="*/ 0 w 133"/>
                <a:gd name="T15" fmla="*/ 0 h 339"/>
                <a:gd name="T16" fmla="*/ 0 w 133"/>
                <a:gd name="T17" fmla="*/ 0 h 339"/>
                <a:gd name="T18" fmla="*/ 0 w 133"/>
                <a:gd name="T19" fmla="*/ 0 h 339"/>
                <a:gd name="T20" fmla="*/ 0 w 133"/>
                <a:gd name="T21" fmla="*/ 0 h 339"/>
                <a:gd name="T22" fmla="*/ 0 w 133"/>
                <a:gd name="T23" fmla="*/ 0 h 339"/>
                <a:gd name="T24" fmla="*/ 0 w 133"/>
                <a:gd name="T25" fmla="*/ 0 h 339"/>
                <a:gd name="T26" fmla="*/ 0 w 133"/>
                <a:gd name="T27" fmla="*/ 0 h 339"/>
                <a:gd name="T28" fmla="*/ 0 w 133"/>
                <a:gd name="T29" fmla="*/ 0 h 339"/>
                <a:gd name="T30" fmla="*/ 0 w 133"/>
                <a:gd name="T31" fmla="*/ 0 h 339"/>
                <a:gd name="T32" fmla="*/ 0 w 133"/>
                <a:gd name="T33" fmla="*/ 0 h 339"/>
                <a:gd name="T34" fmla="*/ 0 w 133"/>
                <a:gd name="T35" fmla="*/ 0 h 339"/>
                <a:gd name="T36" fmla="*/ 0 w 133"/>
                <a:gd name="T37" fmla="*/ 0 h 339"/>
                <a:gd name="T38" fmla="*/ 0 w 133"/>
                <a:gd name="T39" fmla="*/ 0 h 339"/>
                <a:gd name="T40" fmla="*/ 0 w 133"/>
                <a:gd name="T41" fmla="*/ 0 h 339"/>
                <a:gd name="T42" fmla="*/ 0 w 133"/>
                <a:gd name="T43" fmla="*/ 0 h 339"/>
                <a:gd name="T44" fmla="*/ 0 w 133"/>
                <a:gd name="T45" fmla="*/ 0 h 339"/>
                <a:gd name="T46" fmla="*/ 0 w 133"/>
                <a:gd name="T47" fmla="*/ 0 h 339"/>
                <a:gd name="T48" fmla="*/ 0 w 133"/>
                <a:gd name="T49" fmla="*/ 0 h 339"/>
                <a:gd name="T50" fmla="*/ 0 w 133"/>
                <a:gd name="T51" fmla="*/ 0 h 339"/>
                <a:gd name="T52" fmla="*/ 0 w 133"/>
                <a:gd name="T53" fmla="*/ 0 h 339"/>
                <a:gd name="T54" fmla="*/ 0 w 133"/>
                <a:gd name="T55" fmla="*/ 0 h 339"/>
                <a:gd name="T56" fmla="*/ 0 w 133"/>
                <a:gd name="T57" fmla="*/ 0 h 339"/>
                <a:gd name="T58" fmla="*/ 0 w 133"/>
                <a:gd name="T59" fmla="*/ 0 h 339"/>
                <a:gd name="T60" fmla="*/ 0 w 133"/>
                <a:gd name="T61" fmla="*/ 0 h 339"/>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133"/>
                <a:gd name="T94" fmla="*/ 0 h 339"/>
                <a:gd name="T95" fmla="*/ 133 w 133"/>
                <a:gd name="T96" fmla="*/ 339 h 339"/>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133" h="339">
                  <a:moveTo>
                    <a:pt x="133" y="0"/>
                  </a:moveTo>
                  <a:lnTo>
                    <a:pt x="119" y="52"/>
                  </a:lnTo>
                  <a:lnTo>
                    <a:pt x="99" y="61"/>
                  </a:lnTo>
                  <a:lnTo>
                    <a:pt x="80" y="67"/>
                  </a:lnTo>
                  <a:lnTo>
                    <a:pt x="72" y="71"/>
                  </a:lnTo>
                  <a:lnTo>
                    <a:pt x="62" y="72"/>
                  </a:lnTo>
                  <a:lnTo>
                    <a:pt x="53" y="72"/>
                  </a:lnTo>
                  <a:lnTo>
                    <a:pt x="44" y="72"/>
                  </a:lnTo>
                  <a:lnTo>
                    <a:pt x="47" y="65"/>
                  </a:lnTo>
                  <a:lnTo>
                    <a:pt x="53" y="59"/>
                  </a:lnTo>
                  <a:lnTo>
                    <a:pt x="61" y="51"/>
                  </a:lnTo>
                  <a:lnTo>
                    <a:pt x="71" y="42"/>
                  </a:lnTo>
                  <a:lnTo>
                    <a:pt x="98" y="23"/>
                  </a:lnTo>
                  <a:lnTo>
                    <a:pt x="133" y="0"/>
                  </a:lnTo>
                  <a:close/>
                  <a:moveTo>
                    <a:pt x="60" y="280"/>
                  </a:moveTo>
                  <a:lnTo>
                    <a:pt x="47" y="324"/>
                  </a:lnTo>
                  <a:lnTo>
                    <a:pt x="34" y="333"/>
                  </a:lnTo>
                  <a:lnTo>
                    <a:pt x="20" y="337"/>
                  </a:lnTo>
                  <a:lnTo>
                    <a:pt x="9" y="339"/>
                  </a:lnTo>
                  <a:lnTo>
                    <a:pt x="6" y="339"/>
                  </a:lnTo>
                  <a:lnTo>
                    <a:pt x="2" y="338"/>
                  </a:lnTo>
                  <a:lnTo>
                    <a:pt x="1" y="337"/>
                  </a:lnTo>
                  <a:lnTo>
                    <a:pt x="0" y="335"/>
                  </a:lnTo>
                  <a:lnTo>
                    <a:pt x="1" y="333"/>
                  </a:lnTo>
                  <a:lnTo>
                    <a:pt x="2" y="330"/>
                  </a:lnTo>
                  <a:lnTo>
                    <a:pt x="4" y="326"/>
                  </a:lnTo>
                  <a:lnTo>
                    <a:pt x="8" y="323"/>
                  </a:lnTo>
                  <a:lnTo>
                    <a:pt x="17" y="314"/>
                  </a:lnTo>
                  <a:lnTo>
                    <a:pt x="29" y="303"/>
                  </a:lnTo>
                  <a:lnTo>
                    <a:pt x="44" y="292"/>
                  </a:lnTo>
                  <a:lnTo>
                    <a:pt x="60" y="280"/>
                  </a:lnTo>
                  <a:close/>
                </a:path>
              </a:pathLst>
            </a:custGeom>
            <a:solidFill>
              <a:srgbClr val="819FB3"/>
            </a:solidFill>
            <a:ln w="9525">
              <a:noFill/>
              <a:round/>
              <a:headEnd/>
              <a:tailEnd/>
            </a:ln>
          </xdr:spPr>
        </xdr:sp>
        <xdr:sp macro="" textlink="">
          <xdr:nvSpPr>
            <xdr:cNvPr id="422" name="Freeform 166"/>
            <xdr:cNvSpPr>
              <a:spLocks noEditPoints="1"/>
            </xdr:cNvSpPr>
          </xdr:nvSpPr>
          <xdr:spPr bwMode="auto">
            <a:xfrm>
              <a:off x="2636" y="599"/>
              <a:ext cx="36" cy="73"/>
            </a:xfrm>
            <a:custGeom>
              <a:avLst/>
              <a:gdLst>
                <a:gd name="T0" fmla="*/ 0 w 178"/>
                <a:gd name="T1" fmla="*/ 0 h 366"/>
                <a:gd name="T2" fmla="*/ 0 w 178"/>
                <a:gd name="T3" fmla="*/ 0 h 366"/>
                <a:gd name="T4" fmla="*/ 0 w 178"/>
                <a:gd name="T5" fmla="*/ 0 h 366"/>
                <a:gd name="T6" fmla="*/ 0 w 178"/>
                <a:gd name="T7" fmla="*/ 0 h 366"/>
                <a:gd name="T8" fmla="*/ 0 w 178"/>
                <a:gd name="T9" fmla="*/ 0 h 366"/>
                <a:gd name="T10" fmla="*/ 0 w 178"/>
                <a:gd name="T11" fmla="*/ 0 h 366"/>
                <a:gd name="T12" fmla="*/ 0 w 178"/>
                <a:gd name="T13" fmla="*/ 0 h 366"/>
                <a:gd name="T14" fmla="*/ 0 w 178"/>
                <a:gd name="T15" fmla="*/ 0 h 366"/>
                <a:gd name="T16" fmla="*/ 0 w 178"/>
                <a:gd name="T17" fmla="*/ 0 h 366"/>
                <a:gd name="T18" fmla="*/ 0 w 178"/>
                <a:gd name="T19" fmla="*/ 0 h 366"/>
                <a:gd name="T20" fmla="*/ 0 w 178"/>
                <a:gd name="T21" fmla="*/ 0 h 366"/>
                <a:gd name="T22" fmla="*/ 0 w 178"/>
                <a:gd name="T23" fmla="*/ 0 h 366"/>
                <a:gd name="T24" fmla="*/ 0 w 178"/>
                <a:gd name="T25" fmla="*/ 0 h 366"/>
                <a:gd name="T26" fmla="*/ 0 w 178"/>
                <a:gd name="T27" fmla="*/ 0 h 366"/>
                <a:gd name="T28" fmla="*/ 0 w 178"/>
                <a:gd name="T29" fmla="*/ 0 h 366"/>
                <a:gd name="T30" fmla="*/ 0 w 178"/>
                <a:gd name="T31" fmla="*/ 0 h 366"/>
                <a:gd name="T32" fmla="*/ 0 w 178"/>
                <a:gd name="T33" fmla="*/ 0 h 366"/>
                <a:gd name="T34" fmla="*/ 0 w 178"/>
                <a:gd name="T35" fmla="*/ 0 h 366"/>
                <a:gd name="T36" fmla="*/ 0 w 178"/>
                <a:gd name="T37" fmla="*/ 0 h 366"/>
                <a:gd name="T38" fmla="*/ 0 w 178"/>
                <a:gd name="T39" fmla="*/ 0 h 366"/>
                <a:gd name="T40" fmla="*/ 0 w 178"/>
                <a:gd name="T41" fmla="*/ 0 h 366"/>
                <a:gd name="T42" fmla="*/ 0 w 178"/>
                <a:gd name="T43" fmla="*/ 0 h 366"/>
                <a:gd name="T44" fmla="*/ 0 w 178"/>
                <a:gd name="T45" fmla="*/ 0 h 366"/>
                <a:gd name="T46" fmla="*/ 0 w 178"/>
                <a:gd name="T47" fmla="*/ 0 h 366"/>
                <a:gd name="T48" fmla="*/ 0 w 178"/>
                <a:gd name="T49" fmla="*/ 0 h 366"/>
                <a:gd name="T50" fmla="*/ 0 w 178"/>
                <a:gd name="T51" fmla="*/ 0 h 366"/>
                <a:gd name="T52" fmla="*/ 0 w 178"/>
                <a:gd name="T53" fmla="*/ 0 h 36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78"/>
                <a:gd name="T82" fmla="*/ 0 h 366"/>
                <a:gd name="T83" fmla="*/ 178 w 178"/>
                <a:gd name="T84" fmla="*/ 366 h 36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78" h="366">
                  <a:moveTo>
                    <a:pt x="0" y="365"/>
                  </a:moveTo>
                  <a:lnTo>
                    <a:pt x="5" y="349"/>
                  </a:lnTo>
                  <a:lnTo>
                    <a:pt x="14" y="340"/>
                  </a:lnTo>
                  <a:lnTo>
                    <a:pt x="26" y="330"/>
                  </a:lnTo>
                  <a:lnTo>
                    <a:pt x="44" y="316"/>
                  </a:lnTo>
                  <a:lnTo>
                    <a:pt x="64" y="302"/>
                  </a:lnTo>
                  <a:lnTo>
                    <a:pt x="85" y="285"/>
                  </a:lnTo>
                  <a:lnTo>
                    <a:pt x="107" y="268"/>
                  </a:lnTo>
                  <a:lnTo>
                    <a:pt x="94" y="318"/>
                  </a:lnTo>
                  <a:lnTo>
                    <a:pt x="31" y="360"/>
                  </a:lnTo>
                  <a:lnTo>
                    <a:pt x="20" y="363"/>
                  </a:lnTo>
                  <a:lnTo>
                    <a:pt x="11" y="365"/>
                  </a:lnTo>
                  <a:lnTo>
                    <a:pt x="5" y="366"/>
                  </a:lnTo>
                  <a:lnTo>
                    <a:pt x="0" y="365"/>
                  </a:lnTo>
                  <a:close/>
                  <a:moveTo>
                    <a:pt x="71" y="97"/>
                  </a:moveTo>
                  <a:lnTo>
                    <a:pt x="81" y="59"/>
                  </a:lnTo>
                  <a:lnTo>
                    <a:pt x="101" y="46"/>
                  </a:lnTo>
                  <a:lnTo>
                    <a:pt x="123" y="32"/>
                  </a:lnTo>
                  <a:lnTo>
                    <a:pt x="149" y="16"/>
                  </a:lnTo>
                  <a:lnTo>
                    <a:pt x="178" y="0"/>
                  </a:lnTo>
                  <a:lnTo>
                    <a:pt x="163" y="55"/>
                  </a:lnTo>
                  <a:lnTo>
                    <a:pt x="139" y="67"/>
                  </a:lnTo>
                  <a:lnTo>
                    <a:pt x="116" y="79"/>
                  </a:lnTo>
                  <a:lnTo>
                    <a:pt x="104" y="84"/>
                  </a:lnTo>
                  <a:lnTo>
                    <a:pt x="93" y="89"/>
                  </a:lnTo>
                  <a:lnTo>
                    <a:pt x="82" y="93"/>
                  </a:lnTo>
                  <a:lnTo>
                    <a:pt x="71" y="97"/>
                  </a:lnTo>
                  <a:close/>
                </a:path>
              </a:pathLst>
            </a:custGeom>
            <a:solidFill>
              <a:srgbClr val="85A2B6"/>
            </a:solidFill>
            <a:ln w="9525">
              <a:noFill/>
              <a:round/>
              <a:headEnd/>
              <a:tailEnd/>
            </a:ln>
          </xdr:spPr>
        </xdr:sp>
        <xdr:sp macro="" textlink="">
          <xdr:nvSpPr>
            <xdr:cNvPr id="423" name="Freeform 167"/>
            <xdr:cNvSpPr>
              <a:spLocks noEditPoints="1"/>
            </xdr:cNvSpPr>
          </xdr:nvSpPr>
          <xdr:spPr bwMode="auto">
            <a:xfrm>
              <a:off x="2645" y="593"/>
              <a:ext cx="36" cy="76"/>
            </a:xfrm>
            <a:custGeom>
              <a:avLst/>
              <a:gdLst>
                <a:gd name="T0" fmla="*/ 0 w 180"/>
                <a:gd name="T1" fmla="*/ 0 h 377"/>
                <a:gd name="T2" fmla="*/ 0 w 180"/>
                <a:gd name="T3" fmla="*/ 0 h 377"/>
                <a:gd name="T4" fmla="*/ 0 w 180"/>
                <a:gd name="T5" fmla="*/ 0 h 377"/>
                <a:gd name="T6" fmla="*/ 0 w 180"/>
                <a:gd name="T7" fmla="*/ 0 h 377"/>
                <a:gd name="T8" fmla="*/ 0 w 180"/>
                <a:gd name="T9" fmla="*/ 0 h 377"/>
                <a:gd name="T10" fmla="*/ 0 w 180"/>
                <a:gd name="T11" fmla="*/ 0 h 377"/>
                <a:gd name="T12" fmla="*/ 0 w 180"/>
                <a:gd name="T13" fmla="*/ 0 h 377"/>
                <a:gd name="T14" fmla="*/ 0 w 180"/>
                <a:gd name="T15" fmla="*/ 0 h 377"/>
                <a:gd name="T16" fmla="*/ 0 w 180"/>
                <a:gd name="T17" fmla="*/ 0 h 377"/>
                <a:gd name="T18" fmla="*/ 0 w 180"/>
                <a:gd name="T19" fmla="*/ 0 h 377"/>
                <a:gd name="T20" fmla="*/ 0 w 180"/>
                <a:gd name="T21" fmla="*/ 0 h 377"/>
                <a:gd name="T22" fmla="*/ 0 w 180"/>
                <a:gd name="T23" fmla="*/ 0 h 377"/>
                <a:gd name="T24" fmla="*/ 0 w 180"/>
                <a:gd name="T25" fmla="*/ 0 h 377"/>
                <a:gd name="T26" fmla="*/ 0 w 180"/>
                <a:gd name="T27" fmla="*/ 0 h 377"/>
                <a:gd name="T28" fmla="*/ 0 w 180"/>
                <a:gd name="T29" fmla="*/ 0 h 377"/>
                <a:gd name="T30" fmla="*/ 0 w 180"/>
                <a:gd name="T31" fmla="*/ 0 h 377"/>
                <a:gd name="T32" fmla="*/ 0 w 180"/>
                <a:gd name="T33" fmla="*/ 0 h 377"/>
                <a:gd name="T34" fmla="*/ 0 w 180"/>
                <a:gd name="T35" fmla="*/ 0 h 377"/>
                <a:gd name="T36" fmla="*/ 0 w 180"/>
                <a:gd name="T37" fmla="*/ 0 h 377"/>
                <a:gd name="T38" fmla="*/ 0 w 180"/>
                <a:gd name="T39" fmla="*/ 0 h 377"/>
                <a:gd name="T40" fmla="*/ 0 w 180"/>
                <a:gd name="T41" fmla="*/ 0 h 377"/>
                <a:gd name="T42" fmla="*/ 0 w 180"/>
                <a:gd name="T43" fmla="*/ 0 h 377"/>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80"/>
                <a:gd name="T67" fmla="*/ 0 h 377"/>
                <a:gd name="T68" fmla="*/ 180 w 180"/>
                <a:gd name="T69" fmla="*/ 377 h 377"/>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80" h="377">
                  <a:moveTo>
                    <a:pt x="0" y="377"/>
                  </a:moveTo>
                  <a:lnTo>
                    <a:pt x="13" y="333"/>
                  </a:lnTo>
                  <a:lnTo>
                    <a:pt x="37" y="314"/>
                  </a:lnTo>
                  <a:lnTo>
                    <a:pt x="61" y="296"/>
                  </a:lnTo>
                  <a:lnTo>
                    <a:pt x="87" y="276"/>
                  </a:lnTo>
                  <a:lnTo>
                    <a:pt x="113" y="256"/>
                  </a:lnTo>
                  <a:lnTo>
                    <a:pt x="98" y="312"/>
                  </a:lnTo>
                  <a:lnTo>
                    <a:pt x="74" y="328"/>
                  </a:lnTo>
                  <a:lnTo>
                    <a:pt x="50" y="344"/>
                  </a:lnTo>
                  <a:lnTo>
                    <a:pt x="26" y="361"/>
                  </a:lnTo>
                  <a:lnTo>
                    <a:pt x="0" y="377"/>
                  </a:lnTo>
                  <a:close/>
                  <a:moveTo>
                    <a:pt x="72" y="105"/>
                  </a:moveTo>
                  <a:lnTo>
                    <a:pt x="86" y="53"/>
                  </a:lnTo>
                  <a:lnTo>
                    <a:pt x="107" y="41"/>
                  </a:lnTo>
                  <a:lnTo>
                    <a:pt x="129" y="28"/>
                  </a:lnTo>
                  <a:lnTo>
                    <a:pt x="155" y="15"/>
                  </a:lnTo>
                  <a:lnTo>
                    <a:pt x="180" y="0"/>
                  </a:lnTo>
                  <a:lnTo>
                    <a:pt x="164" y="62"/>
                  </a:lnTo>
                  <a:lnTo>
                    <a:pt x="140" y="71"/>
                  </a:lnTo>
                  <a:lnTo>
                    <a:pt x="117" y="82"/>
                  </a:lnTo>
                  <a:lnTo>
                    <a:pt x="94" y="93"/>
                  </a:lnTo>
                  <a:lnTo>
                    <a:pt x="72" y="105"/>
                  </a:lnTo>
                  <a:close/>
                </a:path>
              </a:pathLst>
            </a:custGeom>
            <a:solidFill>
              <a:srgbClr val="89A4B9"/>
            </a:solidFill>
            <a:ln w="9525">
              <a:noFill/>
              <a:round/>
              <a:headEnd/>
              <a:tailEnd/>
            </a:ln>
          </xdr:spPr>
        </xdr:sp>
        <xdr:sp macro="" textlink="">
          <xdr:nvSpPr>
            <xdr:cNvPr id="424" name="Freeform 168"/>
            <xdr:cNvSpPr>
              <a:spLocks noEditPoints="1"/>
            </xdr:cNvSpPr>
          </xdr:nvSpPr>
          <xdr:spPr bwMode="auto">
            <a:xfrm>
              <a:off x="2655" y="589"/>
              <a:ext cx="36" cy="73"/>
            </a:xfrm>
            <a:custGeom>
              <a:avLst/>
              <a:gdLst>
                <a:gd name="T0" fmla="*/ 0 w 177"/>
                <a:gd name="T1" fmla="*/ 0 h 368"/>
                <a:gd name="T2" fmla="*/ 0 w 177"/>
                <a:gd name="T3" fmla="*/ 0 h 368"/>
                <a:gd name="T4" fmla="*/ 0 w 177"/>
                <a:gd name="T5" fmla="*/ 0 h 368"/>
                <a:gd name="T6" fmla="*/ 0 w 177"/>
                <a:gd name="T7" fmla="*/ 0 h 368"/>
                <a:gd name="T8" fmla="*/ 0 w 177"/>
                <a:gd name="T9" fmla="*/ 0 h 368"/>
                <a:gd name="T10" fmla="*/ 0 w 177"/>
                <a:gd name="T11" fmla="*/ 0 h 368"/>
                <a:gd name="T12" fmla="*/ 0 w 177"/>
                <a:gd name="T13" fmla="*/ 0 h 368"/>
                <a:gd name="T14" fmla="*/ 0 w 177"/>
                <a:gd name="T15" fmla="*/ 0 h 368"/>
                <a:gd name="T16" fmla="*/ 0 w 177"/>
                <a:gd name="T17" fmla="*/ 0 h 368"/>
                <a:gd name="T18" fmla="*/ 0 w 177"/>
                <a:gd name="T19" fmla="*/ 0 h 368"/>
                <a:gd name="T20" fmla="*/ 0 w 177"/>
                <a:gd name="T21" fmla="*/ 0 h 368"/>
                <a:gd name="T22" fmla="*/ 0 w 177"/>
                <a:gd name="T23" fmla="*/ 0 h 368"/>
                <a:gd name="T24" fmla="*/ 0 w 177"/>
                <a:gd name="T25" fmla="*/ 0 h 368"/>
                <a:gd name="T26" fmla="*/ 0 w 177"/>
                <a:gd name="T27" fmla="*/ 0 h 368"/>
                <a:gd name="T28" fmla="*/ 0 w 177"/>
                <a:gd name="T29" fmla="*/ 0 h 368"/>
                <a:gd name="T30" fmla="*/ 0 w 177"/>
                <a:gd name="T31" fmla="*/ 0 h 368"/>
                <a:gd name="T32" fmla="*/ 0 w 177"/>
                <a:gd name="T33" fmla="*/ 0 h 368"/>
                <a:gd name="T34" fmla="*/ 0 w 177"/>
                <a:gd name="T35" fmla="*/ 0 h 368"/>
                <a:gd name="T36" fmla="*/ 0 w 177"/>
                <a:gd name="T37" fmla="*/ 0 h 368"/>
                <a:gd name="T38" fmla="*/ 0 w 177"/>
                <a:gd name="T39" fmla="*/ 0 h 368"/>
                <a:gd name="T40" fmla="*/ 0 w 177"/>
                <a:gd name="T41" fmla="*/ 0 h 368"/>
                <a:gd name="T42" fmla="*/ 0 w 177"/>
                <a:gd name="T43" fmla="*/ 0 h 368"/>
                <a:gd name="T44" fmla="*/ 0 w 177"/>
                <a:gd name="T45" fmla="*/ 0 h 368"/>
                <a:gd name="T46" fmla="*/ 0 w 177"/>
                <a:gd name="T47" fmla="*/ 0 h 36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77"/>
                <a:gd name="T73" fmla="*/ 0 h 368"/>
                <a:gd name="T74" fmla="*/ 177 w 177"/>
                <a:gd name="T75" fmla="*/ 368 h 36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77" h="368">
                  <a:moveTo>
                    <a:pt x="0" y="368"/>
                  </a:moveTo>
                  <a:lnTo>
                    <a:pt x="13" y="318"/>
                  </a:lnTo>
                  <a:lnTo>
                    <a:pt x="39" y="299"/>
                  </a:lnTo>
                  <a:lnTo>
                    <a:pt x="65" y="279"/>
                  </a:lnTo>
                  <a:lnTo>
                    <a:pt x="90" y="259"/>
                  </a:lnTo>
                  <a:lnTo>
                    <a:pt x="113" y="241"/>
                  </a:lnTo>
                  <a:lnTo>
                    <a:pt x="97" y="303"/>
                  </a:lnTo>
                  <a:lnTo>
                    <a:pt x="73" y="320"/>
                  </a:lnTo>
                  <a:lnTo>
                    <a:pt x="48" y="336"/>
                  </a:lnTo>
                  <a:lnTo>
                    <a:pt x="24" y="352"/>
                  </a:lnTo>
                  <a:lnTo>
                    <a:pt x="0" y="368"/>
                  </a:lnTo>
                  <a:close/>
                  <a:moveTo>
                    <a:pt x="69" y="105"/>
                  </a:moveTo>
                  <a:lnTo>
                    <a:pt x="84" y="50"/>
                  </a:lnTo>
                  <a:lnTo>
                    <a:pt x="105" y="39"/>
                  </a:lnTo>
                  <a:lnTo>
                    <a:pt x="128" y="25"/>
                  </a:lnTo>
                  <a:lnTo>
                    <a:pt x="152" y="13"/>
                  </a:lnTo>
                  <a:lnTo>
                    <a:pt x="177" y="0"/>
                  </a:lnTo>
                  <a:lnTo>
                    <a:pt x="156" y="79"/>
                  </a:lnTo>
                  <a:lnTo>
                    <a:pt x="148" y="79"/>
                  </a:lnTo>
                  <a:lnTo>
                    <a:pt x="138" y="81"/>
                  </a:lnTo>
                  <a:lnTo>
                    <a:pt x="120" y="84"/>
                  </a:lnTo>
                  <a:lnTo>
                    <a:pt x="102" y="89"/>
                  </a:lnTo>
                  <a:lnTo>
                    <a:pt x="86" y="97"/>
                  </a:lnTo>
                  <a:lnTo>
                    <a:pt x="69" y="105"/>
                  </a:lnTo>
                  <a:close/>
                </a:path>
              </a:pathLst>
            </a:custGeom>
            <a:solidFill>
              <a:srgbClr val="8CA6BB"/>
            </a:solidFill>
            <a:ln w="9525">
              <a:noFill/>
              <a:round/>
              <a:headEnd/>
              <a:tailEnd/>
            </a:ln>
          </xdr:spPr>
        </xdr:sp>
        <xdr:sp macro="" textlink="">
          <xdr:nvSpPr>
            <xdr:cNvPr id="425" name="Freeform 169"/>
            <xdr:cNvSpPr>
              <a:spLocks noEditPoints="1"/>
            </xdr:cNvSpPr>
          </xdr:nvSpPr>
          <xdr:spPr bwMode="auto">
            <a:xfrm>
              <a:off x="2665" y="584"/>
              <a:ext cx="35" cy="72"/>
            </a:xfrm>
            <a:custGeom>
              <a:avLst/>
              <a:gdLst>
                <a:gd name="T0" fmla="*/ 0 w 176"/>
                <a:gd name="T1" fmla="*/ 0 h 359"/>
                <a:gd name="T2" fmla="*/ 0 w 176"/>
                <a:gd name="T3" fmla="*/ 0 h 359"/>
                <a:gd name="T4" fmla="*/ 0 w 176"/>
                <a:gd name="T5" fmla="*/ 0 h 359"/>
                <a:gd name="T6" fmla="*/ 0 w 176"/>
                <a:gd name="T7" fmla="*/ 0 h 359"/>
                <a:gd name="T8" fmla="*/ 0 w 176"/>
                <a:gd name="T9" fmla="*/ 0 h 359"/>
                <a:gd name="T10" fmla="*/ 0 w 176"/>
                <a:gd name="T11" fmla="*/ 0 h 359"/>
                <a:gd name="T12" fmla="*/ 0 w 176"/>
                <a:gd name="T13" fmla="*/ 0 h 359"/>
                <a:gd name="T14" fmla="*/ 0 w 176"/>
                <a:gd name="T15" fmla="*/ 0 h 359"/>
                <a:gd name="T16" fmla="*/ 0 w 176"/>
                <a:gd name="T17" fmla="*/ 0 h 359"/>
                <a:gd name="T18" fmla="*/ 0 w 176"/>
                <a:gd name="T19" fmla="*/ 0 h 359"/>
                <a:gd name="T20" fmla="*/ 0 w 176"/>
                <a:gd name="T21" fmla="*/ 0 h 359"/>
                <a:gd name="T22" fmla="*/ 0 w 176"/>
                <a:gd name="T23" fmla="*/ 0 h 359"/>
                <a:gd name="T24" fmla="*/ 0 w 176"/>
                <a:gd name="T25" fmla="*/ 0 h 359"/>
                <a:gd name="T26" fmla="*/ 0 w 176"/>
                <a:gd name="T27" fmla="*/ 0 h 359"/>
                <a:gd name="T28" fmla="*/ 0 w 176"/>
                <a:gd name="T29" fmla="*/ 0 h 359"/>
                <a:gd name="T30" fmla="*/ 0 w 176"/>
                <a:gd name="T31" fmla="*/ 0 h 359"/>
                <a:gd name="T32" fmla="*/ 0 w 176"/>
                <a:gd name="T33" fmla="*/ 0 h 359"/>
                <a:gd name="T34" fmla="*/ 0 w 176"/>
                <a:gd name="T35" fmla="*/ 0 h 359"/>
                <a:gd name="T36" fmla="*/ 0 w 176"/>
                <a:gd name="T37" fmla="*/ 0 h 359"/>
                <a:gd name="T38" fmla="*/ 0 w 176"/>
                <a:gd name="T39" fmla="*/ 0 h 359"/>
                <a:gd name="T40" fmla="*/ 0 w 176"/>
                <a:gd name="T41" fmla="*/ 0 h 359"/>
                <a:gd name="T42" fmla="*/ 0 w 176"/>
                <a:gd name="T43" fmla="*/ 0 h 359"/>
                <a:gd name="T44" fmla="*/ 0 w 176"/>
                <a:gd name="T45" fmla="*/ 0 h 359"/>
                <a:gd name="T46" fmla="*/ 0 w 176"/>
                <a:gd name="T47" fmla="*/ 0 h 359"/>
                <a:gd name="T48" fmla="*/ 0 w 176"/>
                <a:gd name="T49" fmla="*/ 0 h 359"/>
                <a:gd name="T50" fmla="*/ 0 w 176"/>
                <a:gd name="T51" fmla="*/ 0 h 359"/>
                <a:gd name="T52" fmla="*/ 0 w 176"/>
                <a:gd name="T53" fmla="*/ 0 h 359"/>
                <a:gd name="T54" fmla="*/ 0 w 176"/>
                <a:gd name="T55" fmla="*/ 0 h 35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6"/>
                <a:gd name="T85" fmla="*/ 0 h 359"/>
                <a:gd name="T86" fmla="*/ 176 w 176"/>
                <a:gd name="T87" fmla="*/ 359 h 359"/>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6" h="359">
                  <a:moveTo>
                    <a:pt x="0" y="359"/>
                  </a:moveTo>
                  <a:lnTo>
                    <a:pt x="15" y="303"/>
                  </a:lnTo>
                  <a:lnTo>
                    <a:pt x="44" y="280"/>
                  </a:lnTo>
                  <a:lnTo>
                    <a:pt x="72" y="259"/>
                  </a:lnTo>
                  <a:lnTo>
                    <a:pt x="97" y="239"/>
                  </a:lnTo>
                  <a:lnTo>
                    <a:pt x="117" y="222"/>
                  </a:lnTo>
                  <a:lnTo>
                    <a:pt x="98" y="294"/>
                  </a:lnTo>
                  <a:lnTo>
                    <a:pt x="74" y="311"/>
                  </a:lnTo>
                  <a:lnTo>
                    <a:pt x="49" y="326"/>
                  </a:lnTo>
                  <a:lnTo>
                    <a:pt x="25" y="343"/>
                  </a:lnTo>
                  <a:lnTo>
                    <a:pt x="0" y="359"/>
                  </a:lnTo>
                  <a:close/>
                  <a:moveTo>
                    <a:pt x="66" y="109"/>
                  </a:moveTo>
                  <a:lnTo>
                    <a:pt x="82" y="47"/>
                  </a:lnTo>
                  <a:lnTo>
                    <a:pt x="104" y="36"/>
                  </a:lnTo>
                  <a:lnTo>
                    <a:pt x="127" y="24"/>
                  </a:lnTo>
                  <a:lnTo>
                    <a:pt x="151" y="12"/>
                  </a:lnTo>
                  <a:lnTo>
                    <a:pt x="176" y="0"/>
                  </a:lnTo>
                  <a:lnTo>
                    <a:pt x="146" y="111"/>
                  </a:lnTo>
                  <a:lnTo>
                    <a:pt x="140" y="109"/>
                  </a:lnTo>
                  <a:lnTo>
                    <a:pt x="135" y="107"/>
                  </a:lnTo>
                  <a:lnTo>
                    <a:pt x="128" y="105"/>
                  </a:lnTo>
                  <a:lnTo>
                    <a:pt x="122" y="104"/>
                  </a:lnTo>
                  <a:lnTo>
                    <a:pt x="114" y="102"/>
                  </a:lnTo>
                  <a:lnTo>
                    <a:pt x="106" y="102"/>
                  </a:lnTo>
                  <a:lnTo>
                    <a:pt x="98" y="102"/>
                  </a:lnTo>
                  <a:lnTo>
                    <a:pt x="90" y="104"/>
                  </a:lnTo>
                  <a:lnTo>
                    <a:pt x="78" y="106"/>
                  </a:lnTo>
                  <a:lnTo>
                    <a:pt x="66" y="109"/>
                  </a:lnTo>
                  <a:close/>
                </a:path>
              </a:pathLst>
            </a:custGeom>
            <a:solidFill>
              <a:srgbClr val="91AABE"/>
            </a:solidFill>
            <a:ln w="9525">
              <a:noFill/>
              <a:round/>
              <a:headEnd/>
              <a:tailEnd/>
            </a:ln>
          </xdr:spPr>
        </xdr:sp>
        <xdr:sp macro="" textlink="">
          <xdr:nvSpPr>
            <xdr:cNvPr id="426" name="Freeform 170"/>
            <xdr:cNvSpPr>
              <a:spLocks/>
            </xdr:cNvSpPr>
          </xdr:nvSpPr>
          <xdr:spPr bwMode="auto">
            <a:xfrm>
              <a:off x="2675" y="579"/>
              <a:ext cx="34" cy="70"/>
            </a:xfrm>
            <a:custGeom>
              <a:avLst/>
              <a:gdLst>
                <a:gd name="T0" fmla="*/ 0 w 173"/>
                <a:gd name="T1" fmla="*/ 0 h 349"/>
                <a:gd name="T2" fmla="*/ 0 w 173"/>
                <a:gd name="T3" fmla="*/ 0 h 349"/>
                <a:gd name="T4" fmla="*/ 0 w 173"/>
                <a:gd name="T5" fmla="*/ 0 h 349"/>
                <a:gd name="T6" fmla="*/ 0 w 173"/>
                <a:gd name="T7" fmla="*/ 0 h 349"/>
                <a:gd name="T8" fmla="*/ 0 w 173"/>
                <a:gd name="T9" fmla="*/ 0 h 349"/>
                <a:gd name="T10" fmla="*/ 0 w 173"/>
                <a:gd name="T11" fmla="*/ 0 h 349"/>
                <a:gd name="T12" fmla="*/ 0 w 173"/>
                <a:gd name="T13" fmla="*/ 0 h 349"/>
                <a:gd name="T14" fmla="*/ 0 w 173"/>
                <a:gd name="T15" fmla="*/ 0 h 349"/>
                <a:gd name="T16" fmla="*/ 0 w 173"/>
                <a:gd name="T17" fmla="*/ 0 h 349"/>
                <a:gd name="T18" fmla="*/ 0 w 173"/>
                <a:gd name="T19" fmla="*/ 0 h 349"/>
                <a:gd name="T20" fmla="*/ 0 w 173"/>
                <a:gd name="T21" fmla="*/ 0 h 349"/>
                <a:gd name="T22" fmla="*/ 0 w 173"/>
                <a:gd name="T23" fmla="*/ 0 h 349"/>
                <a:gd name="T24" fmla="*/ 0 w 173"/>
                <a:gd name="T25" fmla="*/ 0 h 349"/>
                <a:gd name="T26" fmla="*/ 0 w 173"/>
                <a:gd name="T27" fmla="*/ 0 h 349"/>
                <a:gd name="T28" fmla="*/ 0 w 173"/>
                <a:gd name="T29" fmla="*/ 0 h 349"/>
                <a:gd name="T30" fmla="*/ 0 w 173"/>
                <a:gd name="T31" fmla="*/ 0 h 349"/>
                <a:gd name="T32" fmla="*/ 0 w 173"/>
                <a:gd name="T33" fmla="*/ 0 h 349"/>
                <a:gd name="T34" fmla="*/ 0 w 173"/>
                <a:gd name="T35" fmla="*/ 0 h 349"/>
                <a:gd name="T36" fmla="*/ 0 w 173"/>
                <a:gd name="T37" fmla="*/ 0 h 349"/>
                <a:gd name="T38" fmla="*/ 0 w 173"/>
                <a:gd name="T39" fmla="*/ 0 h 349"/>
                <a:gd name="T40" fmla="*/ 0 w 173"/>
                <a:gd name="T41" fmla="*/ 0 h 349"/>
                <a:gd name="T42" fmla="*/ 0 w 173"/>
                <a:gd name="T43" fmla="*/ 0 h 349"/>
                <a:gd name="T44" fmla="*/ 0 w 173"/>
                <a:gd name="T45" fmla="*/ 0 h 349"/>
                <a:gd name="T46" fmla="*/ 0 w 173"/>
                <a:gd name="T47" fmla="*/ 0 h 349"/>
                <a:gd name="T48" fmla="*/ 0 w 173"/>
                <a:gd name="T49" fmla="*/ 0 h 349"/>
                <a:gd name="T50" fmla="*/ 0 w 173"/>
                <a:gd name="T51" fmla="*/ 0 h 349"/>
                <a:gd name="T52" fmla="*/ 0 w 173"/>
                <a:gd name="T53" fmla="*/ 0 h 349"/>
                <a:gd name="T54" fmla="*/ 0 w 173"/>
                <a:gd name="T55" fmla="*/ 0 h 349"/>
                <a:gd name="T56" fmla="*/ 0 w 173"/>
                <a:gd name="T57" fmla="*/ 0 h 349"/>
                <a:gd name="T58" fmla="*/ 0 w 173"/>
                <a:gd name="T59" fmla="*/ 0 h 349"/>
                <a:gd name="T60" fmla="*/ 0 w 173"/>
                <a:gd name="T61" fmla="*/ 0 h 349"/>
                <a:gd name="T62" fmla="*/ 0 w 173"/>
                <a:gd name="T63" fmla="*/ 0 h 34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73"/>
                <a:gd name="T97" fmla="*/ 0 h 349"/>
                <a:gd name="T98" fmla="*/ 173 w 173"/>
                <a:gd name="T99" fmla="*/ 349 h 34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73" h="349">
                  <a:moveTo>
                    <a:pt x="0" y="349"/>
                  </a:moveTo>
                  <a:lnTo>
                    <a:pt x="16" y="287"/>
                  </a:lnTo>
                  <a:lnTo>
                    <a:pt x="42" y="268"/>
                  </a:lnTo>
                  <a:lnTo>
                    <a:pt x="63" y="250"/>
                  </a:lnTo>
                  <a:lnTo>
                    <a:pt x="79" y="236"/>
                  </a:lnTo>
                  <a:lnTo>
                    <a:pt x="89" y="226"/>
                  </a:lnTo>
                  <a:lnTo>
                    <a:pt x="98" y="218"/>
                  </a:lnTo>
                  <a:lnTo>
                    <a:pt x="106" y="209"/>
                  </a:lnTo>
                  <a:lnTo>
                    <a:pt x="112" y="200"/>
                  </a:lnTo>
                  <a:lnTo>
                    <a:pt x="117" y="193"/>
                  </a:lnTo>
                  <a:lnTo>
                    <a:pt x="119" y="184"/>
                  </a:lnTo>
                  <a:lnTo>
                    <a:pt x="120" y="175"/>
                  </a:lnTo>
                  <a:lnTo>
                    <a:pt x="120" y="167"/>
                  </a:lnTo>
                  <a:lnTo>
                    <a:pt x="119" y="160"/>
                  </a:lnTo>
                  <a:lnTo>
                    <a:pt x="116" y="153"/>
                  </a:lnTo>
                  <a:lnTo>
                    <a:pt x="111" y="146"/>
                  </a:lnTo>
                  <a:lnTo>
                    <a:pt x="106" y="140"/>
                  </a:lnTo>
                  <a:lnTo>
                    <a:pt x="98" y="135"/>
                  </a:lnTo>
                  <a:lnTo>
                    <a:pt x="90" y="131"/>
                  </a:lnTo>
                  <a:lnTo>
                    <a:pt x="81" y="128"/>
                  </a:lnTo>
                  <a:lnTo>
                    <a:pt x="70" y="127"/>
                  </a:lnTo>
                  <a:lnTo>
                    <a:pt x="59" y="125"/>
                  </a:lnTo>
                  <a:lnTo>
                    <a:pt x="80" y="46"/>
                  </a:lnTo>
                  <a:lnTo>
                    <a:pt x="102" y="35"/>
                  </a:lnTo>
                  <a:lnTo>
                    <a:pt x="125" y="23"/>
                  </a:lnTo>
                  <a:lnTo>
                    <a:pt x="149" y="12"/>
                  </a:lnTo>
                  <a:lnTo>
                    <a:pt x="173" y="0"/>
                  </a:lnTo>
                  <a:lnTo>
                    <a:pt x="98" y="286"/>
                  </a:lnTo>
                  <a:lnTo>
                    <a:pt x="74" y="302"/>
                  </a:lnTo>
                  <a:lnTo>
                    <a:pt x="49" y="317"/>
                  </a:lnTo>
                  <a:lnTo>
                    <a:pt x="25" y="334"/>
                  </a:lnTo>
                  <a:lnTo>
                    <a:pt x="0" y="349"/>
                  </a:lnTo>
                  <a:close/>
                </a:path>
              </a:pathLst>
            </a:custGeom>
            <a:solidFill>
              <a:srgbClr val="94AEC1"/>
            </a:solidFill>
            <a:ln w="9525">
              <a:noFill/>
              <a:round/>
              <a:headEnd/>
              <a:tailEnd/>
            </a:ln>
          </xdr:spPr>
        </xdr:sp>
        <xdr:sp macro="" textlink="">
          <xdr:nvSpPr>
            <xdr:cNvPr id="427" name="Freeform 171"/>
            <xdr:cNvSpPr>
              <a:spLocks/>
            </xdr:cNvSpPr>
          </xdr:nvSpPr>
          <xdr:spPr bwMode="auto">
            <a:xfrm>
              <a:off x="2684" y="575"/>
              <a:ext cx="34" cy="68"/>
            </a:xfrm>
            <a:custGeom>
              <a:avLst/>
              <a:gdLst>
                <a:gd name="T0" fmla="*/ 0 w 170"/>
                <a:gd name="T1" fmla="*/ 0 h 339"/>
                <a:gd name="T2" fmla="*/ 0 w 170"/>
                <a:gd name="T3" fmla="*/ 0 h 339"/>
                <a:gd name="T4" fmla="*/ 0 w 170"/>
                <a:gd name="T5" fmla="*/ 0 h 339"/>
                <a:gd name="T6" fmla="*/ 0 w 170"/>
                <a:gd name="T7" fmla="*/ 0 h 339"/>
                <a:gd name="T8" fmla="*/ 0 w 170"/>
                <a:gd name="T9" fmla="*/ 0 h 339"/>
                <a:gd name="T10" fmla="*/ 0 w 170"/>
                <a:gd name="T11" fmla="*/ 0 h 339"/>
                <a:gd name="T12" fmla="*/ 0 w 170"/>
                <a:gd name="T13" fmla="*/ 0 h 339"/>
                <a:gd name="T14" fmla="*/ 0 w 170"/>
                <a:gd name="T15" fmla="*/ 0 h 339"/>
                <a:gd name="T16" fmla="*/ 0 w 170"/>
                <a:gd name="T17" fmla="*/ 0 h 339"/>
                <a:gd name="T18" fmla="*/ 0 w 170"/>
                <a:gd name="T19" fmla="*/ 0 h 339"/>
                <a:gd name="T20" fmla="*/ 0 w 170"/>
                <a:gd name="T21" fmla="*/ 0 h 339"/>
                <a:gd name="T22" fmla="*/ 0 w 170"/>
                <a:gd name="T23" fmla="*/ 0 h 339"/>
                <a:gd name="T24" fmla="*/ 0 w 170"/>
                <a:gd name="T25" fmla="*/ 0 h 339"/>
                <a:gd name="T26" fmla="*/ 0 w 170"/>
                <a:gd name="T27" fmla="*/ 0 h 339"/>
                <a:gd name="T28" fmla="*/ 0 w 170"/>
                <a:gd name="T29" fmla="*/ 0 h 339"/>
                <a:gd name="T30" fmla="*/ 0 w 170"/>
                <a:gd name="T31" fmla="*/ 0 h 339"/>
                <a:gd name="T32" fmla="*/ 0 w 170"/>
                <a:gd name="T33" fmla="*/ 0 h 339"/>
                <a:gd name="T34" fmla="*/ 0 w 170"/>
                <a:gd name="T35" fmla="*/ 0 h 339"/>
                <a:gd name="T36" fmla="*/ 0 w 170"/>
                <a:gd name="T37" fmla="*/ 0 h 339"/>
                <a:gd name="T38" fmla="*/ 0 w 170"/>
                <a:gd name="T39" fmla="*/ 0 h 339"/>
                <a:gd name="T40" fmla="*/ 0 w 170"/>
                <a:gd name="T41" fmla="*/ 0 h 339"/>
                <a:gd name="T42" fmla="*/ 0 w 170"/>
                <a:gd name="T43" fmla="*/ 0 h 339"/>
                <a:gd name="T44" fmla="*/ 0 w 170"/>
                <a:gd name="T45" fmla="*/ 0 h 339"/>
                <a:gd name="T46" fmla="*/ 0 w 170"/>
                <a:gd name="T47" fmla="*/ 0 h 339"/>
                <a:gd name="T48" fmla="*/ 0 w 170"/>
                <a:gd name="T49" fmla="*/ 0 h 339"/>
                <a:gd name="T50" fmla="*/ 0 w 170"/>
                <a:gd name="T51" fmla="*/ 0 h 339"/>
                <a:gd name="T52" fmla="*/ 0 w 170"/>
                <a:gd name="T53" fmla="*/ 0 h 339"/>
                <a:gd name="T54" fmla="*/ 0 w 170"/>
                <a:gd name="T55" fmla="*/ 0 h 339"/>
                <a:gd name="T56" fmla="*/ 0 w 170"/>
                <a:gd name="T57" fmla="*/ 0 h 339"/>
                <a:gd name="T58" fmla="*/ 0 w 170"/>
                <a:gd name="T59" fmla="*/ 0 h 33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70"/>
                <a:gd name="T91" fmla="*/ 0 h 339"/>
                <a:gd name="T92" fmla="*/ 170 w 170"/>
                <a:gd name="T93" fmla="*/ 339 h 33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70" h="339">
                  <a:moveTo>
                    <a:pt x="0" y="339"/>
                  </a:moveTo>
                  <a:lnTo>
                    <a:pt x="19" y="267"/>
                  </a:lnTo>
                  <a:lnTo>
                    <a:pt x="31" y="256"/>
                  </a:lnTo>
                  <a:lnTo>
                    <a:pt x="40" y="248"/>
                  </a:lnTo>
                  <a:lnTo>
                    <a:pt x="47" y="242"/>
                  </a:lnTo>
                  <a:lnTo>
                    <a:pt x="53" y="236"/>
                  </a:lnTo>
                  <a:lnTo>
                    <a:pt x="59" y="229"/>
                  </a:lnTo>
                  <a:lnTo>
                    <a:pt x="63" y="222"/>
                  </a:lnTo>
                  <a:lnTo>
                    <a:pt x="67" y="216"/>
                  </a:lnTo>
                  <a:lnTo>
                    <a:pt x="69" y="209"/>
                  </a:lnTo>
                  <a:lnTo>
                    <a:pt x="71" y="204"/>
                  </a:lnTo>
                  <a:lnTo>
                    <a:pt x="71" y="197"/>
                  </a:lnTo>
                  <a:lnTo>
                    <a:pt x="71" y="190"/>
                  </a:lnTo>
                  <a:lnTo>
                    <a:pt x="70" y="185"/>
                  </a:lnTo>
                  <a:lnTo>
                    <a:pt x="69" y="179"/>
                  </a:lnTo>
                  <a:lnTo>
                    <a:pt x="65" y="174"/>
                  </a:lnTo>
                  <a:lnTo>
                    <a:pt x="62" y="169"/>
                  </a:lnTo>
                  <a:lnTo>
                    <a:pt x="59" y="164"/>
                  </a:lnTo>
                  <a:lnTo>
                    <a:pt x="53" y="161"/>
                  </a:lnTo>
                  <a:lnTo>
                    <a:pt x="48" y="156"/>
                  </a:lnTo>
                  <a:lnTo>
                    <a:pt x="78" y="45"/>
                  </a:lnTo>
                  <a:lnTo>
                    <a:pt x="100" y="34"/>
                  </a:lnTo>
                  <a:lnTo>
                    <a:pt x="123" y="23"/>
                  </a:lnTo>
                  <a:lnTo>
                    <a:pt x="146" y="12"/>
                  </a:lnTo>
                  <a:lnTo>
                    <a:pt x="170" y="0"/>
                  </a:lnTo>
                  <a:lnTo>
                    <a:pt x="97" y="277"/>
                  </a:lnTo>
                  <a:lnTo>
                    <a:pt x="73" y="293"/>
                  </a:lnTo>
                  <a:lnTo>
                    <a:pt x="49" y="308"/>
                  </a:lnTo>
                  <a:lnTo>
                    <a:pt x="25" y="324"/>
                  </a:lnTo>
                  <a:lnTo>
                    <a:pt x="0" y="339"/>
                  </a:lnTo>
                  <a:close/>
                </a:path>
              </a:pathLst>
            </a:custGeom>
            <a:solidFill>
              <a:srgbClr val="98B0C4"/>
            </a:solidFill>
            <a:ln w="9525">
              <a:noFill/>
              <a:round/>
              <a:headEnd/>
              <a:tailEnd/>
            </a:ln>
          </xdr:spPr>
        </xdr:sp>
        <xdr:sp macro="" textlink="">
          <xdr:nvSpPr>
            <xdr:cNvPr id="428" name="Freeform 172"/>
            <xdr:cNvSpPr>
              <a:spLocks/>
            </xdr:cNvSpPr>
          </xdr:nvSpPr>
          <xdr:spPr bwMode="auto">
            <a:xfrm>
              <a:off x="2694" y="571"/>
              <a:ext cx="34" cy="66"/>
            </a:xfrm>
            <a:custGeom>
              <a:avLst/>
              <a:gdLst>
                <a:gd name="T0" fmla="*/ 0 w 167"/>
                <a:gd name="T1" fmla="*/ 0 h 329"/>
                <a:gd name="T2" fmla="*/ 0 w 167"/>
                <a:gd name="T3" fmla="*/ 0 h 329"/>
                <a:gd name="T4" fmla="*/ 0 w 167"/>
                <a:gd name="T5" fmla="*/ 0 h 329"/>
                <a:gd name="T6" fmla="*/ 0 w 167"/>
                <a:gd name="T7" fmla="*/ 0 h 329"/>
                <a:gd name="T8" fmla="*/ 0 w 167"/>
                <a:gd name="T9" fmla="*/ 0 h 329"/>
                <a:gd name="T10" fmla="*/ 0 w 167"/>
                <a:gd name="T11" fmla="*/ 0 h 329"/>
                <a:gd name="T12" fmla="*/ 0 w 167"/>
                <a:gd name="T13" fmla="*/ 0 h 329"/>
                <a:gd name="T14" fmla="*/ 0 w 167"/>
                <a:gd name="T15" fmla="*/ 0 h 329"/>
                <a:gd name="T16" fmla="*/ 0 w 167"/>
                <a:gd name="T17" fmla="*/ 0 h 329"/>
                <a:gd name="T18" fmla="*/ 0 w 167"/>
                <a:gd name="T19" fmla="*/ 0 h 329"/>
                <a:gd name="T20" fmla="*/ 0 w 167"/>
                <a:gd name="T21" fmla="*/ 0 h 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7"/>
                <a:gd name="T34" fmla="*/ 0 h 329"/>
                <a:gd name="T35" fmla="*/ 167 w 167"/>
                <a:gd name="T36" fmla="*/ 329 h 3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7" h="329">
                  <a:moveTo>
                    <a:pt x="0" y="329"/>
                  </a:moveTo>
                  <a:lnTo>
                    <a:pt x="75" y="43"/>
                  </a:lnTo>
                  <a:lnTo>
                    <a:pt x="97" y="32"/>
                  </a:lnTo>
                  <a:lnTo>
                    <a:pt x="120" y="22"/>
                  </a:lnTo>
                  <a:lnTo>
                    <a:pt x="143" y="11"/>
                  </a:lnTo>
                  <a:lnTo>
                    <a:pt x="167" y="0"/>
                  </a:lnTo>
                  <a:lnTo>
                    <a:pt x="97" y="268"/>
                  </a:lnTo>
                  <a:lnTo>
                    <a:pt x="73" y="283"/>
                  </a:lnTo>
                  <a:lnTo>
                    <a:pt x="48" y="298"/>
                  </a:lnTo>
                  <a:lnTo>
                    <a:pt x="24" y="314"/>
                  </a:lnTo>
                  <a:lnTo>
                    <a:pt x="0" y="329"/>
                  </a:lnTo>
                  <a:close/>
                </a:path>
              </a:pathLst>
            </a:custGeom>
            <a:solidFill>
              <a:srgbClr val="9BB3C7"/>
            </a:solidFill>
            <a:ln w="9525">
              <a:noFill/>
              <a:round/>
              <a:headEnd/>
              <a:tailEnd/>
            </a:ln>
          </xdr:spPr>
        </xdr:sp>
        <xdr:sp macro="" textlink="">
          <xdr:nvSpPr>
            <xdr:cNvPr id="429" name="Freeform 173"/>
            <xdr:cNvSpPr>
              <a:spLocks/>
            </xdr:cNvSpPr>
          </xdr:nvSpPr>
          <xdr:spPr bwMode="auto">
            <a:xfrm>
              <a:off x="2704" y="567"/>
              <a:ext cx="33" cy="63"/>
            </a:xfrm>
            <a:custGeom>
              <a:avLst/>
              <a:gdLst>
                <a:gd name="T0" fmla="*/ 0 w 164"/>
                <a:gd name="T1" fmla="*/ 0 h 319"/>
                <a:gd name="T2" fmla="*/ 0 w 164"/>
                <a:gd name="T3" fmla="*/ 0 h 319"/>
                <a:gd name="T4" fmla="*/ 0 w 164"/>
                <a:gd name="T5" fmla="*/ 0 h 319"/>
                <a:gd name="T6" fmla="*/ 0 w 164"/>
                <a:gd name="T7" fmla="*/ 0 h 319"/>
                <a:gd name="T8" fmla="*/ 0 w 164"/>
                <a:gd name="T9" fmla="*/ 0 h 319"/>
                <a:gd name="T10" fmla="*/ 0 w 164"/>
                <a:gd name="T11" fmla="*/ 0 h 319"/>
                <a:gd name="T12" fmla="*/ 0 w 164"/>
                <a:gd name="T13" fmla="*/ 0 h 319"/>
                <a:gd name="T14" fmla="*/ 0 w 164"/>
                <a:gd name="T15" fmla="*/ 0 h 319"/>
                <a:gd name="T16" fmla="*/ 0 w 164"/>
                <a:gd name="T17" fmla="*/ 0 h 319"/>
                <a:gd name="T18" fmla="*/ 0 w 164"/>
                <a:gd name="T19" fmla="*/ 0 h 319"/>
                <a:gd name="T20" fmla="*/ 0 w 164"/>
                <a:gd name="T21" fmla="*/ 0 h 3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4"/>
                <a:gd name="T34" fmla="*/ 0 h 319"/>
                <a:gd name="T35" fmla="*/ 164 w 164"/>
                <a:gd name="T36" fmla="*/ 319 h 3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4" h="319">
                  <a:moveTo>
                    <a:pt x="0" y="319"/>
                  </a:moveTo>
                  <a:lnTo>
                    <a:pt x="73" y="42"/>
                  </a:lnTo>
                  <a:lnTo>
                    <a:pt x="95" y="32"/>
                  </a:lnTo>
                  <a:lnTo>
                    <a:pt x="118" y="21"/>
                  </a:lnTo>
                  <a:lnTo>
                    <a:pt x="141" y="10"/>
                  </a:lnTo>
                  <a:lnTo>
                    <a:pt x="164" y="0"/>
                  </a:lnTo>
                  <a:lnTo>
                    <a:pt x="97" y="258"/>
                  </a:lnTo>
                  <a:lnTo>
                    <a:pt x="73" y="273"/>
                  </a:lnTo>
                  <a:lnTo>
                    <a:pt x="49" y="289"/>
                  </a:lnTo>
                  <a:lnTo>
                    <a:pt x="25" y="304"/>
                  </a:lnTo>
                  <a:lnTo>
                    <a:pt x="0" y="319"/>
                  </a:lnTo>
                  <a:close/>
                </a:path>
              </a:pathLst>
            </a:custGeom>
            <a:solidFill>
              <a:srgbClr val="A0B7CA"/>
            </a:solidFill>
            <a:ln w="9525">
              <a:noFill/>
              <a:round/>
              <a:headEnd/>
              <a:tailEnd/>
            </a:ln>
          </xdr:spPr>
        </xdr:sp>
        <xdr:sp macro="" textlink="">
          <xdr:nvSpPr>
            <xdr:cNvPr id="430" name="Freeform 174"/>
            <xdr:cNvSpPr>
              <a:spLocks/>
            </xdr:cNvSpPr>
          </xdr:nvSpPr>
          <xdr:spPr bwMode="auto">
            <a:xfrm>
              <a:off x="2714" y="562"/>
              <a:ext cx="32" cy="62"/>
            </a:xfrm>
            <a:custGeom>
              <a:avLst/>
              <a:gdLst>
                <a:gd name="T0" fmla="*/ 0 w 162"/>
                <a:gd name="T1" fmla="*/ 0 h 310"/>
                <a:gd name="T2" fmla="*/ 0 w 162"/>
                <a:gd name="T3" fmla="*/ 0 h 310"/>
                <a:gd name="T4" fmla="*/ 0 w 162"/>
                <a:gd name="T5" fmla="*/ 0 h 310"/>
                <a:gd name="T6" fmla="*/ 0 w 162"/>
                <a:gd name="T7" fmla="*/ 0 h 310"/>
                <a:gd name="T8" fmla="*/ 0 w 162"/>
                <a:gd name="T9" fmla="*/ 0 h 310"/>
                <a:gd name="T10" fmla="*/ 0 w 162"/>
                <a:gd name="T11" fmla="*/ 0 h 310"/>
                <a:gd name="T12" fmla="*/ 0 w 162"/>
                <a:gd name="T13" fmla="*/ 0 h 310"/>
                <a:gd name="T14" fmla="*/ 0 w 162"/>
                <a:gd name="T15" fmla="*/ 0 h 310"/>
                <a:gd name="T16" fmla="*/ 0 w 162"/>
                <a:gd name="T17" fmla="*/ 0 h 310"/>
                <a:gd name="T18" fmla="*/ 0 w 162"/>
                <a:gd name="T19" fmla="*/ 0 h 310"/>
                <a:gd name="T20" fmla="*/ 0 w 162"/>
                <a:gd name="T21" fmla="*/ 0 h 31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2"/>
                <a:gd name="T34" fmla="*/ 0 h 310"/>
                <a:gd name="T35" fmla="*/ 162 w 162"/>
                <a:gd name="T36" fmla="*/ 310 h 31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2" h="310">
                  <a:moveTo>
                    <a:pt x="0" y="310"/>
                  </a:moveTo>
                  <a:lnTo>
                    <a:pt x="70" y="42"/>
                  </a:lnTo>
                  <a:lnTo>
                    <a:pt x="92" y="31"/>
                  </a:lnTo>
                  <a:lnTo>
                    <a:pt x="115" y="21"/>
                  </a:lnTo>
                  <a:lnTo>
                    <a:pt x="139" y="11"/>
                  </a:lnTo>
                  <a:lnTo>
                    <a:pt x="162" y="0"/>
                  </a:lnTo>
                  <a:lnTo>
                    <a:pt x="96" y="250"/>
                  </a:lnTo>
                  <a:lnTo>
                    <a:pt x="71" y="264"/>
                  </a:lnTo>
                  <a:lnTo>
                    <a:pt x="47" y="280"/>
                  </a:lnTo>
                  <a:lnTo>
                    <a:pt x="24" y="294"/>
                  </a:lnTo>
                  <a:lnTo>
                    <a:pt x="0" y="310"/>
                  </a:lnTo>
                  <a:close/>
                </a:path>
              </a:pathLst>
            </a:custGeom>
            <a:solidFill>
              <a:srgbClr val="A6BBCD"/>
            </a:solidFill>
            <a:ln w="9525">
              <a:noFill/>
              <a:round/>
              <a:headEnd/>
              <a:tailEnd/>
            </a:ln>
          </xdr:spPr>
        </xdr:sp>
        <xdr:sp macro="" textlink="">
          <xdr:nvSpPr>
            <xdr:cNvPr id="431" name="Freeform 175"/>
            <xdr:cNvSpPr>
              <a:spLocks/>
            </xdr:cNvSpPr>
          </xdr:nvSpPr>
          <xdr:spPr bwMode="auto">
            <a:xfrm>
              <a:off x="2723" y="558"/>
              <a:ext cx="32" cy="60"/>
            </a:xfrm>
            <a:custGeom>
              <a:avLst/>
              <a:gdLst>
                <a:gd name="T0" fmla="*/ 0 w 159"/>
                <a:gd name="T1" fmla="*/ 0 h 299"/>
                <a:gd name="T2" fmla="*/ 0 w 159"/>
                <a:gd name="T3" fmla="*/ 0 h 299"/>
                <a:gd name="T4" fmla="*/ 0 w 159"/>
                <a:gd name="T5" fmla="*/ 0 h 299"/>
                <a:gd name="T6" fmla="*/ 0 w 159"/>
                <a:gd name="T7" fmla="*/ 0 h 299"/>
                <a:gd name="T8" fmla="*/ 0 w 159"/>
                <a:gd name="T9" fmla="*/ 0 h 299"/>
                <a:gd name="T10" fmla="*/ 0 w 159"/>
                <a:gd name="T11" fmla="*/ 0 h 299"/>
                <a:gd name="T12" fmla="*/ 0 w 159"/>
                <a:gd name="T13" fmla="*/ 0 h 299"/>
                <a:gd name="T14" fmla="*/ 0 w 159"/>
                <a:gd name="T15" fmla="*/ 0 h 299"/>
                <a:gd name="T16" fmla="*/ 0 w 159"/>
                <a:gd name="T17" fmla="*/ 0 h 299"/>
                <a:gd name="T18" fmla="*/ 0 w 159"/>
                <a:gd name="T19" fmla="*/ 0 h 299"/>
                <a:gd name="T20" fmla="*/ 0 w 159"/>
                <a:gd name="T21" fmla="*/ 0 h 29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299"/>
                <a:gd name="T35" fmla="*/ 159 w 159"/>
                <a:gd name="T36" fmla="*/ 299 h 29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299">
                  <a:moveTo>
                    <a:pt x="0" y="299"/>
                  </a:moveTo>
                  <a:lnTo>
                    <a:pt x="67" y="41"/>
                  </a:lnTo>
                  <a:lnTo>
                    <a:pt x="91" y="31"/>
                  </a:lnTo>
                  <a:lnTo>
                    <a:pt x="113" y="20"/>
                  </a:lnTo>
                  <a:lnTo>
                    <a:pt x="136" y="10"/>
                  </a:lnTo>
                  <a:lnTo>
                    <a:pt x="159" y="0"/>
                  </a:lnTo>
                  <a:lnTo>
                    <a:pt x="96" y="240"/>
                  </a:lnTo>
                  <a:lnTo>
                    <a:pt x="72" y="255"/>
                  </a:lnTo>
                  <a:lnTo>
                    <a:pt x="48" y="270"/>
                  </a:lnTo>
                  <a:lnTo>
                    <a:pt x="23" y="284"/>
                  </a:lnTo>
                  <a:lnTo>
                    <a:pt x="0" y="299"/>
                  </a:lnTo>
                  <a:close/>
                </a:path>
              </a:pathLst>
            </a:custGeom>
            <a:solidFill>
              <a:srgbClr val="ABC0D1"/>
            </a:solidFill>
            <a:ln w="9525">
              <a:noFill/>
              <a:round/>
              <a:headEnd/>
              <a:tailEnd/>
            </a:ln>
          </xdr:spPr>
        </xdr:sp>
        <xdr:sp macro="" textlink="">
          <xdr:nvSpPr>
            <xdr:cNvPr id="432" name="Freeform 176"/>
            <xdr:cNvSpPr>
              <a:spLocks/>
            </xdr:cNvSpPr>
          </xdr:nvSpPr>
          <xdr:spPr bwMode="auto">
            <a:xfrm>
              <a:off x="2733" y="554"/>
              <a:ext cx="31" cy="58"/>
            </a:xfrm>
            <a:custGeom>
              <a:avLst/>
              <a:gdLst>
                <a:gd name="T0" fmla="*/ 0 w 157"/>
                <a:gd name="T1" fmla="*/ 0 h 290"/>
                <a:gd name="T2" fmla="*/ 0 w 157"/>
                <a:gd name="T3" fmla="*/ 0 h 290"/>
                <a:gd name="T4" fmla="*/ 0 w 157"/>
                <a:gd name="T5" fmla="*/ 0 h 290"/>
                <a:gd name="T6" fmla="*/ 0 w 157"/>
                <a:gd name="T7" fmla="*/ 0 h 290"/>
                <a:gd name="T8" fmla="*/ 0 w 157"/>
                <a:gd name="T9" fmla="*/ 0 h 290"/>
                <a:gd name="T10" fmla="*/ 0 w 157"/>
                <a:gd name="T11" fmla="*/ 0 h 290"/>
                <a:gd name="T12" fmla="*/ 0 w 157"/>
                <a:gd name="T13" fmla="*/ 0 h 290"/>
                <a:gd name="T14" fmla="*/ 0 w 157"/>
                <a:gd name="T15" fmla="*/ 0 h 290"/>
                <a:gd name="T16" fmla="*/ 0 w 157"/>
                <a:gd name="T17" fmla="*/ 0 h 290"/>
                <a:gd name="T18" fmla="*/ 0 w 157"/>
                <a:gd name="T19" fmla="*/ 0 h 290"/>
                <a:gd name="T20" fmla="*/ 0 w 157"/>
                <a:gd name="T21" fmla="*/ 0 h 29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7"/>
                <a:gd name="T34" fmla="*/ 0 h 290"/>
                <a:gd name="T35" fmla="*/ 157 w 157"/>
                <a:gd name="T36" fmla="*/ 290 h 29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7" h="290">
                  <a:moveTo>
                    <a:pt x="0" y="290"/>
                  </a:moveTo>
                  <a:lnTo>
                    <a:pt x="66" y="40"/>
                  </a:lnTo>
                  <a:lnTo>
                    <a:pt x="88" y="30"/>
                  </a:lnTo>
                  <a:lnTo>
                    <a:pt x="111" y="20"/>
                  </a:lnTo>
                  <a:lnTo>
                    <a:pt x="134" y="10"/>
                  </a:lnTo>
                  <a:lnTo>
                    <a:pt x="157" y="0"/>
                  </a:lnTo>
                  <a:lnTo>
                    <a:pt x="95" y="233"/>
                  </a:lnTo>
                  <a:lnTo>
                    <a:pt x="71" y="247"/>
                  </a:lnTo>
                  <a:lnTo>
                    <a:pt x="48" y="260"/>
                  </a:lnTo>
                  <a:lnTo>
                    <a:pt x="24" y="275"/>
                  </a:lnTo>
                  <a:lnTo>
                    <a:pt x="0" y="290"/>
                  </a:lnTo>
                  <a:close/>
                </a:path>
              </a:pathLst>
            </a:custGeom>
            <a:solidFill>
              <a:srgbClr val="AFC4D4"/>
            </a:solidFill>
            <a:ln w="9525">
              <a:noFill/>
              <a:round/>
              <a:headEnd/>
              <a:tailEnd/>
            </a:ln>
          </xdr:spPr>
        </xdr:sp>
        <xdr:sp macro="" textlink="">
          <xdr:nvSpPr>
            <xdr:cNvPr id="433" name="Freeform 177"/>
            <xdr:cNvSpPr>
              <a:spLocks/>
            </xdr:cNvSpPr>
          </xdr:nvSpPr>
          <xdr:spPr bwMode="auto">
            <a:xfrm>
              <a:off x="2742" y="551"/>
              <a:ext cx="31" cy="55"/>
            </a:xfrm>
            <a:custGeom>
              <a:avLst/>
              <a:gdLst>
                <a:gd name="T0" fmla="*/ 0 w 154"/>
                <a:gd name="T1" fmla="*/ 0 h 279"/>
                <a:gd name="T2" fmla="*/ 0 w 154"/>
                <a:gd name="T3" fmla="*/ 0 h 279"/>
                <a:gd name="T4" fmla="*/ 0 w 154"/>
                <a:gd name="T5" fmla="*/ 0 h 279"/>
                <a:gd name="T6" fmla="*/ 0 w 154"/>
                <a:gd name="T7" fmla="*/ 0 h 279"/>
                <a:gd name="T8" fmla="*/ 0 w 154"/>
                <a:gd name="T9" fmla="*/ 0 h 279"/>
                <a:gd name="T10" fmla="*/ 0 w 154"/>
                <a:gd name="T11" fmla="*/ 0 h 279"/>
                <a:gd name="T12" fmla="*/ 0 w 154"/>
                <a:gd name="T13" fmla="*/ 0 h 279"/>
                <a:gd name="T14" fmla="*/ 0 w 154"/>
                <a:gd name="T15" fmla="*/ 0 h 279"/>
                <a:gd name="T16" fmla="*/ 0 w 154"/>
                <a:gd name="T17" fmla="*/ 0 h 279"/>
                <a:gd name="T18" fmla="*/ 0 w 154"/>
                <a:gd name="T19" fmla="*/ 0 h 279"/>
                <a:gd name="T20" fmla="*/ 0 w 154"/>
                <a:gd name="T21" fmla="*/ 0 h 27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4"/>
                <a:gd name="T34" fmla="*/ 0 h 279"/>
                <a:gd name="T35" fmla="*/ 154 w 154"/>
                <a:gd name="T36" fmla="*/ 279 h 27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4" h="279">
                  <a:moveTo>
                    <a:pt x="0" y="279"/>
                  </a:moveTo>
                  <a:lnTo>
                    <a:pt x="63" y="39"/>
                  </a:lnTo>
                  <a:lnTo>
                    <a:pt x="86" y="29"/>
                  </a:lnTo>
                  <a:lnTo>
                    <a:pt x="108" y="19"/>
                  </a:lnTo>
                  <a:lnTo>
                    <a:pt x="131" y="9"/>
                  </a:lnTo>
                  <a:lnTo>
                    <a:pt x="154" y="0"/>
                  </a:lnTo>
                  <a:lnTo>
                    <a:pt x="95" y="224"/>
                  </a:lnTo>
                  <a:lnTo>
                    <a:pt x="72" y="237"/>
                  </a:lnTo>
                  <a:lnTo>
                    <a:pt x="47" y="252"/>
                  </a:lnTo>
                  <a:lnTo>
                    <a:pt x="23" y="266"/>
                  </a:lnTo>
                  <a:lnTo>
                    <a:pt x="0" y="279"/>
                  </a:lnTo>
                  <a:close/>
                </a:path>
              </a:pathLst>
            </a:custGeom>
            <a:solidFill>
              <a:srgbClr val="B5C7D7"/>
            </a:solidFill>
            <a:ln w="9525">
              <a:noFill/>
              <a:round/>
              <a:headEnd/>
              <a:tailEnd/>
            </a:ln>
          </xdr:spPr>
        </xdr:sp>
        <xdr:sp macro="" textlink="">
          <xdr:nvSpPr>
            <xdr:cNvPr id="434" name="Freeform 178"/>
            <xdr:cNvSpPr>
              <a:spLocks/>
            </xdr:cNvSpPr>
          </xdr:nvSpPr>
          <xdr:spPr bwMode="auto">
            <a:xfrm>
              <a:off x="2752" y="547"/>
              <a:ext cx="30" cy="54"/>
            </a:xfrm>
            <a:custGeom>
              <a:avLst/>
              <a:gdLst>
                <a:gd name="T0" fmla="*/ 0 w 152"/>
                <a:gd name="T1" fmla="*/ 0 h 271"/>
                <a:gd name="T2" fmla="*/ 0 w 152"/>
                <a:gd name="T3" fmla="*/ 0 h 271"/>
                <a:gd name="T4" fmla="*/ 0 w 152"/>
                <a:gd name="T5" fmla="*/ 0 h 271"/>
                <a:gd name="T6" fmla="*/ 0 w 152"/>
                <a:gd name="T7" fmla="*/ 0 h 271"/>
                <a:gd name="T8" fmla="*/ 0 w 152"/>
                <a:gd name="T9" fmla="*/ 0 h 271"/>
                <a:gd name="T10" fmla="*/ 0 w 152"/>
                <a:gd name="T11" fmla="*/ 0 h 271"/>
                <a:gd name="T12" fmla="*/ 0 w 152"/>
                <a:gd name="T13" fmla="*/ 0 h 271"/>
                <a:gd name="T14" fmla="*/ 0 w 152"/>
                <a:gd name="T15" fmla="*/ 0 h 271"/>
                <a:gd name="T16" fmla="*/ 0 w 152"/>
                <a:gd name="T17" fmla="*/ 0 h 271"/>
                <a:gd name="T18" fmla="*/ 0 w 152"/>
                <a:gd name="T19" fmla="*/ 0 h 271"/>
                <a:gd name="T20" fmla="*/ 0 w 152"/>
                <a:gd name="T21" fmla="*/ 0 h 27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2"/>
                <a:gd name="T34" fmla="*/ 0 h 271"/>
                <a:gd name="T35" fmla="*/ 152 w 152"/>
                <a:gd name="T36" fmla="*/ 271 h 27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2" h="271">
                  <a:moveTo>
                    <a:pt x="0" y="271"/>
                  </a:moveTo>
                  <a:lnTo>
                    <a:pt x="62" y="38"/>
                  </a:lnTo>
                  <a:lnTo>
                    <a:pt x="84" y="28"/>
                  </a:lnTo>
                  <a:lnTo>
                    <a:pt x="107" y="20"/>
                  </a:lnTo>
                  <a:lnTo>
                    <a:pt x="129" y="10"/>
                  </a:lnTo>
                  <a:lnTo>
                    <a:pt x="152" y="0"/>
                  </a:lnTo>
                  <a:lnTo>
                    <a:pt x="95" y="216"/>
                  </a:lnTo>
                  <a:lnTo>
                    <a:pt x="72" y="229"/>
                  </a:lnTo>
                  <a:lnTo>
                    <a:pt x="48" y="243"/>
                  </a:lnTo>
                  <a:lnTo>
                    <a:pt x="25" y="256"/>
                  </a:lnTo>
                  <a:lnTo>
                    <a:pt x="0" y="271"/>
                  </a:lnTo>
                  <a:close/>
                </a:path>
              </a:pathLst>
            </a:custGeom>
            <a:solidFill>
              <a:srgbClr val="BACBDA"/>
            </a:solidFill>
            <a:ln w="9525">
              <a:noFill/>
              <a:round/>
              <a:headEnd/>
              <a:tailEnd/>
            </a:ln>
          </xdr:spPr>
        </xdr:sp>
        <xdr:sp macro="" textlink="">
          <xdr:nvSpPr>
            <xdr:cNvPr id="435" name="Freeform 179"/>
            <xdr:cNvSpPr>
              <a:spLocks/>
            </xdr:cNvSpPr>
          </xdr:nvSpPr>
          <xdr:spPr bwMode="auto">
            <a:xfrm>
              <a:off x="2761" y="543"/>
              <a:ext cx="30" cy="52"/>
            </a:xfrm>
            <a:custGeom>
              <a:avLst/>
              <a:gdLst>
                <a:gd name="T0" fmla="*/ 0 w 150"/>
                <a:gd name="T1" fmla="*/ 0 h 262"/>
                <a:gd name="T2" fmla="*/ 0 w 150"/>
                <a:gd name="T3" fmla="*/ 0 h 262"/>
                <a:gd name="T4" fmla="*/ 0 w 150"/>
                <a:gd name="T5" fmla="*/ 0 h 262"/>
                <a:gd name="T6" fmla="*/ 0 w 150"/>
                <a:gd name="T7" fmla="*/ 0 h 262"/>
                <a:gd name="T8" fmla="*/ 0 w 150"/>
                <a:gd name="T9" fmla="*/ 0 h 262"/>
                <a:gd name="T10" fmla="*/ 0 w 150"/>
                <a:gd name="T11" fmla="*/ 0 h 262"/>
                <a:gd name="T12" fmla="*/ 0 w 150"/>
                <a:gd name="T13" fmla="*/ 0 h 262"/>
                <a:gd name="T14" fmla="*/ 0 w 150"/>
                <a:gd name="T15" fmla="*/ 0 h 262"/>
                <a:gd name="T16" fmla="*/ 0 w 150"/>
                <a:gd name="T17" fmla="*/ 0 h 262"/>
                <a:gd name="T18" fmla="*/ 0 w 150"/>
                <a:gd name="T19" fmla="*/ 0 h 262"/>
                <a:gd name="T20" fmla="*/ 0 w 150"/>
                <a:gd name="T21" fmla="*/ 0 h 26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0"/>
                <a:gd name="T34" fmla="*/ 0 h 262"/>
                <a:gd name="T35" fmla="*/ 150 w 150"/>
                <a:gd name="T36" fmla="*/ 262 h 26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0" h="262">
                  <a:moveTo>
                    <a:pt x="0" y="262"/>
                  </a:moveTo>
                  <a:lnTo>
                    <a:pt x="59" y="38"/>
                  </a:lnTo>
                  <a:lnTo>
                    <a:pt x="81" y="29"/>
                  </a:lnTo>
                  <a:lnTo>
                    <a:pt x="104" y="19"/>
                  </a:lnTo>
                  <a:lnTo>
                    <a:pt x="126" y="10"/>
                  </a:lnTo>
                  <a:lnTo>
                    <a:pt x="150" y="0"/>
                  </a:lnTo>
                  <a:lnTo>
                    <a:pt x="95" y="208"/>
                  </a:lnTo>
                  <a:lnTo>
                    <a:pt x="71" y="221"/>
                  </a:lnTo>
                  <a:lnTo>
                    <a:pt x="47" y="235"/>
                  </a:lnTo>
                  <a:lnTo>
                    <a:pt x="24" y="248"/>
                  </a:lnTo>
                  <a:lnTo>
                    <a:pt x="0" y="262"/>
                  </a:lnTo>
                  <a:close/>
                </a:path>
              </a:pathLst>
            </a:custGeom>
            <a:solidFill>
              <a:srgbClr val="BFCFDE"/>
            </a:solidFill>
            <a:ln w="9525">
              <a:noFill/>
              <a:round/>
              <a:headEnd/>
              <a:tailEnd/>
            </a:ln>
          </xdr:spPr>
        </xdr:sp>
        <xdr:sp macro="" textlink="">
          <xdr:nvSpPr>
            <xdr:cNvPr id="436" name="Freeform 180"/>
            <xdr:cNvSpPr>
              <a:spLocks/>
            </xdr:cNvSpPr>
          </xdr:nvSpPr>
          <xdr:spPr bwMode="auto">
            <a:xfrm>
              <a:off x="2771" y="539"/>
              <a:ext cx="29" cy="51"/>
            </a:xfrm>
            <a:custGeom>
              <a:avLst/>
              <a:gdLst>
                <a:gd name="T0" fmla="*/ 0 w 148"/>
                <a:gd name="T1" fmla="*/ 0 h 253"/>
                <a:gd name="T2" fmla="*/ 0 w 148"/>
                <a:gd name="T3" fmla="*/ 0 h 253"/>
                <a:gd name="T4" fmla="*/ 0 w 148"/>
                <a:gd name="T5" fmla="*/ 0 h 253"/>
                <a:gd name="T6" fmla="*/ 0 w 148"/>
                <a:gd name="T7" fmla="*/ 0 h 253"/>
                <a:gd name="T8" fmla="*/ 0 w 148"/>
                <a:gd name="T9" fmla="*/ 0 h 253"/>
                <a:gd name="T10" fmla="*/ 0 w 148"/>
                <a:gd name="T11" fmla="*/ 0 h 253"/>
                <a:gd name="T12" fmla="*/ 0 w 148"/>
                <a:gd name="T13" fmla="*/ 0 h 253"/>
                <a:gd name="T14" fmla="*/ 0 w 148"/>
                <a:gd name="T15" fmla="*/ 0 h 253"/>
                <a:gd name="T16" fmla="*/ 0 w 148"/>
                <a:gd name="T17" fmla="*/ 0 h 253"/>
                <a:gd name="T18" fmla="*/ 0 w 148"/>
                <a:gd name="T19" fmla="*/ 0 h 253"/>
                <a:gd name="T20" fmla="*/ 0 w 148"/>
                <a:gd name="T21" fmla="*/ 0 h 25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8"/>
                <a:gd name="T34" fmla="*/ 0 h 253"/>
                <a:gd name="T35" fmla="*/ 148 w 148"/>
                <a:gd name="T36" fmla="*/ 253 h 25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8" h="253">
                  <a:moveTo>
                    <a:pt x="0" y="253"/>
                  </a:moveTo>
                  <a:lnTo>
                    <a:pt x="57" y="37"/>
                  </a:lnTo>
                  <a:lnTo>
                    <a:pt x="79" y="28"/>
                  </a:lnTo>
                  <a:lnTo>
                    <a:pt x="103" y="18"/>
                  </a:lnTo>
                  <a:lnTo>
                    <a:pt x="125" y="9"/>
                  </a:lnTo>
                  <a:lnTo>
                    <a:pt x="148" y="0"/>
                  </a:lnTo>
                  <a:lnTo>
                    <a:pt x="95" y="201"/>
                  </a:lnTo>
                  <a:lnTo>
                    <a:pt x="71" y="214"/>
                  </a:lnTo>
                  <a:lnTo>
                    <a:pt x="48" y="227"/>
                  </a:lnTo>
                  <a:lnTo>
                    <a:pt x="24" y="239"/>
                  </a:lnTo>
                  <a:lnTo>
                    <a:pt x="0" y="253"/>
                  </a:lnTo>
                  <a:close/>
                </a:path>
              </a:pathLst>
            </a:custGeom>
            <a:solidFill>
              <a:srgbClr val="C4D2E0"/>
            </a:solidFill>
            <a:ln w="9525">
              <a:noFill/>
              <a:round/>
              <a:headEnd/>
              <a:tailEnd/>
            </a:ln>
          </xdr:spPr>
        </xdr:sp>
        <xdr:sp macro="" textlink="">
          <xdr:nvSpPr>
            <xdr:cNvPr id="437" name="Freeform 181"/>
            <xdr:cNvSpPr>
              <a:spLocks/>
            </xdr:cNvSpPr>
          </xdr:nvSpPr>
          <xdr:spPr bwMode="auto">
            <a:xfrm>
              <a:off x="2780" y="536"/>
              <a:ext cx="29" cy="49"/>
            </a:xfrm>
            <a:custGeom>
              <a:avLst/>
              <a:gdLst>
                <a:gd name="T0" fmla="*/ 0 w 145"/>
                <a:gd name="T1" fmla="*/ 0 h 243"/>
                <a:gd name="T2" fmla="*/ 0 w 145"/>
                <a:gd name="T3" fmla="*/ 0 h 243"/>
                <a:gd name="T4" fmla="*/ 0 w 145"/>
                <a:gd name="T5" fmla="*/ 0 h 243"/>
                <a:gd name="T6" fmla="*/ 0 w 145"/>
                <a:gd name="T7" fmla="*/ 0 h 243"/>
                <a:gd name="T8" fmla="*/ 0 w 145"/>
                <a:gd name="T9" fmla="*/ 0 h 243"/>
                <a:gd name="T10" fmla="*/ 0 w 145"/>
                <a:gd name="T11" fmla="*/ 0 h 243"/>
                <a:gd name="T12" fmla="*/ 0 w 145"/>
                <a:gd name="T13" fmla="*/ 0 h 243"/>
                <a:gd name="T14" fmla="*/ 0 w 145"/>
                <a:gd name="T15" fmla="*/ 0 h 243"/>
                <a:gd name="T16" fmla="*/ 0 w 145"/>
                <a:gd name="T17" fmla="*/ 0 h 243"/>
                <a:gd name="T18" fmla="*/ 0 w 145"/>
                <a:gd name="T19" fmla="*/ 0 h 243"/>
                <a:gd name="T20" fmla="*/ 0 w 145"/>
                <a:gd name="T21" fmla="*/ 0 h 2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5"/>
                <a:gd name="T34" fmla="*/ 0 h 243"/>
                <a:gd name="T35" fmla="*/ 145 w 145"/>
                <a:gd name="T36" fmla="*/ 243 h 24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5" h="243">
                  <a:moveTo>
                    <a:pt x="0" y="243"/>
                  </a:moveTo>
                  <a:lnTo>
                    <a:pt x="55" y="35"/>
                  </a:lnTo>
                  <a:lnTo>
                    <a:pt x="77" y="26"/>
                  </a:lnTo>
                  <a:lnTo>
                    <a:pt x="100" y="17"/>
                  </a:lnTo>
                  <a:lnTo>
                    <a:pt x="122" y="9"/>
                  </a:lnTo>
                  <a:lnTo>
                    <a:pt x="145" y="0"/>
                  </a:lnTo>
                  <a:lnTo>
                    <a:pt x="93" y="194"/>
                  </a:lnTo>
                  <a:lnTo>
                    <a:pt x="70" y="206"/>
                  </a:lnTo>
                  <a:lnTo>
                    <a:pt x="47" y="219"/>
                  </a:lnTo>
                  <a:lnTo>
                    <a:pt x="23" y="231"/>
                  </a:lnTo>
                  <a:lnTo>
                    <a:pt x="0" y="243"/>
                  </a:lnTo>
                  <a:close/>
                </a:path>
              </a:pathLst>
            </a:custGeom>
            <a:solidFill>
              <a:srgbClr val="CAD7E4"/>
            </a:solidFill>
            <a:ln w="9525">
              <a:noFill/>
              <a:round/>
              <a:headEnd/>
              <a:tailEnd/>
            </a:ln>
          </xdr:spPr>
        </xdr:sp>
        <xdr:sp macro="" textlink="">
          <xdr:nvSpPr>
            <xdr:cNvPr id="438" name="Freeform 182"/>
            <xdr:cNvSpPr>
              <a:spLocks/>
            </xdr:cNvSpPr>
          </xdr:nvSpPr>
          <xdr:spPr bwMode="auto">
            <a:xfrm>
              <a:off x="2790" y="532"/>
              <a:ext cx="28" cy="48"/>
            </a:xfrm>
            <a:custGeom>
              <a:avLst/>
              <a:gdLst>
                <a:gd name="T0" fmla="*/ 0 w 143"/>
                <a:gd name="T1" fmla="*/ 0 h 236"/>
                <a:gd name="T2" fmla="*/ 0 w 143"/>
                <a:gd name="T3" fmla="*/ 0 h 236"/>
                <a:gd name="T4" fmla="*/ 0 w 143"/>
                <a:gd name="T5" fmla="*/ 0 h 236"/>
                <a:gd name="T6" fmla="*/ 0 w 143"/>
                <a:gd name="T7" fmla="*/ 0 h 236"/>
                <a:gd name="T8" fmla="*/ 0 w 143"/>
                <a:gd name="T9" fmla="*/ 0 h 236"/>
                <a:gd name="T10" fmla="*/ 0 w 143"/>
                <a:gd name="T11" fmla="*/ 0 h 236"/>
                <a:gd name="T12" fmla="*/ 0 w 143"/>
                <a:gd name="T13" fmla="*/ 0 h 236"/>
                <a:gd name="T14" fmla="*/ 0 w 143"/>
                <a:gd name="T15" fmla="*/ 0 h 236"/>
                <a:gd name="T16" fmla="*/ 0 w 143"/>
                <a:gd name="T17" fmla="*/ 0 h 236"/>
                <a:gd name="T18" fmla="*/ 0 w 143"/>
                <a:gd name="T19" fmla="*/ 0 h 236"/>
                <a:gd name="T20" fmla="*/ 0 w 143"/>
                <a:gd name="T21" fmla="*/ 0 h 2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3"/>
                <a:gd name="T34" fmla="*/ 0 h 236"/>
                <a:gd name="T35" fmla="*/ 143 w 143"/>
                <a:gd name="T36" fmla="*/ 236 h 2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3" h="236">
                  <a:moveTo>
                    <a:pt x="0" y="236"/>
                  </a:moveTo>
                  <a:lnTo>
                    <a:pt x="53" y="35"/>
                  </a:lnTo>
                  <a:lnTo>
                    <a:pt x="75" y="27"/>
                  </a:lnTo>
                  <a:lnTo>
                    <a:pt x="98" y="18"/>
                  </a:lnTo>
                  <a:lnTo>
                    <a:pt x="120" y="9"/>
                  </a:lnTo>
                  <a:lnTo>
                    <a:pt x="143" y="0"/>
                  </a:lnTo>
                  <a:lnTo>
                    <a:pt x="93" y="187"/>
                  </a:lnTo>
                  <a:lnTo>
                    <a:pt x="69" y="200"/>
                  </a:lnTo>
                  <a:lnTo>
                    <a:pt x="46" y="212"/>
                  </a:lnTo>
                  <a:lnTo>
                    <a:pt x="23" y="224"/>
                  </a:lnTo>
                  <a:lnTo>
                    <a:pt x="0" y="236"/>
                  </a:lnTo>
                  <a:close/>
                </a:path>
              </a:pathLst>
            </a:custGeom>
            <a:solidFill>
              <a:srgbClr val="D1DDE8"/>
            </a:solidFill>
            <a:ln w="9525">
              <a:noFill/>
              <a:round/>
              <a:headEnd/>
              <a:tailEnd/>
            </a:ln>
          </xdr:spPr>
        </xdr:sp>
        <xdr:sp macro="" textlink="">
          <xdr:nvSpPr>
            <xdr:cNvPr id="439" name="Freeform 183"/>
            <xdr:cNvSpPr>
              <a:spLocks/>
            </xdr:cNvSpPr>
          </xdr:nvSpPr>
          <xdr:spPr bwMode="auto">
            <a:xfrm>
              <a:off x="2799" y="529"/>
              <a:ext cx="28" cy="46"/>
            </a:xfrm>
            <a:custGeom>
              <a:avLst/>
              <a:gdLst>
                <a:gd name="T0" fmla="*/ 0 w 141"/>
                <a:gd name="T1" fmla="*/ 0 h 229"/>
                <a:gd name="T2" fmla="*/ 0 w 141"/>
                <a:gd name="T3" fmla="*/ 0 h 229"/>
                <a:gd name="T4" fmla="*/ 0 w 141"/>
                <a:gd name="T5" fmla="*/ 0 h 229"/>
                <a:gd name="T6" fmla="*/ 0 w 141"/>
                <a:gd name="T7" fmla="*/ 0 h 229"/>
                <a:gd name="T8" fmla="*/ 0 w 141"/>
                <a:gd name="T9" fmla="*/ 0 h 229"/>
                <a:gd name="T10" fmla="*/ 0 w 141"/>
                <a:gd name="T11" fmla="*/ 0 h 229"/>
                <a:gd name="T12" fmla="*/ 0 w 141"/>
                <a:gd name="T13" fmla="*/ 0 h 229"/>
                <a:gd name="T14" fmla="*/ 0 w 141"/>
                <a:gd name="T15" fmla="*/ 0 h 229"/>
                <a:gd name="T16" fmla="*/ 0 w 141"/>
                <a:gd name="T17" fmla="*/ 0 h 229"/>
                <a:gd name="T18" fmla="*/ 0 w 141"/>
                <a:gd name="T19" fmla="*/ 0 h 229"/>
                <a:gd name="T20" fmla="*/ 0 w 141"/>
                <a:gd name="T21" fmla="*/ 0 h 2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1"/>
                <a:gd name="T34" fmla="*/ 0 h 229"/>
                <a:gd name="T35" fmla="*/ 141 w 141"/>
                <a:gd name="T36" fmla="*/ 229 h 2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1" h="229">
                  <a:moveTo>
                    <a:pt x="0" y="229"/>
                  </a:moveTo>
                  <a:lnTo>
                    <a:pt x="52" y="35"/>
                  </a:lnTo>
                  <a:lnTo>
                    <a:pt x="74" y="26"/>
                  </a:lnTo>
                  <a:lnTo>
                    <a:pt x="97" y="17"/>
                  </a:lnTo>
                  <a:lnTo>
                    <a:pt x="119" y="8"/>
                  </a:lnTo>
                  <a:lnTo>
                    <a:pt x="141" y="0"/>
                  </a:lnTo>
                  <a:lnTo>
                    <a:pt x="94" y="181"/>
                  </a:lnTo>
                  <a:lnTo>
                    <a:pt x="70" y="193"/>
                  </a:lnTo>
                  <a:lnTo>
                    <a:pt x="46" y="206"/>
                  </a:lnTo>
                  <a:lnTo>
                    <a:pt x="23" y="217"/>
                  </a:lnTo>
                  <a:lnTo>
                    <a:pt x="0" y="229"/>
                  </a:lnTo>
                  <a:close/>
                </a:path>
              </a:pathLst>
            </a:custGeom>
            <a:solidFill>
              <a:srgbClr val="D8E1EC"/>
            </a:solidFill>
            <a:ln w="9525">
              <a:noFill/>
              <a:round/>
              <a:headEnd/>
              <a:tailEnd/>
            </a:ln>
          </xdr:spPr>
        </xdr:sp>
        <xdr:sp macro="" textlink="">
          <xdr:nvSpPr>
            <xdr:cNvPr id="440" name="Freeform 184"/>
            <xdr:cNvSpPr>
              <a:spLocks/>
            </xdr:cNvSpPr>
          </xdr:nvSpPr>
          <xdr:spPr bwMode="auto">
            <a:xfrm>
              <a:off x="2808" y="526"/>
              <a:ext cx="28" cy="44"/>
            </a:xfrm>
            <a:custGeom>
              <a:avLst/>
              <a:gdLst>
                <a:gd name="T0" fmla="*/ 0 w 139"/>
                <a:gd name="T1" fmla="*/ 0 h 221"/>
                <a:gd name="T2" fmla="*/ 0 w 139"/>
                <a:gd name="T3" fmla="*/ 0 h 221"/>
                <a:gd name="T4" fmla="*/ 0 w 139"/>
                <a:gd name="T5" fmla="*/ 0 h 221"/>
                <a:gd name="T6" fmla="*/ 0 w 139"/>
                <a:gd name="T7" fmla="*/ 0 h 221"/>
                <a:gd name="T8" fmla="*/ 0 w 139"/>
                <a:gd name="T9" fmla="*/ 0 h 221"/>
                <a:gd name="T10" fmla="*/ 0 w 139"/>
                <a:gd name="T11" fmla="*/ 0 h 221"/>
                <a:gd name="T12" fmla="*/ 0 w 139"/>
                <a:gd name="T13" fmla="*/ 0 h 221"/>
                <a:gd name="T14" fmla="*/ 0 w 139"/>
                <a:gd name="T15" fmla="*/ 0 h 221"/>
                <a:gd name="T16" fmla="*/ 0 w 139"/>
                <a:gd name="T17" fmla="*/ 0 h 221"/>
                <a:gd name="T18" fmla="*/ 0 w 139"/>
                <a:gd name="T19" fmla="*/ 0 h 221"/>
                <a:gd name="T20" fmla="*/ 0 w 139"/>
                <a:gd name="T21" fmla="*/ 0 h 2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9"/>
                <a:gd name="T34" fmla="*/ 0 h 221"/>
                <a:gd name="T35" fmla="*/ 139 w 139"/>
                <a:gd name="T36" fmla="*/ 221 h 22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9" h="221">
                  <a:moveTo>
                    <a:pt x="0" y="221"/>
                  </a:moveTo>
                  <a:lnTo>
                    <a:pt x="50" y="34"/>
                  </a:lnTo>
                  <a:lnTo>
                    <a:pt x="72" y="25"/>
                  </a:lnTo>
                  <a:lnTo>
                    <a:pt x="94" y="17"/>
                  </a:lnTo>
                  <a:lnTo>
                    <a:pt x="117" y="9"/>
                  </a:lnTo>
                  <a:lnTo>
                    <a:pt x="139" y="0"/>
                  </a:lnTo>
                  <a:lnTo>
                    <a:pt x="93" y="176"/>
                  </a:lnTo>
                  <a:lnTo>
                    <a:pt x="70" y="187"/>
                  </a:lnTo>
                  <a:lnTo>
                    <a:pt x="46" y="199"/>
                  </a:lnTo>
                  <a:lnTo>
                    <a:pt x="23" y="210"/>
                  </a:lnTo>
                  <a:lnTo>
                    <a:pt x="0" y="221"/>
                  </a:lnTo>
                  <a:close/>
                </a:path>
              </a:pathLst>
            </a:custGeom>
            <a:solidFill>
              <a:srgbClr val="E0E7EF"/>
            </a:solidFill>
            <a:ln w="9525">
              <a:noFill/>
              <a:round/>
              <a:headEnd/>
              <a:tailEnd/>
            </a:ln>
          </xdr:spPr>
        </xdr:sp>
        <xdr:sp macro="" textlink="">
          <xdr:nvSpPr>
            <xdr:cNvPr id="441" name="Freeform 185"/>
            <xdr:cNvSpPr>
              <a:spLocks/>
            </xdr:cNvSpPr>
          </xdr:nvSpPr>
          <xdr:spPr bwMode="auto">
            <a:xfrm>
              <a:off x="2818" y="523"/>
              <a:ext cx="27" cy="42"/>
            </a:xfrm>
            <a:custGeom>
              <a:avLst/>
              <a:gdLst>
                <a:gd name="T0" fmla="*/ 0 w 136"/>
                <a:gd name="T1" fmla="*/ 0 h 213"/>
                <a:gd name="T2" fmla="*/ 0 w 136"/>
                <a:gd name="T3" fmla="*/ 0 h 213"/>
                <a:gd name="T4" fmla="*/ 0 w 136"/>
                <a:gd name="T5" fmla="*/ 0 h 213"/>
                <a:gd name="T6" fmla="*/ 0 w 136"/>
                <a:gd name="T7" fmla="*/ 0 h 213"/>
                <a:gd name="T8" fmla="*/ 0 w 136"/>
                <a:gd name="T9" fmla="*/ 0 h 213"/>
                <a:gd name="T10" fmla="*/ 0 w 136"/>
                <a:gd name="T11" fmla="*/ 0 h 213"/>
                <a:gd name="T12" fmla="*/ 0 w 136"/>
                <a:gd name="T13" fmla="*/ 0 h 213"/>
                <a:gd name="T14" fmla="*/ 0 w 136"/>
                <a:gd name="T15" fmla="*/ 0 h 213"/>
                <a:gd name="T16" fmla="*/ 0 w 136"/>
                <a:gd name="T17" fmla="*/ 0 h 213"/>
                <a:gd name="T18" fmla="*/ 0 w 136"/>
                <a:gd name="T19" fmla="*/ 0 h 213"/>
                <a:gd name="T20" fmla="*/ 0 w 136"/>
                <a:gd name="T21" fmla="*/ 0 h 21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6"/>
                <a:gd name="T34" fmla="*/ 0 h 213"/>
                <a:gd name="T35" fmla="*/ 136 w 136"/>
                <a:gd name="T36" fmla="*/ 213 h 21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6" h="213">
                  <a:moveTo>
                    <a:pt x="0" y="213"/>
                  </a:moveTo>
                  <a:lnTo>
                    <a:pt x="47" y="32"/>
                  </a:lnTo>
                  <a:lnTo>
                    <a:pt x="70" y="24"/>
                  </a:lnTo>
                  <a:lnTo>
                    <a:pt x="92" y="15"/>
                  </a:lnTo>
                  <a:lnTo>
                    <a:pt x="114" y="7"/>
                  </a:lnTo>
                  <a:lnTo>
                    <a:pt x="136" y="0"/>
                  </a:lnTo>
                  <a:lnTo>
                    <a:pt x="91" y="169"/>
                  </a:lnTo>
                  <a:lnTo>
                    <a:pt x="68" y="180"/>
                  </a:lnTo>
                  <a:lnTo>
                    <a:pt x="45" y="191"/>
                  </a:lnTo>
                  <a:lnTo>
                    <a:pt x="23" y="202"/>
                  </a:lnTo>
                  <a:lnTo>
                    <a:pt x="0" y="213"/>
                  </a:lnTo>
                  <a:close/>
                </a:path>
              </a:pathLst>
            </a:custGeom>
            <a:solidFill>
              <a:srgbClr val="E6EDF3"/>
            </a:solidFill>
            <a:ln w="9525">
              <a:noFill/>
              <a:round/>
              <a:headEnd/>
              <a:tailEnd/>
            </a:ln>
          </xdr:spPr>
        </xdr:sp>
        <xdr:sp macro="" textlink="">
          <xdr:nvSpPr>
            <xdr:cNvPr id="442" name="Freeform 186"/>
            <xdr:cNvSpPr>
              <a:spLocks/>
            </xdr:cNvSpPr>
          </xdr:nvSpPr>
          <xdr:spPr bwMode="auto">
            <a:xfrm>
              <a:off x="2827" y="519"/>
              <a:ext cx="27" cy="42"/>
            </a:xfrm>
            <a:custGeom>
              <a:avLst/>
              <a:gdLst>
                <a:gd name="T0" fmla="*/ 0 w 135"/>
                <a:gd name="T1" fmla="*/ 0 h 208"/>
                <a:gd name="T2" fmla="*/ 0 w 135"/>
                <a:gd name="T3" fmla="*/ 0 h 208"/>
                <a:gd name="T4" fmla="*/ 0 w 135"/>
                <a:gd name="T5" fmla="*/ 0 h 208"/>
                <a:gd name="T6" fmla="*/ 0 w 135"/>
                <a:gd name="T7" fmla="*/ 0 h 208"/>
                <a:gd name="T8" fmla="*/ 0 w 135"/>
                <a:gd name="T9" fmla="*/ 0 h 208"/>
                <a:gd name="T10" fmla="*/ 0 w 135"/>
                <a:gd name="T11" fmla="*/ 0 h 208"/>
                <a:gd name="T12" fmla="*/ 0 w 135"/>
                <a:gd name="T13" fmla="*/ 0 h 208"/>
                <a:gd name="T14" fmla="*/ 0 w 135"/>
                <a:gd name="T15" fmla="*/ 0 h 208"/>
                <a:gd name="T16" fmla="*/ 0 w 135"/>
                <a:gd name="T17" fmla="*/ 0 h 208"/>
                <a:gd name="T18" fmla="*/ 0 w 135"/>
                <a:gd name="T19" fmla="*/ 0 h 208"/>
                <a:gd name="T20" fmla="*/ 0 w 135"/>
                <a:gd name="T21" fmla="*/ 0 h 2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5"/>
                <a:gd name="T34" fmla="*/ 0 h 208"/>
                <a:gd name="T35" fmla="*/ 135 w 135"/>
                <a:gd name="T36" fmla="*/ 208 h 2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5" h="208">
                  <a:moveTo>
                    <a:pt x="0" y="208"/>
                  </a:moveTo>
                  <a:lnTo>
                    <a:pt x="46" y="32"/>
                  </a:lnTo>
                  <a:lnTo>
                    <a:pt x="68" y="24"/>
                  </a:lnTo>
                  <a:lnTo>
                    <a:pt x="90" y="17"/>
                  </a:lnTo>
                  <a:lnTo>
                    <a:pt x="113" y="8"/>
                  </a:lnTo>
                  <a:lnTo>
                    <a:pt x="135" y="0"/>
                  </a:lnTo>
                  <a:lnTo>
                    <a:pt x="91" y="166"/>
                  </a:lnTo>
                  <a:lnTo>
                    <a:pt x="68" y="176"/>
                  </a:lnTo>
                  <a:lnTo>
                    <a:pt x="45" y="187"/>
                  </a:lnTo>
                  <a:lnTo>
                    <a:pt x="22" y="197"/>
                  </a:lnTo>
                  <a:lnTo>
                    <a:pt x="0" y="208"/>
                  </a:lnTo>
                  <a:close/>
                </a:path>
              </a:pathLst>
            </a:custGeom>
            <a:solidFill>
              <a:srgbClr val="EDF1F5"/>
            </a:solidFill>
            <a:ln w="9525">
              <a:noFill/>
              <a:round/>
              <a:headEnd/>
              <a:tailEnd/>
            </a:ln>
          </xdr:spPr>
        </xdr:sp>
        <xdr:sp macro="" textlink="">
          <xdr:nvSpPr>
            <xdr:cNvPr id="443" name="Freeform 187"/>
            <xdr:cNvSpPr>
              <a:spLocks/>
            </xdr:cNvSpPr>
          </xdr:nvSpPr>
          <xdr:spPr bwMode="auto">
            <a:xfrm>
              <a:off x="2836" y="516"/>
              <a:ext cx="27" cy="40"/>
            </a:xfrm>
            <a:custGeom>
              <a:avLst/>
              <a:gdLst>
                <a:gd name="T0" fmla="*/ 0 w 135"/>
                <a:gd name="T1" fmla="*/ 0 h 201"/>
                <a:gd name="T2" fmla="*/ 0 w 135"/>
                <a:gd name="T3" fmla="*/ 0 h 201"/>
                <a:gd name="T4" fmla="*/ 0 w 135"/>
                <a:gd name="T5" fmla="*/ 0 h 201"/>
                <a:gd name="T6" fmla="*/ 0 w 135"/>
                <a:gd name="T7" fmla="*/ 0 h 201"/>
                <a:gd name="T8" fmla="*/ 0 w 135"/>
                <a:gd name="T9" fmla="*/ 0 h 201"/>
                <a:gd name="T10" fmla="*/ 0 w 135"/>
                <a:gd name="T11" fmla="*/ 0 h 201"/>
                <a:gd name="T12" fmla="*/ 0 w 135"/>
                <a:gd name="T13" fmla="*/ 0 h 201"/>
                <a:gd name="T14" fmla="*/ 0 w 135"/>
                <a:gd name="T15" fmla="*/ 0 h 201"/>
                <a:gd name="T16" fmla="*/ 0 w 135"/>
                <a:gd name="T17" fmla="*/ 0 h 201"/>
                <a:gd name="T18" fmla="*/ 0 w 135"/>
                <a:gd name="T19" fmla="*/ 0 h 201"/>
                <a:gd name="T20" fmla="*/ 0 w 135"/>
                <a:gd name="T21" fmla="*/ 0 h 20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5"/>
                <a:gd name="T34" fmla="*/ 0 h 201"/>
                <a:gd name="T35" fmla="*/ 135 w 135"/>
                <a:gd name="T36" fmla="*/ 201 h 20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5" h="201">
                  <a:moveTo>
                    <a:pt x="0" y="201"/>
                  </a:moveTo>
                  <a:lnTo>
                    <a:pt x="45" y="32"/>
                  </a:lnTo>
                  <a:lnTo>
                    <a:pt x="68" y="23"/>
                  </a:lnTo>
                  <a:lnTo>
                    <a:pt x="90" y="15"/>
                  </a:lnTo>
                  <a:lnTo>
                    <a:pt x="112" y="7"/>
                  </a:lnTo>
                  <a:lnTo>
                    <a:pt x="135" y="0"/>
                  </a:lnTo>
                  <a:lnTo>
                    <a:pt x="93" y="161"/>
                  </a:lnTo>
                  <a:lnTo>
                    <a:pt x="70" y="170"/>
                  </a:lnTo>
                  <a:lnTo>
                    <a:pt x="46" y="181"/>
                  </a:lnTo>
                  <a:lnTo>
                    <a:pt x="23" y="191"/>
                  </a:lnTo>
                  <a:lnTo>
                    <a:pt x="0" y="201"/>
                  </a:lnTo>
                  <a:close/>
                </a:path>
              </a:pathLst>
            </a:custGeom>
            <a:solidFill>
              <a:srgbClr val="F3F6F9"/>
            </a:solidFill>
            <a:ln w="9525">
              <a:noFill/>
              <a:round/>
              <a:headEnd/>
              <a:tailEnd/>
            </a:ln>
          </xdr:spPr>
        </xdr:sp>
        <xdr:sp macro="" textlink="">
          <xdr:nvSpPr>
            <xdr:cNvPr id="444" name="Freeform 188"/>
            <xdr:cNvSpPr>
              <a:spLocks/>
            </xdr:cNvSpPr>
          </xdr:nvSpPr>
          <xdr:spPr bwMode="auto">
            <a:xfrm>
              <a:off x="2845" y="513"/>
              <a:ext cx="27" cy="39"/>
            </a:xfrm>
            <a:custGeom>
              <a:avLst/>
              <a:gdLst>
                <a:gd name="T0" fmla="*/ 0 w 133"/>
                <a:gd name="T1" fmla="*/ 0 h 196"/>
                <a:gd name="T2" fmla="*/ 0 w 133"/>
                <a:gd name="T3" fmla="*/ 0 h 196"/>
                <a:gd name="T4" fmla="*/ 0 w 133"/>
                <a:gd name="T5" fmla="*/ 0 h 196"/>
                <a:gd name="T6" fmla="*/ 0 w 133"/>
                <a:gd name="T7" fmla="*/ 0 h 196"/>
                <a:gd name="T8" fmla="*/ 0 w 133"/>
                <a:gd name="T9" fmla="*/ 0 h 196"/>
                <a:gd name="T10" fmla="*/ 0 w 133"/>
                <a:gd name="T11" fmla="*/ 0 h 196"/>
                <a:gd name="T12" fmla="*/ 0 w 133"/>
                <a:gd name="T13" fmla="*/ 0 h 196"/>
                <a:gd name="T14" fmla="*/ 0 w 133"/>
                <a:gd name="T15" fmla="*/ 0 h 196"/>
                <a:gd name="T16" fmla="*/ 0 w 133"/>
                <a:gd name="T17" fmla="*/ 0 h 196"/>
                <a:gd name="T18" fmla="*/ 0 w 133"/>
                <a:gd name="T19" fmla="*/ 0 h 196"/>
                <a:gd name="T20" fmla="*/ 0 w 133"/>
                <a:gd name="T21" fmla="*/ 0 h 196"/>
                <a:gd name="T22" fmla="*/ 0 w 133"/>
                <a:gd name="T23" fmla="*/ 0 h 19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33"/>
                <a:gd name="T37" fmla="*/ 0 h 196"/>
                <a:gd name="T38" fmla="*/ 133 w 133"/>
                <a:gd name="T39" fmla="*/ 196 h 19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33" h="196">
                  <a:moveTo>
                    <a:pt x="0" y="196"/>
                  </a:moveTo>
                  <a:lnTo>
                    <a:pt x="44" y="30"/>
                  </a:lnTo>
                  <a:lnTo>
                    <a:pt x="66" y="22"/>
                  </a:lnTo>
                  <a:lnTo>
                    <a:pt x="89" y="15"/>
                  </a:lnTo>
                  <a:lnTo>
                    <a:pt x="111" y="8"/>
                  </a:lnTo>
                  <a:lnTo>
                    <a:pt x="133" y="0"/>
                  </a:lnTo>
                  <a:lnTo>
                    <a:pt x="92" y="157"/>
                  </a:lnTo>
                  <a:lnTo>
                    <a:pt x="90" y="157"/>
                  </a:lnTo>
                  <a:lnTo>
                    <a:pt x="68" y="167"/>
                  </a:lnTo>
                  <a:lnTo>
                    <a:pt x="44" y="177"/>
                  </a:lnTo>
                  <a:lnTo>
                    <a:pt x="22" y="187"/>
                  </a:lnTo>
                  <a:lnTo>
                    <a:pt x="0" y="196"/>
                  </a:lnTo>
                  <a:close/>
                </a:path>
              </a:pathLst>
            </a:custGeom>
            <a:solidFill>
              <a:srgbClr val="FAFBFD"/>
            </a:solidFill>
            <a:ln w="9525">
              <a:noFill/>
              <a:round/>
              <a:headEnd/>
              <a:tailEnd/>
            </a:ln>
          </xdr:spPr>
        </xdr:sp>
        <xdr:sp macro="" textlink="">
          <xdr:nvSpPr>
            <xdr:cNvPr id="445" name="Freeform 189"/>
            <xdr:cNvSpPr>
              <a:spLocks/>
            </xdr:cNvSpPr>
          </xdr:nvSpPr>
          <xdr:spPr bwMode="auto">
            <a:xfrm>
              <a:off x="2855" y="510"/>
              <a:ext cx="26" cy="38"/>
            </a:xfrm>
            <a:custGeom>
              <a:avLst/>
              <a:gdLst>
                <a:gd name="T0" fmla="*/ 0 w 130"/>
                <a:gd name="T1" fmla="*/ 0 h 190"/>
                <a:gd name="T2" fmla="*/ 0 w 130"/>
                <a:gd name="T3" fmla="*/ 0 h 190"/>
                <a:gd name="T4" fmla="*/ 0 w 130"/>
                <a:gd name="T5" fmla="*/ 0 h 190"/>
                <a:gd name="T6" fmla="*/ 0 w 130"/>
                <a:gd name="T7" fmla="*/ 0 h 190"/>
                <a:gd name="T8" fmla="*/ 0 w 130"/>
                <a:gd name="T9" fmla="*/ 0 h 190"/>
                <a:gd name="T10" fmla="*/ 0 w 130"/>
                <a:gd name="T11" fmla="*/ 0 h 190"/>
                <a:gd name="T12" fmla="*/ 0 w 130"/>
                <a:gd name="T13" fmla="*/ 0 h 190"/>
                <a:gd name="T14" fmla="*/ 0 w 130"/>
                <a:gd name="T15" fmla="*/ 0 h 190"/>
                <a:gd name="T16" fmla="*/ 0 w 130"/>
                <a:gd name="T17" fmla="*/ 0 h 190"/>
                <a:gd name="T18" fmla="*/ 0 w 130"/>
                <a:gd name="T19" fmla="*/ 0 h 190"/>
                <a:gd name="T20" fmla="*/ 0 w 130"/>
                <a:gd name="T21" fmla="*/ 0 h 190"/>
                <a:gd name="T22" fmla="*/ 0 w 130"/>
                <a:gd name="T23" fmla="*/ 0 h 190"/>
                <a:gd name="T24" fmla="*/ 0 w 130"/>
                <a:gd name="T25" fmla="*/ 0 h 190"/>
                <a:gd name="T26" fmla="*/ 0 w 130"/>
                <a:gd name="T27" fmla="*/ 0 h 190"/>
                <a:gd name="T28" fmla="*/ 0 w 130"/>
                <a:gd name="T29" fmla="*/ 0 h 19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0"/>
                <a:gd name="T46" fmla="*/ 0 h 190"/>
                <a:gd name="T47" fmla="*/ 130 w 130"/>
                <a:gd name="T48" fmla="*/ 190 h 190"/>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0" h="190">
                  <a:moveTo>
                    <a:pt x="0" y="190"/>
                  </a:moveTo>
                  <a:lnTo>
                    <a:pt x="42" y="29"/>
                  </a:lnTo>
                  <a:lnTo>
                    <a:pt x="64" y="22"/>
                  </a:lnTo>
                  <a:lnTo>
                    <a:pt x="86" y="14"/>
                  </a:lnTo>
                  <a:lnTo>
                    <a:pt x="108" y="8"/>
                  </a:lnTo>
                  <a:lnTo>
                    <a:pt x="130" y="0"/>
                  </a:lnTo>
                  <a:lnTo>
                    <a:pt x="90" y="152"/>
                  </a:lnTo>
                  <a:lnTo>
                    <a:pt x="78" y="156"/>
                  </a:lnTo>
                  <a:lnTo>
                    <a:pt x="66" y="162"/>
                  </a:lnTo>
                  <a:lnTo>
                    <a:pt x="54" y="166"/>
                  </a:lnTo>
                  <a:lnTo>
                    <a:pt x="43" y="171"/>
                  </a:lnTo>
                  <a:lnTo>
                    <a:pt x="32" y="176"/>
                  </a:lnTo>
                  <a:lnTo>
                    <a:pt x="21" y="181"/>
                  </a:lnTo>
                  <a:lnTo>
                    <a:pt x="10" y="185"/>
                  </a:lnTo>
                  <a:lnTo>
                    <a:pt x="0" y="190"/>
                  </a:lnTo>
                  <a:close/>
                </a:path>
              </a:pathLst>
            </a:custGeom>
            <a:solidFill>
              <a:srgbClr val="FBFCFE"/>
            </a:solidFill>
            <a:ln w="9525">
              <a:noFill/>
              <a:round/>
              <a:headEnd/>
              <a:tailEnd/>
            </a:ln>
          </xdr:spPr>
        </xdr:sp>
        <xdr:sp macro="" textlink="">
          <xdr:nvSpPr>
            <xdr:cNvPr id="446" name="Freeform 190"/>
            <xdr:cNvSpPr>
              <a:spLocks/>
            </xdr:cNvSpPr>
          </xdr:nvSpPr>
          <xdr:spPr bwMode="auto">
            <a:xfrm>
              <a:off x="2864" y="508"/>
              <a:ext cx="25" cy="37"/>
            </a:xfrm>
            <a:custGeom>
              <a:avLst/>
              <a:gdLst>
                <a:gd name="T0" fmla="*/ 0 w 129"/>
                <a:gd name="T1" fmla="*/ 0 h 184"/>
                <a:gd name="T2" fmla="*/ 0 w 129"/>
                <a:gd name="T3" fmla="*/ 0 h 184"/>
                <a:gd name="T4" fmla="*/ 0 w 129"/>
                <a:gd name="T5" fmla="*/ 0 h 184"/>
                <a:gd name="T6" fmla="*/ 0 w 129"/>
                <a:gd name="T7" fmla="*/ 0 h 184"/>
                <a:gd name="T8" fmla="*/ 0 w 129"/>
                <a:gd name="T9" fmla="*/ 0 h 184"/>
                <a:gd name="T10" fmla="*/ 0 w 129"/>
                <a:gd name="T11" fmla="*/ 0 h 184"/>
                <a:gd name="T12" fmla="*/ 0 w 129"/>
                <a:gd name="T13" fmla="*/ 0 h 184"/>
                <a:gd name="T14" fmla="*/ 0 w 129"/>
                <a:gd name="T15" fmla="*/ 0 h 184"/>
                <a:gd name="T16" fmla="*/ 0 w 129"/>
                <a:gd name="T17" fmla="*/ 0 h 184"/>
                <a:gd name="T18" fmla="*/ 0 w 129"/>
                <a:gd name="T19" fmla="*/ 0 h 184"/>
                <a:gd name="T20" fmla="*/ 0 w 129"/>
                <a:gd name="T21" fmla="*/ 0 h 1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9"/>
                <a:gd name="T34" fmla="*/ 0 h 184"/>
                <a:gd name="T35" fmla="*/ 129 w 129"/>
                <a:gd name="T36" fmla="*/ 184 h 18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9" h="184">
                  <a:moveTo>
                    <a:pt x="0" y="184"/>
                  </a:moveTo>
                  <a:lnTo>
                    <a:pt x="41" y="27"/>
                  </a:lnTo>
                  <a:lnTo>
                    <a:pt x="63" y="21"/>
                  </a:lnTo>
                  <a:lnTo>
                    <a:pt x="85" y="13"/>
                  </a:lnTo>
                  <a:lnTo>
                    <a:pt x="107" y="6"/>
                  </a:lnTo>
                  <a:lnTo>
                    <a:pt x="129" y="0"/>
                  </a:lnTo>
                  <a:lnTo>
                    <a:pt x="90" y="147"/>
                  </a:lnTo>
                  <a:lnTo>
                    <a:pt x="66" y="156"/>
                  </a:lnTo>
                  <a:lnTo>
                    <a:pt x="43" y="166"/>
                  </a:lnTo>
                  <a:lnTo>
                    <a:pt x="21" y="175"/>
                  </a:lnTo>
                  <a:lnTo>
                    <a:pt x="0" y="184"/>
                  </a:lnTo>
                  <a:close/>
                </a:path>
              </a:pathLst>
            </a:custGeom>
            <a:solidFill>
              <a:srgbClr val="F0F5F9"/>
            </a:solidFill>
            <a:ln w="9525">
              <a:noFill/>
              <a:round/>
              <a:headEnd/>
              <a:tailEnd/>
            </a:ln>
          </xdr:spPr>
        </xdr:sp>
        <xdr:sp macro="" textlink="">
          <xdr:nvSpPr>
            <xdr:cNvPr id="447" name="Freeform 191"/>
            <xdr:cNvSpPr>
              <a:spLocks/>
            </xdr:cNvSpPr>
          </xdr:nvSpPr>
          <xdr:spPr bwMode="auto">
            <a:xfrm>
              <a:off x="2873" y="505"/>
              <a:ext cx="25" cy="36"/>
            </a:xfrm>
            <a:custGeom>
              <a:avLst/>
              <a:gdLst>
                <a:gd name="T0" fmla="*/ 0 w 127"/>
                <a:gd name="T1" fmla="*/ 0 h 177"/>
                <a:gd name="T2" fmla="*/ 0 w 127"/>
                <a:gd name="T3" fmla="*/ 0 h 177"/>
                <a:gd name="T4" fmla="*/ 0 w 127"/>
                <a:gd name="T5" fmla="*/ 0 h 177"/>
                <a:gd name="T6" fmla="*/ 0 w 127"/>
                <a:gd name="T7" fmla="*/ 0 h 177"/>
                <a:gd name="T8" fmla="*/ 0 w 127"/>
                <a:gd name="T9" fmla="*/ 0 h 177"/>
                <a:gd name="T10" fmla="*/ 0 w 127"/>
                <a:gd name="T11" fmla="*/ 0 h 177"/>
                <a:gd name="T12" fmla="*/ 0 w 127"/>
                <a:gd name="T13" fmla="*/ 0 h 177"/>
                <a:gd name="T14" fmla="*/ 0 w 127"/>
                <a:gd name="T15" fmla="*/ 0 h 177"/>
                <a:gd name="T16" fmla="*/ 0 w 127"/>
                <a:gd name="T17" fmla="*/ 0 h 177"/>
                <a:gd name="T18" fmla="*/ 0 w 127"/>
                <a:gd name="T19" fmla="*/ 0 h 177"/>
                <a:gd name="T20" fmla="*/ 0 w 127"/>
                <a:gd name="T21" fmla="*/ 0 h 17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7"/>
                <a:gd name="T34" fmla="*/ 0 h 177"/>
                <a:gd name="T35" fmla="*/ 127 w 127"/>
                <a:gd name="T36" fmla="*/ 177 h 17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7" h="177">
                  <a:moveTo>
                    <a:pt x="0" y="177"/>
                  </a:moveTo>
                  <a:lnTo>
                    <a:pt x="40" y="25"/>
                  </a:lnTo>
                  <a:lnTo>
                    <a:pt x="62" y="18"/>
                  </a:lnTo>
                  <a:lnTo>
                    <a:pt x="84" y="12"/>
                  </a:lnTo>
                  <a:lnTo>
                    <a:pt x="106" y="5"/>
                  </a:lnTo>
                  <a:lnTo>
                    <a:pt x="127" y="0"/>
                  </a:lnTo>
                  <a:lnTo>
                    <a:pt x="89" y="143"/>
                  </a:lnTo>
                  <a:lnTo>
                    <a:pt x="66" y="152"/>
                  </a:lnTo>
                  <a:lnTo>
                    <a:pt x="44" y="159"/>
                  </a:lnTo>
                  <a:lnTo>
                    <a:pt x="21" y="168"/>
                  </a:lnTo>
                  <a:lnTo>
                    <a:pt x="0" y="177"/>
                  </a:lnTo>
                  <a:close/>
                </a:path>
              </a:pathLst>
            </a:custGeom>
            <a:solidFill>
              <a:srgbClr val="E4ECF3"/>
            </a:solidFill>
            <a:ln w="9525">
              <a:noFill/>
              <a:round/>
              <a:headEnd/>
              <a:tailEnd/>
            </a:ln>
          </xdr:spPr>
        </xdr:sp>
        <xdr:sp macro="" textlink="">
          <xdr:nvSpPr>
            <xdr:cNvPr id="448" name="Freeform 192"/>
            <xdr:cNvSpPr>
              <a:spLocks/>
            </xdr:cNvSpPr>
          </xdr:nvSpPr>
          <xdr:spPr bwMode="auto">
            <a:xfrm>
              <a:off x="2882" y="503"/>
              <a:ext cx="25" cy="34"/>
            </a:xfrm>
            <a:custGeom>
              <a:avLst/>
              <a:gdLst>
                <a:gd name="T0" fmla="*/ 0 w 126"/>
                <a:gd name="T1" fmla="*/ 0 h 171"/>
                <a:gd name="T2" fmla="*/ 0 w 126"/>
                <a:gd name="T3" fmla="*/ 0 h 171"/>
                <a:gd name="T4" fmla="*/ 0 w 126"/>
                <a:gd name="T5" fmla="*/ 0 h 171"/>
                <a:gd name="T6" fmla="*/ 0 w 126"/>
                <a:gd name="T7" fmla="*/ 0 h 171"/>
                <a:gd name="T8" fmla="*/ 0 w 126"/>
                <a:gd name="T9" fmla="*/ 0 h 171"/>
                <a:gd name="T10" fmla="*/ 0 w 126"/>
                <a:gd name="T11" fmla="*/ 0 h 171"/>
                <a:gd name="T12" fmla="*/ 0 w 126"/>
                <a:gd name="T13" fmla="*/ 0 h 171"/>
                <a:gd name="T14" fmla="*/ 0 w 126"/>
                <a:gd name="T15" fmla="*/ 0 h 171"/>
                <a:gd name="T16" fmla="*/ 0 w 126"/>
                <a:gd name="T17" fmla="*/ 0 h 171"/>
                <a:gd name="T18" fmla="*/ 0 w 126"/>
                <a:gd name="T19" fmla="*/ 0 h 171"/>
                <a:gd name="T20" fmla="*/ 0 w 126"/>
                <a:gd name="T21" fmla="*/ 0 h 17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6"/>
                <a:gd name="T34" fmla="*/ 0 h 171"/>
                <a:gd name="T35" fmla="*/ 126 w 126"/>
                <a:gd name="T36" fmla="*/ 171 h 17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6" h="171">
                  <a:moveTo>
                    <a:pt x="0" y="171"/>
                  </a:moveTo>
                  <a:lnTo>
                    <a:pt x="39" y="24"/>
                  </a:lnTo>
                  <a:lnTo>
                    <a:pt x="61" y="17"/>
                  </a:lnTo>
                  <a:lnTo>
                    <a:pt x="83" y="12"/>
                  </a:lnTo>
                  <a:lnTo>
                    <a:pt x="105" y="5"/>
                  </a:lnTo>
                  <a:lnTo>
                    <a:pt x="126" y="0"/>
                  </a:lnTo>
                  <a:lnTo>
                    <a:pt x="89" y="138"/>
                  </a:lnTo>
                  <a:lnTo>
                    <a:pt x="66" y="146"/>
                  </a:lnTo>
                  <a:lnTo>
                    <a:pt x="44" y="155"/>
                  </a:lnTo>
                  <a:lnTo>
                    <a:pt x="21" y="163"/>
                  </a:lnTo>
                  <a:lnTo>
                    <a:pt x="0" y="171"/>
                  </a:lnTo>
                  <a:close/>
                </a:path>
              </a:pathLst>
            </a:custGeom>
            <a:solidFill>
              <a:srgbClr val="DBE5EE"/>
            </a:solidFill>
            <a:ln w="9525">
              <a:noFill/>
              <a:round/>
              <a:headEnd/>
              <a:tailEnd/>
            </a:ln>
          </xdr:spPr>
        </xdr:sp>
        <xdr:sp macro="" textlink="">
          <xdr:nvSpPr>
            <xdr:cNvPr id="449" name="Freeform 193"/>
            <xdr:cNvSpPr>
              <a:spLocks/>
            </xdr:cNvSpPr>
          </xdr:nvSpPr>
          <xdr:spPr bwMode="auto">
            <a:xfrm>
              <a:off x="2890" y="501"/>
              <a:ext cx="25" cy="33"/>
            </a:xfrm>
            <a:custGeom>
              <a:avLst/>
              <a:gdLst>
                <a:gd name="T0" fmla="*/ 0 w 125"/>
                <a:gd name="T1" fmla="*/ 0 h 166"/>
                <a:gd name="T2" fmla="*/ 0 w 125"/>
                <a:gd name="T3" fmla="*/ 0 h 166"/>
                <a:gd name="T4" fmla="*/ 0 w 125"/>
                <a:gd name="T5" fmla="*/ 0 h 166"/>
                <a:gd name="T6" fmla="*/ 0 w 125"/>
                <a:gd name="T7" fmla="*/ 0 h 166"/>
                <a:gd name="T8" fmla="*/ 0 w 125"/>
                <a:gd name="T9" fmla="*/ 0 h 166"/>
                <a:gd name="T10" fmla="*/ 0 w 125"/>
                <a:gd name="T11" fmla="*/ 0 h 166"/>
                <a:gd name="T12" fmla="*/ 0 w 125"/>
                <a:gd name="T13" fmla="*/ 0 h 166"/>
                <a:gd name="T14" fmla="*/ 0 w 125"/>
                <a:gd name="T15" fmla="*/ 0 h 166"/>
                <a:gd name="T16" fmla="*/ 0 w 125"/>
                <a:gd name="T17" fmla="*/ 0 h 166"/>
                <a:gd name="T18" fmla="*/ 0 w 125"/>
                <a:gd name="T19" fmla="*/ 0 h 166"/>
                <a:gd name="T20" fmla="*/ 0 w 125"/>
                <a:gd name="T21" fmla="*/ 0 h 1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5"/>
                <a:gd name="T34" fmla="*/ 0 h 166"/>
                <a:gd name="T35" fmla="*/ 125 w 125"/>
                <a:gd name="T36" fmla="*/ 166 h 16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5" h="166">
                  <a:moveTo>
                    <a:pt x="0" y="166"/>
                  </a:moveTo>
                  <a:lnTo>
                    <a:pt x="38" y="23"/>
                  </a:lnTo>
                  <a:lnTo>
                    <a:pt x="61" y="16"/>
                  </a:lnTo>
                  <a:lnTo>
                    <a:pt x="83" y="11"/>
                  </a:lnTo>
                  <a:lnTo>
                    <a:pt x="104" y="5"/>
                  </a:lnTo>
                  <a:lnTo>
                    <a:pt x="125" y="0"/>
                  </a:lnTo>
                  <a:lnTo>
                    <a:pt x="89" y="133"/>
                  </a:lnTo>
                  <a:lnTo>
                    <a:pt x="67" y="141"/>
                  </a:lnTo>
                  <a:lnTo>
                    <a:pt x="45" y="149"/>
                  </a:lnTo>
                  <a:lnTo>
                    <a:pt x="22" y="157"/>
                  </a:lnTo>
                  <a:lnTo>
                    <a:pt x="0" y="166"/>
                  </a:lnTo>
                  <a:close/>
                </a:path>
              </a:pathLst>
            </a:custGeom>
            <a:solidFill>
              <a:srgbClr val="CFDCE8"/>
            </a:solidFill>
            <a:ln w="9525">
              <a:noFill/>
              <a:round/>
              <a:headEnd/>
              <a:tailEnd/>
            </a:ln>
          </xdr:spPr>
        </xdr:sp>
        <xdr:sp macro="" textlink="">
          <xdr:nvSpPr>
            <xdr:cNvPr id="450" name="Freeform 194"/>
            <xdr:cNvSpPr>
              <a:spLocks/>
            </xdr:cNvSpPr>
          </xdr:nvSpPr>
          <xdr:spPr bwMode="auto">
            <a:xfrm>
              <a:off x="2899" y="499"/>
              <a:ext cx="25" cy="32"/>
            </a:xfrm>
            <a:custGeom>
              <a:avLst/>
              <a:gdLst>
                <a:gd name="T0" fmla="*/ 0 w 123"/>
                <a:gd name="T1" fmla="*/ 0 h 158"/>
                <a:gd name="T2" fmla="*/ 0 w 123"/>
                <a:gd name="T3" fmla="*/ 0 h 158"/>
                <a:gd name="T4" fmla="*/ 0 w 123"/>
                <a:gd name="T5" fmla="*/ 0 h 158"/>
                <a:gd name="T6" fmla="*/ 0 w 123"/>
                <a:gd name="T7" fmla="*/ 0 h 158"/>
                <a:gd name="T8" fmla="*/ 0 w 123"/>
                <a:gd name="T9" fmla="*/ 0 h 158"/>
                <a:gd name="T10" fmla="*/ 0 w 123"/>
                <a:gd name="T11" fmla="*/ 0 h 158"/>
                <a:gd name="T12" fmla="*/ 0 w 123"/>
                <a:gd name="T13" fmla="*/ 0 h 158"/>
                <a:gd name="T14" fmla="*/ 0 w 123"/>
                <a:gd name="T15" fmla="*/ 0 h 158"/>
                <a:gd name="T16" fmla="*/ 0 w 123"/>
                <a:gd name="T17" fmla="*/ 0 h 158"/>
                <a:gd name="T18" fmla="*/ 0 w 123"/>
                <a:gd name="T19" fmla="*/ 0 h 158"/>
                <a:gd name="T20" fmla="*/ 0 w 123"/>
                <a:gd name="T21" fmla="*/ 0 h 1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3"/>
                <a:gd name="T34" fmla="*/ 0 h 158"/>
                <a:gd name="T35" fmla="*/ 123 w 123"/>
                <a:gd name="T36" fmla="*/ 158 h 1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3" h="158">
                  <a:moveTo>
                    <a:pt x="0" y="158"/>
                  </a:moveTo>
                  <a:lnTo>
                    <a:pt x="37" y="20"/>
                  </a:lnTo>
                  <a:lnTo>
                    <a:pt x="59" y="14"/>
                  </a:lnTo>
                  <a:lnTo>
                    <a:pt x="81" y="9"/>
                  </a:lnTo>
                  <a:lnTo>
                    <a:pt x="102" y="4"/>
                  </a:lnTo>
                  <a:lnTo>
                    <a:pt x="123" y="0"/>
                  </a:lnTo>
                  <a:lnTo>
                    <a:pt x="90" y="126"/>
                  </a:lnTo>
                  <a:lnTo>
                    <a:pt x="68" y="134"/>
                  </a:lnTo>
                  <a:lnTo>
                    <a:pt x="44" y="142"/>
                  </a:lnTo>
                  <a:lnTo>
                    <a:pt x="22" y="150"/>
                  </a:lnTo>
                  <a:lnTo>
                    <a:pt x="0" y="158"/>
                  </a:lnTo>
                  <a:close/>
                </a:path>
              </a:pathLst>
            </a:custGeom>
            <a:solidFill>
              <a:srgbClr val="C4D4E3"/>
            </a:solidFill>
            <a:ln w="9525">
              <a:noFill/>
              <a:round/>
              <a:headEnd/>
              <a:tailEnd/>
            </a:ln>
          </xdr:spPr>
        </xdr:sp>
        <xdr:sp macro="" textlink="">
          <xdr:nvSpPr>
            <xdr:cNvPr id="451" name="Freeform 195"/>
            <xdr:cNvSpPr>
              <a:spLocks/>
            </xdr:cNvSpPr>
          </xdr:nvSpPr>
          <xdr:spPr bwMode="auto">
            <a:xfrm>
              <a:off x="2908" y="497"/>
              <a:ext cx="24" cy="30"/>
            </a:xfrm>
            <a:custGeom>
              <a:avLst/>
              <a:gdLst>
                <a:gd name="T0" fmla="*/ 0 w 120"/>
                <a:gd name="T1" fmla="*/ 0 h 150"/>
                <a:gd name="T2" fmla="*/ 0 w 120"/>
                <a:gd name="T3" fmla="*/ 0 h 150"/>
                <a:gd name="T4" fmla="*/ 0 w 120"/>
                <a:gd name="T5" fmla="*/ 0 h 150"/>
                <a:gd name="T6" fmla="*/ 0 w 120"/>
                <a:gd name="T7" fmla="*/ 0 h 150"/>
                <a:gd name="T8" fmla="*/ 0 w 120"/>
                <a:gd name="T9" fmla="*/ 0 h 150"/>
                <a:gd name="T10" fmla="*/ 0 w 120"/>
                <a:gd name="T11" fmla="*/ 0 h 150"/>
                <a:gd name="T12" fmla="*/ 0 w 120"/>
                <a:gd name="T13" fmla="*/ 0 h 150"/>
                <a:gd name="T14" fmla="*/ 0 w 120"/>
                <a:gd name="T15" fmla="*/ 0 h 150"/>
                <a:gd name="T16" fmla="*/ 0 w 120"/>
                <a:gd name="T17" fmla="*/ 0 h 150"/>
                <a:gd name="T18" fmla="*/ 0 w 120"/>
                <a:gd name="T19" fmla="*/ 0 h 150"/>
                <a:gd name="T20" fmla="*/ 0 w 120"/>
                <a:gd name="T21" fmla="*/ 0 h 1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0"/>
                <a:gd name="T34" fmla="*/ 0 h 150"/>
                <a:gd name="T35" fmla="*/ 120 w 120"/>
                <a:gd name="T36" fmla="*/ 150 h 1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0" h="150">
                  <a:moveTo>
                    <a:pt x="0" y="150"/>
                  </a:moveTo>
                  <a:lnTo>
                    <a:pt x="36" y="17"/>
                  </a:lnTo>
                  <a:lnTo>
                    <a:pt x="58" y="12"/>
                  </a:lnTo>
                  <a:lnTo>
                    <a:pt x="80" y="8"/>
                  </a:lnTo>
                  <a:lnTo>
                    <a:pt x="101" y="3"/>
                  </a:lnTo>
                  <a:lnTo>
                    <a:pt x="120" y="0"/>
                  </a:lnTo>
                  <a:lnTo>
                    <a:pt x="90" y="119"/>
                  </a:lnTo>
                  <a:lnTo>
                    <a:pt x="68" y="127"/>
                  </a:lnTo>
                  <a:lnTo>
                    <a:pt x="46" y="134"/>
                  </a:lnTo>
                  <a:lnTo>
                    <a:pt x="24" y="142"/>
                  </a:lnTo>
                  <a:lnTo>
                    <a:pt x="0" y="150"/>
                  </a:lnTo>
                  <a:close/>
                </a:path>
              </a:pathLst>
            </a:custGeom>
            <a:solidFill>
              <a:srgbClr val="BECEDE"/>
            </a:solidFill>
            <a:ln w="9525">
              <a:noFill/>
              <a:round/>
              <a:headEnd/>
              <a:tailEnd/>
            </a:ln>
          </xdr:spPr>
        </xdr:sp>
        <xdr:sp macro="" textlink="">
          <xdr:nvSpPr>
            <xdr:cNvPr id="452" name="Freeform 196"/>
            <xdr:cNvSpPr>
              <a:spLocks/>
            </xdr:cNvSpPr>
          </xdr:nvSpPr>
          <xdr:spPr bwMode="auto">
            <a:xfrm>
              <a:off x="2917" y="496"/>
              <a:ext cx="24" cy="28"/>
            </a:xfrm>
            <a:custGeom>
              <a:avLst/>
              <a:gdLst>
                <a:gd name="T0" fmla="*/ 0 w 116"/>
                <a:gd name="T1" fmla="*/ 0 h 141"/>
                <a:gd name="T2" fmla="*/ 0 w 116"/>
                <a:gd name="T3" fmla="*/ 0 h 141"/>
                <a:gd name="T4" fmla="*/ 0 w 116"/>
                <a:gd name="T5" fmla="*/ 0 h 141"/>
                <a:gd name="T6" fmla="*/ 0 w 116"/>
                <a:gd name="T7" fmla="*/ 0 h 141"/>
                <a:gd name="T8" fmla="*/ 0 w 116"/>
                <a:gd name="T9" fmla="*/ 0 h 141"/>
                <a:gd name="T10" fmla="*/ 0 w 116"/>
                <a:gd name="T11" fmla="*/ 0 h 141"/>
                <a:gd name="T12" fmla="*/ 0 w 116"/>
                <a:gd name="T13" fmla="*/ 0 h 141"/>
                <a:gd name="T14" fmla="*/ 0 w 116"/>
                <a:gd name="T15" fmla="*/ 0 h 141"/>
                <a:gd name="T16" fmla="*/ 0 w 116"/>
                <a:gd name="T17" fmla="*/ 0 h 141"/>
                <a:gd name="T18" fmla="*/ 0 w 116"/>
                <a:gd name="T19" fmla="*/ 0 h 141"/>
                <a:gd name="T20" fmla="*/ 0 w 116"/>
                <a:gd name="T21" fmla="*/ 0 h 1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6"/>
                <a:gd name="T34" fmla="*/ 0 h 141"/>
                <a:gd name="T35" fmla="*/ 116 w 116"/>
                <a:gd name="T36" fmla="*/ 141 h 14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6" h="141">
                  <a:moveTo>
                    <a:pt x="0" y="141"/>
                  </a:moveTo>
                  <a:lnTo>
                    <a:pt x="33" y="15"/>
                  </a:lnTo>
                  <a:lnTo>
                    <a:pt x="55" y="10"/>
                  </a:lnTo>
                  <a:lnTo>
                    <a:pt x="77" y="6"/>
                  </a:lnTo>
                  <a:lnTo>
                    <a:pt x="98" y="4"/>
                  </a:lnTo>
                  <a:lnTo>
                    <a:pt x="116" y="0"/>
                  </a:lnTo>
                  <a:lnTo>
                    <a:pt x="88" y="111"/>
                  </a:lnTo>
                  <a:lnTo>
                    <a:pt x="67" y="117"/>
                  </a:lnTo>
                  <a:lnTo>
                    <a:pt x="45" y="125"/>
                  </a:lnTo>
                  <a:lnTo>
                    <a:pt x="22" y="134"/>
                  </a:lnTo>
                  <a:lnTo>
                    <a:pt x="0" y="141"/>
                  </a:lnTo>
                  <a:close/>
                </a:path>
              </a:pathLst>
            </a:custGeom>
            <a:solidFill>
              <a:srgbClr val="B4C8D8"/>
            </a:solidFill>
            <a:ln w="9525">
              <a:noFill/>
              <a:round/>
              <a:headEnd/>
              <a:tailEnd/>
            </a:ln>
          </xdr:spPr>
        </xdr:sp>
        <xdr:sp macro="" textlink="">
          <xdr:nvSpPr>
            <xdr:cNvPr id="453" name="Freeform 197"/>
            <xdr:cNvSpPr>
              <a:spLocks/>
            </xdr:cNvSpPr>
          </xdr:nvSpPr>
          <xdr:spPr bwMode="auto">
            <a:xfrm>
              <a:off x="2926" y="496"/>
              <a:ext cx="23" cy="25"/>
            </a:xfrm>
            <a:custGeom>
              <a:avLst/>
              <a:gdLst>
                <a:gd name="T0" fmla="*/ 0 w 114"/>
                <a:gd name="T1" fmla="*/ 0 h 128"/>
                <a:gd name="T2" fmla="*/ 0 w 114"/>
                <a:gd name="T3" fmla="*/ 0 h 128"/>
                <a:gd name="T4" fmla="*/ 0 w 114"/>
                <a:gd name="T5" fmla="*/ 0 h 128"/>
                <a:gd name="T6" fmla="*/ 0 w 114"/>
                <a:gd name="T7" fmla="*/ 0 h 128"/>
                <a:gd name="T8" fmla="*/ 0 w 114"/>
                <a:gd name="T9" fmla="*/ 0 h 128"/>
                <a:gd name="T10" fmla="*/ 0 w 114"/>
                <a:gd name="T11" fmla="*/ 0 h 128"/>
                <a:gd name="T12" fmla="*/ 0 w 114"/>
                <a:gd name="T13" fmla="*/ 0 h 128"/>
                <a:gd name="T14" fmla="*/ 0 w 114"/>
                <a:gd name="T15" fmla="*/ 0 h 128"/>
                <a:gd name="T16" fmla="*/ 0 w 114"/>
                <a:gd name="T17" fmla="*/ 0 h 128"/>
                <a:gd name="T18" fmla="*/ 0 w 114"/>
                <a:gd name="T19" fmla="*/ 0 h 128"/>
                <a:gd name="T20" fmla="*/ 0 w 114"/>
                <a:gd name="T21" fmla="*/ 0 h 128"/>
                <a:gd name="T22" fmla="*/ 0 w 114"/>
                <a:gd name="T23" fmla="*/ 0 h 128"/>
                <a:gd name="T24" fmla="*/ 0 w 114"/>
                <a:gd name="T25" fmla="*/ 0 h 1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14"/>
                <a:gd name="T40" fmla="*/ 0 h 128"/>
                <a:gd name="T41" fmla="*/ 114 w 114"/>
                <a:gd name="T42" fmla="*/ 128 h 12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14" h="128">
                  <a:moveTo>
                    <a:pt x="0" y="128"/>
                  </a:moveTo>
                  <a:lnTo>
                    <a:pt x="30" y="9"/>
                  </a:lnTo>
                  <a:lnTo>
                    <a:pt x="54" y="5"/>
                  </a:lnTo>
                  <a:lnTo>
                    <a:pt x="74" y="2"/>
                  </a:lnTo>
                  <a:lnTo>
                    <a:pt x="95" y="1"/>
                  </a:lnTo>
                  <a:lnTo>
                    <a:pt x="114" y="0"/>
                  </a:lnTo>
                  <a:lnTo>
                    <a:pt x="88" y="97"/>
                  </a:lnTo>
                  <a:lnTo>
                    <a:pt x="74" y="102"/>
                  </a:lnTo>
                  <a:lnTo>
                    <a:pt x="62" y="106"/>
                  </a:lnTo>
                  <a:lnTo>
                    <a:pt x="47" y="112"/>
                  </a:lnTo>
                  <a:lnTo>
                    <a:pt x="32" y="117"/>
                  </a:lnTo>
                  <a:lnTo>
                    <a:pt x="16" y="123"/>
                  </a:lnTo>
                  <a:lnTo>
                    <a:pt x="0" y="128"/>
                  </a:lnTo>
                  <a:close/>
                </a:path>
              </a:pathLst>
            </a:custGeom>
            <a:solidFill>
              <a:srgbClr val="ADC2D3"/>
            </a:solidFill>
            <a:ln w="9525">
              <a:noFill/>
              <a:round/>
              <a:headEnd/>
              <a:tailEnd/>
            </a:ln>
          </xdr:spPr>
        </xdr:sp>
        <xdr:sp macro="" textlink="">
          <xdr:nvSpPr>
            <xdr:cNvPr id="454" name="Freeform 198"/>
            <xdr:cNvSpPr>
              <a:spLocks/>
            </xdr:cNvSpPr>
          </xdr:nvSpPr>
          <xdr:spPr bwMode="auto">
            <a:xfrm>
              <a:off x="2935" y="496"/>
              <a:ext cx="22" cy="22"/>
            </a:xfrm>
            <a:custGeom>
              <a:avLst/>
              <a:gdLst>
                <a:gd name="T0" fmla="*/ 0 w 110"/>
                <a:gd name="T1" fmla="*/ 0 h 113"/>
                <a:gd name="T2" fmla="*/ 0 w 110"/>
                <a:gd name="T3" fmla="*/ 0 h 113"/>
                <a:gd name="T4" fmla="*/ 0 w 110"/>
                <a:gd name="T5" fmla="*/ 0 h 113"/>
                <a:gd name="T6" fmla="*/ 0 w 110"/>
                <a:gd name="T7" fmla="*/ 0 h 113"/>
                <a:gd name="T8" fmla="*/ 0 w 110"/>
                <a:gd name="T9" fmla="*/ 0 h 113"/>
                <a:gd name="T10" fmla="*/ 0 w 110"/>
                <a:gd name="T11" fmla="*/ 0 h 113"/>
                <a:gd name="T12" fmla="*/ 0 w 110"/>
                <a:gd name="T13" fmla="*/ 0 h 113"/>
                <a:gd name="T14" fmla="*/ 0 w 110"/>
                <a:gd name="T15" fmla="*/ 0 h 113"/>
                <a:gd name="T16" fmla="*/ 0 w 110"/>
                <a:gd name="T17" fmla="*/ 0 h 113"/>
                <a:gd name="T18" fmla="*/ 0 w 110"/>
                <a:gd name="T19" fmla="*/ 0 h 113"/>
                <a:gd name="T20" fmla="*/ 0 w 110"/>
                <a:gd name="T21" fmla="*/ 0 h 113"/>
                <a:gd name="T22" fmla="*/ 0 w 110"/>
                <a:gd name="T23" fmla="*/ 0 h 11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10"/>
                <a:gd name="T37" fmla="*/ 0 h 113"/>
                <a:gd name="T38" fmla="*/ 110 w 110"/>
                <a:gd name="T39" fmla="*/ 113 h 11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10" h="113">
                  <a:moveTo>
                    <a:pt x="0" y="113"/>
                  </a:moveTo>
                  <a:lnTo>
                    <a:pt x="28" y="2"/>
                  </a:lnTo>
                  <a:lnTo>
                    <a:pt x="51" y="1"/>
                  </a:lnTo>
                  <a:lnTo>
                    <a:pt x="73" y="0"/>
                  </a:lnTo>
                  <a:lnTo>
                    <a:pt x="92" y="0"/>
                  </a:lnTo>
                  <a:lnTo>
                    <a:pt x="110" y="2"/>
                  </a:lnTo>
                  <a:lnTo>
                    <a:pt x="89" y="82"/>
                  </a:lnTo>
                  <a:lnTo>
                    <a:pt x="71" y="88"/>
                  </a:lnTo>
                  <a:lnTo>
                    <a:pt x="53" y="95"/>
                  </a:lnTo>
                  <a:lnTo>
                    <a:pt x="35" y="100"/>
                  </a:lnTo>
                  <a:lnTo>
                    <a:pt x="18" y="106"/>
                  </a:lnTo>
                  <a:lnTo>
                    <a:pt x="0" y="113"/>
                  </a:lnTo>
                  <a:close/>
                </a:path>
              </a:pathLst>
            </a:custGeom>
            <a:solidFill>
              <a:srgbClr val="A5BCCF"/>
            </a:solidFill>
            <a:ln w="9525">
              <a:noFill/>
              <a:round/>
              <a:headEnd/>
              <a:tailEnd/>
            </a:ln>
          </xdr:spPr>
        </xdr:sp>
        <xdr:sp macro="" textlink="">
          <xdr:nvSpPr>
            <xdr:cNvPr id="455" name="Freeform 199"/>
            <xdr:cNvSpPr>
              <a:spLocks/>
            </xdr:cNvSpPr>
          </xdr:nvSpPr>
          <xdr:spPr bwMode="auto">
            <a:xfrm>
              <a:off x="2944" y="496"/>
              <a:ext cx="20" cy="19"/>
            </a:xfrm>
            <a:custGeom>
              <a:avLst/>
              <a:gdLst>
                <a:gd name="T0" fmla="*/ 0 w 102"/>
                <a:gd name="T1" fmla="*/ 0 h 97"/>
                <a:gd name="T2" fmla="*/ 0 w 102"/>
                <a:gd name="T3" fmla="*/ 0 h 97"/>
                <a:gd name="T4" fmla="*/ 0 w 102"/>
                <a:gd name="T5" fmla="*/ 0 h 97"/>
                <a:gd name="T6" fmla="*/ 0 w 102"/>
                <a:gd name="T7" fmla="*/ 0 h 97"/>
                <a:gd name="T8" fmla="*/ 0 w 102"/>
                <a:gd name="T9" fmla="*/ 0 h 97"/>
                <a:gd name="T10" fmla="*/ 0 w 102"/>
                <a:gd name="T11" fmla="*/ 0 h 97"/>
                <a:gd name="T12" fmla="*/ 0 w 102"/>
                <a:gd name="T13" fmla="*/ 0 h 97"/>
                <a:gd name="T14" fmla="*/ 0 w 102"/>
                <a:gd name="T15" fmla="*/ 0 h 97"/>
                <a:gd name="T16" fmla="*/ 0 w 102"/>
                <a:gd name="T17" fmla="*/ 0 h 97"/>
                <a:gd name="T18" fmla="*/ 0 w 102"/>
                <a:gd name="T19" fmla="*/ 0 h 97"/>
                <a:gd name="T20" fmla="*/ 0 w 102"/>
                <a:gd name="T21" fmla="*/ 0 h 97"/>
                <a:gd name="T22" fmla="*/ 0 w 102"/>
                <a:gd name="T23" fmla="*/ 0 h 97"/>
                <a:gd name="T24" fmla="*/ 0 w 102"/>
                <a:gd name="T25" fmla="*/ 0 h 97"/>
                <a:gd name="T26" fmla="*/ 0 w 102"/>
                <a:gd name="T27" fmla="*/ 0 h 97"/>
                <a:gd name="T28" fmla="*/ 0 w 102"/>
                <a:gd name="T29" fmla="*/ 0 h 97"/>
                <a:gd name="T30" fmla="*/ 0 w 102"/>
                <a:gd name="T31" fmla="*/ 0 h 97"/>
                <a:gd name="T32" fmla="*/ 0 w 102"/>
                <a:gd name="T33" fmla="*/ 0 h 9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02"/>
                <a:gd name="T52" fmla="*/ 0 h 97"/>
                <a:gd name="T53" fmla="*/ 102 w 102"/>
                <a:gd name="T54" fmla="*/ 97 h 9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02" h="97">
                  <a:moveTo>
                    <a:pt x="0" y="97"/>
                  </a:moveTo>
                  <a:lnTo>
                    <a:pt x="26" y="0"/>
                  </a:lnTo>
                  <a:lnTo>
                    <a:pt x="38" y="0"/>
                  </a:lnTo>
                  <a:lnTo>
                    <a:pt x="50" y="0"/>
                  </a:lnTo>
                  <a:lnTo>
                    <a:pt x="61" y="1"/>
                  </a:lnTo>
                  <a:lnTo>
                    <a:pt x="71" y="4"/>
                  </a:lnTo>
                  <a:lnTo>
                    <a:pt x="80" y="6"/>
                  </a:lnTo>
                  <a:lnTo>
                    <a:pt x="89" y="8"/>
                  </a:lnTo>
                  <a:lnTo>
                    <a:pt x="96" y="11"/>
                  </a:lnTo>
                  <a:lnTo>
                    <a:pt x="102" y="16"/>
                  </a:lnTo>
                  <a:lnTo>
                    <a:pt x="93" y="50"/>
                  </a:lnTo>
                  <a:lnTo>
                    <a:pt x="83" y="59"/>
                  </a:lnTo>
                  <a:lnTo>
                    <a:pt x="73" y="66"/>
                  </a:lnTo>
                  <a:lnTo>
                    <a:pt x="62" y="73"/>
                  </a:lnTo>
                  <a:lnTo>
                    <a:pt x="50" y="78"/>
                  </a:lnTo>
                  <a:lnTo>
                    <a:pt x="25" y="89"/>
                  </a:lnTo>
                  <a:lnTo>
                    <a:pt x="0" y="97"/>
                  </a:lnTo>
                  <a:close/>
                </a:path>
              </a:pathLst>
            </a:custGeom>
            <a:solidFill>
              <a:srgbClr val="9DB5C9"/>
            </a:solidFill>
            <a:ln w="9525">
              <a:noFill/>
              <a:round/>
              <a:headEnd/>
              <a:tailEnd/>
            </a:ln>
          </xdr:spPr>
        </xdr:sp>
        <xdr:sp macro="" textlink="">
          <xdr:nvSpPr>
            <xdr:cNvPr id="456" name="Freeform 200"/>
            <xdr:cNvSpPr>
              <a:spLocks/>
            </xdr:cNvSpPr>
          </xdr:nvSpPr>
          <xdr:spPr bwMode="auto">
            <a:xfrm>
              <a:off x="2953" y="496"/>
              <a:ext cx="13" cy="16"/>
            </a:xfrm>
            <a:custGeom>
              <a:avLst/>
              <a:gdLst>
                <a:gd name="T0" fmla="*/ 0 w 66"/>
                <a:gd name="T1" fmla="*/ 0 h 80"/>
                <a:gd name="T2" fmla="*/ 0 w 66"/>
                <a:gd name="T3" fmla="*/ 0 h 80"/>
                <a:gd name="T4" fmla="*/ 0 w 66"/>
                <a:gd name="T5" fmla="*/ 0 h 80"/>
                <a:gd name="T6" fmla="*/ 0 w 66"/>
                <a:gd name="T7" fmla="*/ 0 h 80"/>
                <a:gd name="T8" fmla="*/ 0 w 66"/>
                <a:gd name="T9" fmla="*/ 0 h 80"/>
                <a:gd name="T10" fmla="*/ 0 w 66"/>
                <a:gd name="T11" fmla="*/ 0 h 80"/>
                <a:gd name="T12" fmla="*/ 0 w 66"/>
                <a:gd name="T13" fmla="*/ 0 h 80"/>
                <a:gd name="T14" fmla="*/ 0 w 66"/>
                <a:gd name="T15" fmla="*/ 0 h 80"/>
                <a:gd name="T16" fmla="*/ 0 w 66"/>
                <a:gd name="T17" fmla="*/ 0 h 80"/>
                <a:gd name="T18" fmla="*/ 0 w 66"/>
                <a:gd name="T19" fmla="*/ 0 h 80"/>
                <a:gd name="T20" fmla="*/ 0 w 66"/>
                <a:gd name="T21" fmla="*/ 0 h 80"/>
                <a:gd name="T22" fmla="*/ 0 w 66"/>
                <a:gd name="T23" fmla="*/ 0 h 80"/>
                <a:gd name="T24" fmla="*/ 0 w 66"/>
                <a:gd name="T25" fmla="*/ 0 h 80"/>
                <a:gd name="T26" fmla="*/ 0 w 66"/>
                <a:gd name="T27" fmla="*/ 0 h 80"/>
                <a:gd name="T28" fmla="*/ 0 w 66"/>
                <a:gd name="T29" fmla="*/ 0 h 80"/>
                <a:gd name="T30" fmla="*/ 0 w 66"/>
                <a:gd name="T31" fmla="*/ 0 h 80"/>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66"/>
                <a:gd name="T49" fmla="*/ 0 h 80"/>
                <a:gd name="T50" fmla="*/ 66 w 66"/>
                <a:gd name="T51" fmla="*/ 80 h 80"/>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66" h="80">
                  <a:moveTo>
                    <a:pt x="0" y="80"/>
                  </a:moveTo>
                  <a:lnTo>
                    <a:pt x="21" y="0"/>
                  </a:lnTo>
                  <a:lnTo>
                    <a:pt x="35" y="4"/>
                  </a:lnTo>
                  <a:lnTo>
                    <a:pt x="48" y="8"/>
                  </a:lnTo>
                  <a:lnTo>
                    <a:pt x="54" y="10"/>
                  </a:lnTo>
                  <a:lnTo>
                    <a:pt x="58" y="14"/>
                  </a:lnTo>
                  <a:lnTo>
                    <a:pt x="63" y="17"/>
                  </a:lnTo>
                  <a:lnTo>
                    <a:pt x="66" y="21"/>
                  </a:lnTo>
                  <a:lnTo>
                    <a:pt x="60" y="31"/>
                  </a:lnTo>
                  <a:lnTo>
                    <a:pt x="54" y="41"/>
                  </a:lnTo>
                  <a:lnTo>
                    <a:pt x="46" y="49"/>
                  </a:lnTo>
                  <a:lnTo>
                    <a:pt x="38" y="57"/>
                  </a:lnTo>
                  <a:lnTo>
                    <a:pt x="30" y="63"/>
                  </a:lnTo>
                  <a:lnTo>
                    <a:pt x="20" y="69"/>
                  </a:lnTo>
                  <a:lnTo>
                    <a:pt x="10" y="74"/>
                  </a:lnTo>
                  <a:lnTo>
                    <a:pt x="0" y="80"/>
                  </a:lnTo>
                  <a:close/>
                </a:path>
              </a:pathLst>
            </a:custGeom>
            <a:solidFill>
              <a:srgbClr val="97B0C4"/>
            </a:solidFill>
            <a:ln w="9525">
              <a:noFill/>
              <a:round/>
              <a:headEnd/>
              <a:tailEnd/>
            </a:ln>
          </xdr:spPr>
        </xdr:sp>
        <xdr:sp macro="" textlink="">
          <xdr:nvSpPr>
            <xdr:cNvPr id="457" name="Freeform 201"/>
            <xdr:cNvSpPr>
              <a:spLocks/>
            </xdr:cNvSpPr>
          </xdr:nvSpPr>
          <xdr:spPr bwMode="auto">
            <a:xfrm>
              <a:off x="2962" y="499"/>
              <a:ext cx="4" cy="7"/>
            </a:xfrm>
            <a:custGeom>
              <a:avLst/>
              <a:gdLst>
                <a:gd name="T0" fmla="*/ 0 w 18"/>
                <a:gd name="T1" fmla="*/ 0 h 34"/>
                <a:gd name="T2" fmla="*/ 0 w 18"/>
                <a:gd name="T3" fmla="*/ 0 h 34"/>
                <a:gd name="T4" fmla="*/ 0 w 18"/>
                <a:gd name="T5" fmla="*/ 0 h 34"/>
                <a:gd name="T6" fmla="*/ 0 w 18"/>
                <a:gd name="T7" fmla="*/ 0 h 34"/>
                <a:gd name="T8" fmla="*/ 0 w 18"/>
                <a:gd name="T9" fmla="*/ 0 h 34"/>
                <a:gd name="T10" fmla="*/ 0 w 18"/>
                <a:gd name="T11" fmla="*/ 0 h 34"/>
                <a:gd name="T12" fmla="*/ 0 w 18"/>
                <a:gd name="T13" fmla="*/ 0 h 34"/>
                <a:gd name="T14" fmla="*/ 0 w 18"/>
                <a:gd name="T15" fmla="*/ 0 h 34"/>
                <a:gd name="T16" fmla="*/ 0 60000 65536"/>
                <a:gd name="T17" fmla="*/ 0 60000 65536"/>
                <a:gd name="T18" fmla="*/ 0 60000 65536"/>
                <a:gd name="T19" fmla="*/ 0 60000 65536"/>
                <a:gd name="T20" fmla="*/ 0 60000 65536"/>
                <a:gd name="T21" fmla="*/ 0 60000 65536"/>
                <a:gd name="T22" fmla="*/ 0 60000 65536"/>
                <a:gd name="T23" fmla="*/ 0 60000 65536"/>
                <a:gd name="T24" fmla="*/ 0 w 18"/>
                <a:gd name="T25" fmla="*/ 0 h 34"/>
                <a:gd name="T26" fmla="*/ 18 w 18"/>
                <a:gd name="T27" fmla="*/ 34 h 3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8" h="34">
                  <a:moveTo>
                    <a:pt x="0" y="34"/>
                  </a:moveTo>
                  <a:lnTo>
                    <a:pt x="9" y="0"/>
                  </a:lnTo>
                  <a:lnTo>
                    <a:pt x="14" y="3"/>
                  </a:lnTo>
                  <a:lnTo>
                    <a:pt x="18" y="7"/>
                  </a:lnTo>
                  <a:lnTo>
                    <a:pt x="15" y="15"/>
                  </a:lnTo>
                  <a:lnTo>
                    <a:pt x="10" y="22"/>
                  </a:lnTo>
                  <a:lnTo>
                    <a:pt x="6" y="27"/>
                  </a:lnTo>
                  <a:lnTo>
                    <a:pt x="0" y="34"/>
                  </a:lnTo>
                  <a:close/>
                </a:path>
              </a:pathLst>
            </a:custGeom>
            <a:solidFill>
              <a:srgbClr val="91ABC0"/>
            </a:solidFill>
            <a:ln w="9525">
              <a:noFill/>
              <a:round/>
              <a:headEnd/>
              <a:tailEnd/>
            </a:ln>
          </xdr:spPr>
        </xdr:sp>
        <xdr:sp macro="" textlink="">
          <xdr:nvSpPr>
            <xdr:cNvPr id="458" name="Freeform 202"/>
            <xdr:cNvSpPr>
              <a:spLocks/>
            </xdr:cNvSpPr>
          </xdr:nvSpPr>
          <xdr:spPr bwMode="auto">
            <a:xfrm>
              <a:off x="2628" y="610"/>
              <a:ext cx="10" cy="12"/>
            </a:xfrm>
            <a:custGeom>
              <a:avLst/>
              <a:gdLst>
                <a:gd name="T0" fmla="*/ 0 w 50"/>
                <a:gd name="T1" fmla="*/ 0 h 62"/>
                <a:gd name="T2" fmla="*/ 0 w 50"/>
                <a:gd name="T3" fmla="*/ 0 h 62"/>
                <a:gd name="T4" fmla="*/ 0 w 50"/>
                <a:gd name="T5" fmla="*/ 0 h 62"/>
                <a:gd name="T6" fmla="*/ 0 w 50"/>
                <a:gd name="T7" fmla="*/ 0 h 62"/>
                <a:gd name="T8" fmla="*/ 0 w 50"/>
                <a:gd name="T9" fmla="*/ 0 h 62"/>
                <a:gd name="T10" fmla="*/ 0 w 50"/>
                <a:gd name="T11" fmla="*/ 0 h 62"/>
                <a:gd name="T12" fmla="*/ 0 w 50"/>
                <a:gd name="T13" fmla="*/ 0 h 62"/>
                <a:gd name="T14" fmla="*/ 0 w 50"/>
                <a:gd name="T15" fmla="*/ 0 h 62"/>
                <a:gd name="T16" fmla="*/ 0 w 50"/>
                <a:gd name="T17" fmla="*/ 0 h 62"/>
                <a:gd name="T18" fmla="*/ 0 w 50"/>
                <a:gd name="T19" fmla="*/ 0 h 62"/>
                <a:gd name="T20" fmla="*/ 0 w 50"/>
                <a:gd name="T21" fmla="*/ 0 h 62"/>
                <a:gd name="T22" fmla="*/ 0 w 50"/>
                <a:gd name="T23" fmla="*/ 0 h 62"/>
                <a:gd name="T24" fmla="*/ 0 w 50"/>
                <a:gd name="T25" fmla="*/ 0 h 62"/>
                <a:gd name="T26" fmla="*/ 0 w 50"/>
                <a:gd name="T27" fmla="*/ 0 h 62"/>
                <a:gd name="T28" fmla="*/ 0 w 50"/>
                <a:gd name="T29" fmla="*/ 0 h 62"/>
                <a:gd name="T30" fmla="*/ 0 w 50"/>
                <a:gd name="T31" fmla="*/ 0 h 6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0"/>
                <a:gd name="T49" fmla="*/ 0 h 62"/>
                <a:gd name="T50" fmla="*/ 50 w 50"/>
                <a:gd name="T51" fmla="*/ 62 h 6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0" h="62">
                  <a:moveTo>
                    <a:pt x="50" y="0"/>
                  </a:moveTo>
                  <a:lnTo>
                    <a:pt x="40" y="37"/>
                  </a:lnTo>
                  <a:lnTo>
                    <a:pt x="18" y="52"/>
                  </a:lnTo>
                  <a:lnTo>
                    <a:pt x="4" y="60"/>
                  </a:lnTo>
                  <a:lnTo>
                    <a:pt x="2" y="62"/>
                  </a:lnTo>
                  <a:lnTo>
                    <a:pt x="1" y="62"/>
                  </a:lnTo>
                  <a:lnTo>
                    <a:pt x="0" y="62"/>
                  </a:lnTo>
                  <a:lnTo>
                    <a:pt x="0" y="60"/>
                  </a:lnTo>
                  <a:lnTo>
                    <a:pt x="1" y="57"/>
                  </a:lnTo>
                  <a:lnTo>
                    <a:pt x="5" y="51"/>
                  </a:lnTo>
                  <a:lnTo>
                    <a:pt x="7" y="46"/>
                  </a:lnTo>
                  <a:lnTo>
                    <a:pt x="11" y="41"/>
                  </a:lnTo>
                  <a:lnTo>
                    <a:pt x="15" y="35"/>
                  </a:lnTo>
                  <a:lnTo>
                    <a:pt x="21" y="28"/>
                  </a:lnTo>
                  <a:lnTo>
                    <a:pt x="34" y="15"/>
                  </a:lnTo>
                  <a:lnTo>
                    <a:pt x="50" y="0"/>
                  </a:lnTo>
                  <a:close/>
                </a:path>
              </a:pathLst>
            </a:custGeom>
            <a:solidFill>
              <a:srgbClr val="799AB0"/>
            </a:solidFill>
            <a:ln w="9525">
              <a:noFill/>
              <a:round/>
              <a:headEnd/>
              <a:tailEnd/>
            </a:ln>
          </xdr:spPr>
        </xdr:sp>
      </xdr:grpSp>
      <xdr:grpSp>
        <xdr:nvGrpSpPr>
          <xdr:cNvPr id="7" name="Group 203"/>
          <xdr:cNvGrpSpPr>
            <a:grpSpLocks/>
          </xdr:cNvGrpSpPr>
        </xdr:nvGrpSpPr>
        <xdr:grpSpPr bwMode="auto">
          <a:xfrm>
            <a:off x="1726" y="404"/>
            <a:ext cx="1419" cy="755"/>
            <a:chOff x="1726" y="404"/>
            <a:chExt cx="1419" cy="755"/>
          </a:xfrm>
        </xdr:grpSpPr>
        <xdr:sp macro="" textlink="">
          <xdr:nvSpPr>
            <xdr:cNvPr id="60" name="Freeform 204"/>
            <xdr:cNvSpPr>
              <a:spLocks/>
            </xdr:cNvSpPr>
          </xdr:nvSpPr>
          <xdr:spPr bwMode="auto">
            <a:xfrm>
              <a:off x="2628" y="600"/>
              <a:ext cx="22" cy="22"/>
            </a:xfrm>
            <a:custGeom>
              <a:avLst/>
              <a:gdLst>
                <a:gd name="T0" fmla="*/ 0 w 109"/>
                <a:gd name="T1" fmla="*/ 0 h 111"/>
                <a:gd name="T2" fmla="*/ 0 w 109"/>
                <a:gd name="T3" fmla="*/ 0 h 111"/>
                <a:gd name="T4" fmla="*/ 0 w 109"/>
                <a:gd name="T5" fmla="*/ 0 h 111"/>
                <a:gd name="T6" fmla="*/ 0 w 109"/>
                <a:gd name="T7" fmla="*/ 0 h 111"/>
                <a:gd name="T8" fmla="*/ 0 w 109"/>
                <a:gd name="T9" fmla="*/ 0 h 111"/>
                <a:gd name="T10" fmla="*/ 0 w 109"/>
                <a:gd name="T11" fmla="*/ 0 h 111"/>
                <a:gd name="T12" fmla="*/ 0 w 109"/>
                <a:gd name="T13" fmla="*/ 0 h 111"/>
                <a:gd name="T14" fmla="*/ 0 w 109"/>
                <a:gd name="T15" fmla="*/ 0 h 111"/>
                <a:gd name="T16" fmla="*/ 0 w 109"/>
                <a:gd name="T17" fmla="*/ 0 h 111"/>
                <a:gd name="T18" fmla="*/ 0 w 109"/>
                <a:gd name="T19" fmla="*/ 0 h 111"/>
                <a:gd name="T20" fmla="*/ 0 w 109"/>
                <a:gd name="T21" fmla="*/ 0 h 111"/>
                <a:gd name="T22" fmla="*/ 0 w 109"/>
                <a:gd name="T23" fmla="*/ 0 h 111"/>
                <a:gd name="T24" fmla="*/ 0 w 109"/>
                <a:gd name="T25" fmla="*/ 0 h 111"/>
                <a:gd name="T26" fmla="*/ 0 w 109"/>
                <a:gd name="T27" fmla="*/ 0 h 111"/>
                <a:gd name="T28" fmla="*/ 0 w 109"/>
                <a:gd name="T29" fmla="*/ 0 h 111"/>
                <a:gd name="T30" fmla="*/ 0 w 109"/>
                <a:gd name="T31" fmla="*/ 0 h 11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09"/>
                <a:gd name="T49" fmla="*/ 0 h 111"/>
                <a:gd name="T50" fmla="*/ 109 w 109"/>
                <a:gd name="T51" fmla="*/ 111 h 11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09" h="111">
                  <a:moveTo>
                    <a:pt x="109" y="0"/>
                  </a:moveTo>
                  <a:lnTo>
                    <a:pt x="97" y="47"/>
                  </a:lnTo>
                  <a:lnTo>
                    <a:pt x="51" y="79"/>
                  </a:lnTo>
                  <a:lnTo>
                    <a:pt x="17" y="102"/>
                  </a:lnTo>
                  <a:lnTo>
                    <a:pt x="6" y="108"/>
                  </a:lnTo>
                  <a:lnTo>
                    <a:pt x="1" y="111"/>
                  </a:lnTo>
                  <a:lnTo>
                    <a:pt x="0" y="109"/>
                  </a:lnTo>
                  <a:lnTo>
                    <a:pt x="0" y="107"/>
                  </a:lnTo>
                  <a:lnTo>
                    <a:pt x="2" y="104"/>
                  </a:lnTo>
                  <a:lnTo>
                    <a:pt x="5" y="100"/>
                  </a:lnTo>
                  <a:lnTo>
                    <a:pt x="10" y="92"/>
                  </a:lnTo>
                  <a:lnTo>
                    <a:pt x="17" y="82"/>
                  </a:lnTo>
                  <a:lnTo>
                    <a:pt x="27" y="71"/>
                  </a:lnTo>
                  <a:lnTo>
                    <a:pt x="39" y="59"/>
                  </a:lnTo>
                  <a:lnTo>
                    <a:pt x="70" y="31"/>
                  </a:lnTo>
                  <a:lnTo>
                    <a:pt x="109" y="0"/>
                  </a:lnTo>
                  <a:close/>
                </a:path>
              </a:pathLst>
            </a:custGeom>
            <a:solidFill>
              <a:srgbClr val="7D9DB2"/>
            </a:solidFill>
            <a:ln w="9525">
              <a:noFill/>
              <a:round/>
              <a:headEnd/>
              <a:tailEnd/>
            </a:ln>
          </xdr:spPr>
        </xdr:sp>
        <xdr:sp macro="" textlink="">
          <xdr:nvSpPr>
            <xdr:cNvPr id="61" name="Freeform 205"/>
            <xdr:cNvSpPr>
              <a:spLocks noEditPoints="1"/>
            </xdr:cNvSpPr>
          </xdr:nvSpPr>
          <xdr:spPr bwMode="auto">
            <a:xfrm>
              <a:off x="2636" y="539"/>
              <a:ext cx="39" cy="78"/>
            </a:xfrm>
            <a:custGeom>
              <a:avLst/>
              <a:gdLst>
                <a:gd name="T0" fmla="*/ 0 w 194"/>
                <a:gd name="T1" fmla="*/ 0 h 393"/>
                <a:gd name="T2" fmla="*/ 0 w 194"/>
                <a:gd name="T3" fmla="*/ 0 h 393"/>
                <a:gd name="T4" fmla="*/ 0 w 194"/>
                <a:gd name="T5" fmla="*/ 0 h 393"/>
                <a:gd name="T6" fmla="*/ 0 w 194"/>
                <a:gd name="T7" fmla="*/ 0 h 393"/>
                <a:gd name="T8" fmla="*/ 0 w 194"/>
                <a:gd name="T9" fmla="*/ 0 h 393"/>
                <a:gd name="T10" fmla="*/ 0 w 194"/>
                <a:gd name="T11" fmla="*/ 0 h 393"/>
                <a:gd name="T12" fmla="*/ 0 w 194"/>
                <a:gd name="T13" fmla="*/ 0 h 393"/>
                <a:gd name="T14" fmla="*/ 0 w 194"/>
                <a:gd name="T15" fmla="*/ 0 h 393"/>
                <a:gd name="T16" fmla="*/ 0 w 194"/>
                <a:gd name="T17" fmla="*/ 0 h 393"/>
                <a:gd name="T18" fmla="*/ 0 w 194"/>
                <a:gd name="T19" fmla="*/ 0 h 393"/>
                <a:gd name="T20" fmla="*/ 0 w 194"/>
                <a:gd name="T21" fmla="*/ 0 h 393"/>
                <a:gd name="T22" fmla="*/ 0 w 194"/>
                <a:gd name="T23" fmla="*/ 0 h 393"/>
                <a:gd name="T24" fmla="*/ 0 w 194"/>
                <a:gd name="T25" fmla="*/ 0 h 393"/>
                <a:gd name="T26" fmla="*/ 0 w 194"/>
                <a:gd name="T27" fmla="*/ 0 h 393"/>
                <a:gd name="T28" fmla="*/ 0 w 194"/>
                <a:gd name="T29" fmla="*/ 0 h 393"/>
                <a:gd name="T30" fmla="*/ 0 w 194"/>
                <a:gd name="T31" fmla="*/ 0 h 393"/>
                <a:gd name="T32" fmla="*/ 0 w 194"/>
                <a:gd name="T33" fmla="*/ 0 h 393"/>
                <a:gd name="T34" fmla="*/ 0 w 194"/>
                <a:gd name="T35" fmla="*/ 0 h 393"/>
                <a:gd name="T36" fmla="*/ 0 w 194"/>
                <a:gd name="T37" fmla="*/ 0 h 39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94"/>
                <a:gd name="T58" fmla="*/ 0 h 393"/>
                <a:gd name="T59" fmla="*/ 194 w 194"/>
                <a:gd name="T60" fmla="*/ 393 h 393"/>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94" h="393">
                  <a:moveTo>
                    <a:pt x="0" y="393"/>
                  </a:moveTo>
                  <a:lnTo>
                    <a:pt x="10" y="356"/>
                  </a:lnTo>
                  <a:lnTo>
                    <a:pt x="34" y="335"/>
                  </a:lnTo>
                  <a:lnTo>
                    <a:pt x="63" y="312"/>
                  </a:lnTo>
                  <a:lnTo>
                    <a:pt x="94" y="288"/>
                  </a:lnTo>
                  <a:lnTo>
                    <a:pt x="125" y="263"/>
                  </a:lnTo>
                  <a:lnTo>
                    <a:pt x="112" y="315"/>
                  </a:lnTo>
                  <a:lnTo>
                    <a:pt x="81" y="336"/>
                  </a:lnTo>
                  <a:lnTo>
                    <a:pt x="51" y="357"/>
                  </a:lnTo>
                  <a:lnTo>
                    <a:pt x="23" y="377"/>
                  </a:lnTo>
                  <a:lnTo>
                    <a:pt x="0" y="393"/>
                  </a:lnTo>
                  <a:close/>
                  <a:moveTo>
                    <a:pt x="194" y="0"/>
                  </a:moveTo>
                  <a:lnTo>
                    <a:pt x="188" y="24"/>
                  </a:lnTo>
                  <a:lnTo>
                    <a:pt x="177" y="24"/>
                  </a:lnTo>
                  <a:lnTo>
                    <a:pt x="164" y="25"/>
                  </a:lnTo>
                  <a:lnTo>
                    <a:pt x="167" y="22"/>
                  </a:lnTo>
                  <a:lnTo>
                    <a:pt x="172" y="17"/>
                  </a:lnTo>
                  <a:lnTo>
                    <a:pt x="182" y="9"/>
                  </a:lnTo>
                  <a:lnTo>
                    <a:pt x="194" y="0"/>
                  </a:lnTo>
                  <a:close/>
                </a:path>
              </a:pathLst>
            </a:custGeom>
            <a:solidFill>
              <a:srgbClr val="819FB3"/>
            </a:solidFill>
            <a:ln w="9525">
              <a:noFill/>
              <a:round/>
              <a:headEnd/>
              <a:tailEnd/>
            </a:ln>
          </xdr:spPr>
        </xdr:sp>
        <xdr:sp macro="" textlink="">
          <xdr:nvSpPr>
            <xdr:cNvPr id="62" name="Freeform 206"/>
            <xdr:cNvSpPr>
              <a:spLocks noEditPoints="1"/>
            </xdr:cNvSpPr>
          </xdr:nvSpPr>
          <xdr:spPr bwMode="auto">
            <a:xfrm>
              <a:off x="2648" y="532"/>
              <a:ext cx="38" cy="77"/>
            </a:xfrm>
            <a:custGeom>
              <a:avLst/>
              <a:gdLst>
                <a:gd name="T0" fmla="*/ 0 w 191"/>
                <a:gd name="T1" fmla="*/ 0 h 386"/>
                <a:gd name="T2" fmla="*/ 0 w 191"/>
                <a:gd name="T3" fmla="*/ 0 h 386"/>
                <a:gd name="T4" fmla="*/ 0 w 191"/>
                <a:gd name="T5" fmla="*/ 0 h 386"/>
                <a:gd name="T6" fmla="*/ 0 w 191"/>
                <a:gd name="T7" fmla="*/ 0 h 386"/>
                <a:gd name="T8" fmla="*/ 0 w 191"/>
                <a:gd name="T9" fmla="*/ 0 h 386"/>
                <a:gd name="T10" fmla="*/ 0 w 191"/>
                <a:gd name="T11" fmla="*/ 0 h 386"/>
                <a:gd name="T12" fmla="*/ 0 w 191"/>
                <a:gd name="T13" fmla="*/ 0 h 386"/>
                <a:gd name="T14" fmla="*/ 0 w 191"/>
                <a:gd name="T15" fmla="*/ 0 h 386"/>
                <a:gd name="T16" fmla="*/ 0 w 191"/>
                <a:gd name="T17" fmla="*/ 0 h 386"/>
                <a:gd name="T18" fmla="*/ 0 w 191"/>
                <a:gd name="T19" fmla="*/ 0 h 386"/>
                <a:gd name="T20" fmla="*/ 0 w 191"/>
                <a:gd name="T21" fmla="*/ 0 h 386"/>
                <a:gd name="T22" fmla="*/ 0 w 191"/>
                <a:gd name="T23" fmla="*/ 0 h 386"/>
                <a:gd name="T24" fmla="*/ 0 w 191"/>
                <a:gd name="T25" fmla="*/ 0 h 386"/>
                <a:gd name="T26" fmla="*/ 0 w 191"/>
                <a:gd name="T27" fmla="*/ 0 h 386"/>
                <a:gd name="T28" fmla="*/ 0 w 191"/>
                <a:gd name="T29" fmla="*/ 0 h 386"/>
                <a:gd name="T30" fmla="*/ 0 w 191"/>
                <a:gd name="T31" fmla="*/ 0 h 386"/>
                <a:gd name="T32" fmla="*/ 0 w 191"/>
                <a:gd name="T33" fmla="*/ 0 h 386"/>
                <a:gd name="T34" fmla="*/ 0 w 191"/>
                <a:gd name="T35" fmla="*/ 0 h 386"/>
                <a:gd name="T36" fmla="*/ 0 w 191"/>
                <a:gd name="T37" fmla="*/ 0 h 386"/>
                <a:gd name="T38" fmla="*/ 0 w 191"/>
                <a:gd name="T39" fmla="*/ 0 h 386"/>
                <a:gd name="T40" fmla="*/ 0 w 191"/>
                <a:gd name="T41" fmla="*/ 0 h 386"/>
                <a:gd name="T42" fmla="*/ 0 w 191"/>
                <a:gd name="T43" fmla="*/ 0 h 386"/>
                <a:gd name="T44" fmla="*/ 0 w 191"/>
                <a:gd name="T45" fmla="*/ 0 h 386"/>
                <a:gd name="T46" fmla="*/ 0 w 191"/>
                <a:gd name="T47" fmla="*/ 0 h 386"/>
                <a:gd name="T48" fmla="*/ 0 w 191"/>
                <a:gd name="T49" fmla="*/ 0 h 38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91"/>
                <a:gd name="T76" fmla="*/ 0 h 386"/>
                <a:gd name="T77" fmla="*/ 191 w 191"/>
                <a:gd name="T78" fmla="*/ 386 h 38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91" h="386">
                  <a:moveTo>
                    <a:pt x="0" y="386"/>
                  </a:moveTo>
                  <a:lnTo>
                    <a:pt x="12" y="339"/>
                  </a:lnTo>
                  <a:lnTo>
                    <a:pt x="39" y="317"/>
                  </a:lnTo>
                  <a:lnTo>
                    <a:pt x="68" y="295"/>
                  </a:lnTo>
                  <a:lnTo>
                    <a:pt x="96" y="273"/>
                  </a:lnTo>
                  <a:lnTo>
                    <a:pt x="125" y="251"/>
                  </a:lnTo>
                  <a:lnTo>
                    <a:pt x="110" y="311"/>
                  </a:lnTo>
                  <a:lnTo>
                    <a:pt x="82" y="328"/>
                  </a:lnTo>
                  <a:lnTo>
                    <a:pt x="53" y="347"/>
                  </a:lnTo>
                  <a:lnTo>
                    <a:pt x="26" y="367"/>
                  </a:lnTo>
                  <a:lnTo>
                    <a:pt x="0" y="386"/>
                  </a:lnTo>
                  <a:close/>
                  <a:moveTo>
                    <a:pt x="191" y="0"/>
                  </a:moveTo>
                  <a:lnTo>
                    <a:pt x="176" y="60"/>
                  </a:lnTo>
                  <a:lnTo>
                    <a:pt x="159" y="57"/>
                  </a:lnTo>
                  <a:lnTo>
                    <a:pt x="142" y="56"/>
                  </a:lnTo>
                  <a:lnTo>
                    <a:pt x="125" y="56"/>
                  </a:lnTo>
                  <a:lnTo>
                    <a:pt x="107" y="57"/>
                  </a:lnTo>
                  <a:lnTo>
                    <a:pt x="111" y="53"/>
                  </a:lnTo>
                  <a:lnTo>
                    <a:pt x="120" y="45"/>
                  </a:lnTo>
                  <a:lnTo>
                    <a:pt x="134" y="34"/>
                  </a:lnTo>
                  <a:lnTo>
                    <a:pt x="153" y="21"/>
                  </a:lnTo>
                  <a:lnTo>
                    <a:pt x="163" y="16"/>
                  </a:lnTo>
                  <a:lnTo>
                    <a:pt x="172" y="10"/>
                  </a:lnTo>
                  <a:lnTo>
                    <a:pt x="181" y="5"/>
                  </a:lnTo>
                  <a:lnTo>
                    <a:pt x="191" y="0"/>
                  </a:lnTo>
                  <a:close/>
                </a:path>
              </a:pathLst>
            </a:custGeom>
            <a:solidFill>
              <a:srgbClr val="85A2B6"/>
            </a:solidFill>
            <a:ln w="9525">
              <a:noFill/>
              <a:round/>
              <a:headEnd/>
              <a:tailEnd/>
            </a:ln>
          </xdr:spPr>
        </xdr:sp>
        <xdr:sp macro="" textlink="">
          <xdr:nvSpPr>
            <xdr:cNvPr id="63" name="Freeform 207"/>
            <xdr:cNvSpPr>
              <a:spLocks noEditPoints="1"/>
            </xdr:cNvSpPr>
          </xdr:nvSpPr>
          <xdr:spPr bwMode="auto">
            <a:xfrm>
              <a:off x="2659" y="526"/>
              <a:ext cx="38" cy="76"/>
            </a:xfrm>
            <a:custGeom>
              <a:avLst/>
              <a:gdLst>
                <a:gd name="T0" fmla="*/ 0 w 189"/>
                <a:gd name="T1" fmla="*/ 0 h 376"/>
                <a:gd name="T2" fmla="*/ 0 w 189"/>
                <a:gd name="T3" fmla="*/ 0 h 376"/>
                <a:gd name="T4" fmla="*/ 0 w 189"/>
                <a:gd name="T5" fmla="*/ 0 h 376"/>
                <a:gd name="T6" fmla="*/ 0 w 189"/>
                <a:gd name="T7" fmla="*/ 0 h 376"/>
                <a:gd name="T8" fmla="*/ 0 w 189"/>
                <a:gd name="T9" fmla="*/ 0 h 376"/>
                <a:gd name="T10" fmla="*/ 0 w 189"/>
                <a:gd name="T11" fmla="*/ 0 h 376"/>
                <a:gd name="T12" fmla="*/ 0 w 189"/>
                <a:gd name="T13" fmla="*/ 0 h 376"/>
                <a:gd name="T14" fmla="*/ 0 w 189"/>
                <a:gd name="T15" fmla="*/ 0 h 376"/>
                <a:gd name="T16" fmla="*/ 0 w 189"/>
                <a:gd name="T17" fmla="*/ 0 h 376"/>
                <a:gd name="T18" fmla="*/ 0 w 189"/>
                <a:gd name="T19" fmla="*/ 0 h 376"/>
                <a:gd name="T20" fmla="*/ 0 w 189"/>
                <a:gd name="T21" fmla="*/ 0 h 376"/>
                <a:gd name="T22" fmla="*/ 0 w 189"/>
                <a:gd name="T23" fmla="*/ 0 h 376"/>
                <a:gd name="T24" fmla="*/ 0 w 189"/>
                <a:gd name="T25" fmla="*/ 0 h 376"/>
                <a:gd name="T26" fmla="*/ 0 w 189"/>
                <a:gd name="T27" fmla="*/ 0 h 376"/>
                <a:gd name="T28" fmla="*/ 0 w 189"/>
                <a:gd name="T29" fmla="*/ 0 h 376"/>
                <a:gd name="T30" fmla="*/ 0 w 189"/>
                <a:gd name="T31" fmla="*/ 0 h 376"/>
                <a:gd name="T32" fmla="*/ 0 w 189"/>
                <a:gd name="T33" fmla="*/ 0 h 376"/>
                <a:gd name="T34" fmla="*/ 0 w 189"/>
                <a:gd name="T35" fmla="*/ 0 h 376"/>
                <a:gd name="T36" fmla="*/ 0 w 189"/>
                <a:gd name="T37" fmla="*/ 0 h 376"/>
                <a:gd name="T38" fmla="*/ 0 w 189"/>
                <a:gd name="T39" fmla="*/ 0 h 376"/>
                <a:gd name="T40" fmla="*/ 0 w 189"/>
                <a:gd name="T41" fmla="*/ 0 h 376"/>
                <a:gd name="T42" fmla="*/ 0 w 189"/>
                <a:gd name="T43" fmla="*/ 0 h 376"/>
                <a:gd name="T44" fmla="*/ 0 w 189"/>
                <a:gd name="T45" fmla="*/ 0 h 376"/>
                <a:gd name="T46" fmla="*/ 0 w 189"/>
                <a:gd name="T47" fmla="*/ 0 h 376"/>
                <a:gd name="T48" fmla="*/ 0 w 189"/>
                <a:gd name="T49" fmla="*/ 0 h 376"/>
                <a:gd name="T50" fmla="*/ 0 w 189"/>
                <a:gd name="T51" fmla="*/ 0 h 376"/>
                <a:gd name="T52" fmla="*/ 0 w 189"/>
                <a:gd name="T53" fmla="*/ 0 h 37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89"/>
                <a:gd name="T82" fmla="*/ 0 h 376"/>
                <a:gd name="T83" fmla="*/ 189 w 189"/>
                <a:gd name="T84" fmla="*/ 376 h 37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89" h="376">
                  <a:moveTo>
                    <a:pt x="0" y="376"/>
                  </a:moveTo>
                  <a:lnTo>
                    <a:pt x="13" y="324"/>
                  </a:lnTo>
                  <a:lnTo>
                    <a:pt x="44" y="300"/>
                  </a:lnTo>
                  <a:lnTo>
                    <a:pt x="74" y="277"/>
                  </a:lnTo>
                  <a:lnTo>
                    <a:pt x="102" y="255"/>
                  </a:lnTo>
                  <a:lnTo>
                    <a:pt x="127" y="234"/>
                  </a:lnTo>
                  <a:lnTo>
                    <a:pt x="108" y="310"/>
                  </a:lnTo>
                  <a:lnTo>
                    <a:pt x="89" y="320"/>
                  </a:lnTo>
                  <a:lnTo>
                    <a:pt x="68" y="332"/>
                  </a:lnTo>
                  <a:lnTo>
                    <a:pt x="46" y="345"/>
                  </a:lnTo>
                  <a:lnTo>
                    <a:pt x="23" y="361"/>
                  </a:lnTo>
                  <a:lnTo>
                    <a:pt x="0" y="376"/>
                  </a:lnTo>
                  <a:close/>
                  <a:moveTo>
                    <a:pt x="76" y="85"/>
                  </a:moveTo>
                  <a:lnTo>
                    <a:pt x="82" y="61"/>
                  </a:lnTo>
                  <a:lnTo>
                    <a:pt x="90" y="56"/>
                  </a:lnTo>
                  <a:lnTo>
                    <a:pt x="98" y="50"/>
                  </a:lnTo>
                  <a:lnTo>
                    <a:pt x="120" y="38"/>
                  </a:lnTo>
                  <a:lnTo>
                    <a:pt x="143" y="26"/>
                  </a:lnTo>
                  <a:lnTo>
                    <a:pt x="166" y="13"/>
                  </a:lnTo>
                  <a:lnTo>
                    <a:pt x="189" y="0"/>
                  </a:lnTo>
                  <a:lnTo>
                    <a:pt x="164" y="99"/>
                  </a:lnTo>
                  <a:lnTo>
                    <a:pt x="154" y="95"/>
                  </a:lnTo>
                  <a:lnTo>
                    <a:pt x="145" y="93"/>
                  </a:lnTo>
                  <a:lnTo>
                    <a:pt x="134" y="91"/>
                  </a:lnTo>
                  <a:lnTo>
                    <a:pt x="123" y="89"/>
                  </a:lnTo>
                  <a:lnTo>
                    <a:pt x="100" y="86"/>
                  </a:lnTo>
                  <a:lnTo>
                    <a:pt x="76" y="85"/>
                  </a:lnTo>
                  <a:close/>
                </a:path>
              </a:pathLst>
            </a:custGeom>
            <a:solidFill>
              <a:srgbClr val="89A4B9"/>
            </a:solidFill>
            <a:ln w="9525">
              <a:noFill/>
              <a:round/>
              <a:headEnd/>
              <a:tailEnd/>
            </a:ln>
          </xdr:spPr>
        </xdr:sp>
        <xdr:sp macro="" textlink="">
          <xdr:nvSpPr>
            <xdr:cNvPr id="64" name="Freeform 208"/>
            <xdr:cNvSpPr>
              <a:spLocks noEditPoints="1"/>
            </xdr:cNvSpPr>
          </xdr:nvSpPr>
          <xdr:spPr bwMode="auto">
            <a:xfrm>
              <a:off x="2670" y="521"/>
              <a:ext cx="37" cy="73"/>
            </a:xfrm>
            <a:custGeom>
              <a:avLst/>
              <a:gdLst>
                <a:gd name="T0" fmla="*/ 0 w 187"/>
                <a:gd name="T1" fmla="*/ 0 h 365"/>
                <a:gd name="T2" fmla="*/ 0 w 187"/>
                <a:gd name="T3" fmla="*/ 0 h 365"/>
                <a:gd name="T4" fmla="*/ 0 w 187"/>
                <a:gd name="T5" fmla="*/ 0 h 365"/>
                <a:gd name="T6" fmla="*/ 0 w 187"/>
                <a:gd name="T7" fmla="*/ 0 h 365"/>
                <a:gd name="T8" fmla="*/ 0 w 187"/>
                <a:gd name="T9" fmla="*/ 0 h 365"/>
                <a:gd name="T10" fmla="*/ 0 w 187"/>
                <a:gd name="T11" fmla="*/ 0 h 365"/>
                <a:gd name="T12" fmla="*/ 0 w 187"/>
                <a:gd name="T13" fmla="*/ 0 h 365"/>
                <a:gd name="T14" fmla="*/ 0 w 187"/>
                <a:gd name="T15" fmla="*/ 0 h 365"/>
                <a:gd name="T16" fmla="*/ 0 w 187"/>
                <a:gd name="T17" fmla="*/ 0 h 365"/>
                <a:gd name="T18" fmla="*/ 0 w 187"/>
                <a:gd name="T19" fmla="*/ 0 h 365"/>
                <a:gd name="T20" fmla="*/ 0 w 187"/>
                <a:gd name="T21" fmla="*/ 0 h 365"/>
                <a:gd name="T22" fmla="*/ 0 w 187"/>
                <a:gd name="T23" fmla="*/ 0 h 365"/>
                <a:gd name="T24" fmla="*/ 0 w 187"/>
                <a:gd name="T25" fmla="*/ 0 h 365"/>
                <a:gd name="T26" fmla="*/ 0 w 187"/>
                <a:gd name="T27" fmla="*/ 0 h 365"/>
                <a:gd name="T28" fmla="*/ 0 w 187"/>
                <a:gd name="T29" fmla="*/ 0 h 365"/>
                <a:gd name="T30" fmla="*/ 0 w 187"/>
                <a:gd name="T31" fmla="*/ 0 h 365"/>
                <a:gd name="T32" fmla="*/ 0 w 187"/>
                <a:gd name="T33" fmla="*/ 0 h 365"/>
                <a:gd name="T34" fmla="*/ 0 w 187"/>
                <a:gd name="T35" fmla="*/ 0 h 365"/>
                <a:gd name="T36" fmla="*/ 0 w 187"/>
                <a:gd name="T37" fmla="*/ 0 h 365"/>
                <a:gd name="T38" fmla="*/ 0 w 187"/>
                <a:gd name="T39" fmla="*/ 0 h 365"/>
                <a:gd name="T40" fmla="*/ 0 w 187"/>
                <a:gd name="T41" fmla="*/ 0 h 365"/>
                <a:gd name="T42" fmla="*/ 0 w 187"/>
                <a:gd name="T43" fmla="*/ 0 h 365"/>
                <a:gd name="T44" fmla="*/ 0 w 187"/>
                <a:gd name="T45" fmla="*/ 0 h 365"/>
                <a:gd name="T46" fmla="*/ 0 w 187"/>
                <a:gd name="T47" fmla="*/ 0 h 365"/>
                <a:gd name="T48" fmla="*/ 0 w 187"/>
                <a:gd name="T49" fmla="*/ 0 h 365"/>
                <a:gd name="T50" fmla="*/ 0 w 187"/>
                <a:gd name="T51" fmla="*/ 0 h 365"/>
                <a:gd name="T52" fmla="*/ 0 w 187"/>
                <a:gd name="T53" fmla="*/ 0 h 365"/>
                <a:gd name="T54" fmla="*/ 0 w 187"/>
                <a:gd name="T55" fmla="*/ 0 h 365"/>
                <a:gd name="T56" fmla="*/ 0 w 187"/>
                <a:gd name="T57" fmla="*/ 0 h 365"/>
                <a:gd name="T58" fmla="*/ 0 w 187"/>
                <a:gd name="T59" fmla="*/ 0 h 365"/>
                <a:gd name="T60" fmla="*/ 0 w 187"/>
                <a:gd name="T61" fmla="*/ 0 h 365"/>
                <a:gd name="T62" fmla="*/ 0 w 187"/>
                <a:gd name="T63" fmla="*/ 0 h 365"/>
                <a:gd name="T64" fmla="*/ 0 w 187"/>
                <a:gd name="T65" fmla="*/ 0 h 365"/>
                <a:gd name="T66" fmla="*/ 0 w 187"/>
                <a:gd name="T67" fmla="*/ 0 h 365"/>
                <a:gd name="T68" fmla="*/ 0 w 187"/>
                <a:gd name="T69" fmla="*/ 0 h 365"/>
                <a:gd name="T70" fmla="*/ 0 w 187"/>
                <a:gd name="T71" fmla="*/ 0 h 365"/>
                <a:gd name="T72" fmla="*/ 0 w 187"/>
                <a:gd name="T73" fmla="*/ 0 h 365"/>
                <a:gd name="T74" fmla="*/ 0 w 187"/>
                <a:gd name="T75" fmla="*/ 0 h 365"/>
                <a:gd name="T76" fmla="*/ 0 w 187"/>
                <a:gd name="T77" fmla="*/ 0 h 365"/>
                <a:gd name="T78" fmla="*/ 0 w 187"/>
                <a:gd name="T79" fmla="*/ 0 h 3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187"/>
                <a:gd name="T121" fmla="*/ 0 h 365"/>
                <a:gd name="T122" fmla="*/ 187 w 187"/>
                <a:gd name="T123" fmla="*/ 365 h 365"/>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187" h="365">
                  <a:moveTo>
                    <a:pt x="0" y="365"/>
                  </a:moveTo>
                  <a:lnTo>
                    <a:pt x="15" y="305"/>
                  </a:lnTo>
                  <a:lnTo>
                    <a:pt x="33" y="291"/>
                  </a:lnTo>
                  <a:lnTo>
                    <a:pt x="49" y="278"/>
                  </a:lnTo>
                  <a:lnTo>
                    <a:pt x="66" y="265"/>
                  </a:lnTo>
                  <a:lnTo>
                    <a:pt x="80" y="252"/>
                  </a:lnTo>
                  <a:lnTo>
                    <a:pt x="101" y="234"/>
                  </a:lnTo>
                  <a:lnTo>
                    <a:pt x="116" y="217"/>
                  </a:lnTo>
                  <a:lnTo>
                    <a:pt x="123" y="209"/>
                  </a:lnTo>
                  <a:lnTo>
                    <a:pt x="129" y="202"/>
                  </a:lnTo>
                  <a:lnTo>
                    <a:pt x="133" y="194"/>
                  </a:lnTo>
                  <a:lnTo>
                    <a:pt x="137" y="187"/>
                  </a:lnTo>
                  <a:lnTo>
                    <a:pt x="105" y="309"/>
                  </a:lnTo>
                  <a:lnTo>
                    <a:pt x="88" y="317"/>
                  </a:lnTo>
                  <a:lnTo>
                    <a:pt x="69" y="326"/>
                  </a:lnTo>
                  <a:lnTo>
                    <a:pt x="51" y="336"/>
                  </a:lnTo>
                  <a:lnTo>
                    <a:pt x="34" y="345"/>
                  </a:lnTo>
                  <a:lnTo>
                    <a:pt x="26" y="350"/>
                  </a:lnTo>
                  <a:lnTo>
                    <a:pt x="17" y="355"/>
                  </a:lnTo>
                  <a:lnTo>
                    <a:pt x="8" y="360"/>
                  </a:lnTo>
                  <a:lnTo>
                    <a:pt x="0" y="365"/>
                  </a:lnTo>
                  <a:close/>
                  <a:moveTo>
                    <a:pt x="66" y="114"/>
                  </a:moveTo>
                  <a:lnTo>
                    <a:pt x="81" y="54"/>
                  </a:lnTo>
                  <a:lnTo>
                    <a:pt x="106" y="40"/>
                  </a:lnTo>
                  <a:lnTo>
                    <a:pt x="133" y="27"/>
                  </a:lnTo>
                  <a:lnTo>
                    <a:pt x="159" y="13"/>
                  </a:lnTo>
                  <a:lnTo>
                    <a:pt x="187" y="0"/>
                  </a:lnTo>
                  <a:lnTo>
                    <a:pt x="143" y="164"/>
                  </a:lnTo>
                  <a:lnTo>
                    <a:pt x="143" y="159"/>
                  </a:lnTo>
                  <a:lnTo>
                    <a:pt x="142" y="153"/>
                  </a:lnTo>
                  <a:lnTo>
                    <a:pt x="140" y="149"/>
                  </a:lnTo>
                  <a:lnTo>
                    <a:pt x="137" y="144"/>
                  </a:lnTo>
                  <a:lnTo>
                    <a:pt x="134" y="140"/>
                  </a:lnTo>
                  <a:lnTo>
                    <a:pt x="131" y="137"/>
                  </a:lnTo>
                  <a:lnTo>
                    <a:pt x="125" y="133"/>
                  </a:lnTo>
                  <a:lnTo>
                    <a:pt x="121" y="130"/>
                  </a:lnTo>
                  <a:lnTo>
                    <a:pt x="110" y="125"/>
                  </a:lnTo>
                  <a:lnTo>
                    <a:pt x="97" y="119"/>
                  </a:lnTo>
                  <a:lnTo>
                    <a:pt x="81" y="116"/>
                  </a:lnTo>
                  <a:lnTo>
                    <a:pt x="66" y="114"/>
                  </a:lnTo>
                  <a:close/>
                </a:path>
              </a:pathLst>
            </a:custGeom>
            <a:solidFill>
              <a:srgbClr val="8CA6BB"/>
            </a:solidFill>
            <a:ln w="9525">
              <a:noFill/>
              <a:round/>
              <a:headEnd/>
              <a:tailEnd/>
            </a:ln>
          </xdr:spPr>
        </xdr:sp>
        <xdr:sp macro="" textlink="">
          <xdr:nvSpPr>
            <xdr:cNvPr id="65" name="Freeform 209"/>
            <xdr:cNvSpPr>
              <a:spLocks/>
            </xdr:cNvSpPr>
          </xdr:nvSpPr>
          <xdr:spPr bwMode="auto">
            <a:xfrm>
              <a:off x="2680" y="517"/>
              <a:ext cx="37" cy="71"/>
            </a:xfrm>
            <a:custGeom>
              <a:avLst/>
              <a:gdLst>
                <a:gd name="T0" fmla="*/ 0 w 185"/>
                <a:gd name="T1" fmla="*/ 0 h 359"/>
                <a:gd name="T2" fmla="*/ 0 w 185"/>
                <a:gd name="T3" fmla="*/ 0 h 359"/>
                <a:gd name="T4" fmla="*/ 0 w 185"/>
                <a:gd name="T5" fmla="*/ 0 h 359"/>
                <a:gd name="T6" fmla="*/ 0 w 185"/>
                <a:gd name="T7" fmla="*/ 0 h 359"/>
                <a:gd name="T8" fmla="*/ 0 w 185"/>
                <a:gd name="T9" fmla="*/ 0 h 359"/>
                <a:gd name="T10" fmla="*/ 0 w 185"/>
                <a:gd name="T11" fmla="*/ 0 h 359"/>
                <a:gd name="T12" fmla="*/ 0 w 185"/>
                <a:gd name="T13" fmla="*/ 0 h 359"/>
                <a:gd name="T14" fmla="*/ 0 w 185"/>
                <a:gd name="T15" fmla="*/ 0 h 359"/>
                <a:gd name="T16" fmla="*/ 0 w 185"/>
                <a:gd name="T17" fmla="*/ 0 h 359"/>
                <a:gd name="T18" fmla="*/ 0 w 185"/>
                <a:gd name="T19" fmla="*/ 0 h 359"/>
                <a:gd name="T20" fmla="*/ 0 w 185"/>
                <a:gd name="T21" fmla="*/ 0 h 359"/>
                <a:gd name="T22" fmla="*/ 0 w 185"/>
                <a:gd name="T23" fmla="*/ 0 h 359"/>
                <a:gd name="T24" fmla="*/ 0 w 185"/>
                <a:gd name="T25" fmla="*/ 0 h 359"/>
                <a:gd name="T26" fmla="*/ 0 w 185"/>
                <a:gd name="T27" fmla="*/ 0 h 359"/>
                <a:gd name="T28" fmla="*/ 0 w 185"/>
                <a:gd name="T29" fmla="*/ 0 h 359"/>
                <a:gd name="T30" fmla="*/ 0 w 185"/>
                <a:gd name="T31" fmla="*/ 0 h 359"/>
                <a:gd name="T32" fmla="*/ 0 w 185"/>
                <a:gd name="T33" fmla="*/ 0 h 359"/>
                <a:gd name="T34" fmla="*/ 0 w 185"/>
                <a:gd name="T35" fmla="*/ 0 h 359"/>
                <a:gd name="T36" fmla="*/ 0 w 185"/>
                <a:gd name="T37" fmla="*/ 0 h 359"/>
                <a:gd name="T38" fmla="*/ 0 w 185"/>
                <a:gd name="T39" fmla="*/ 0 h 359"/>
                <a:gd name="T40" fmla="*/ 0 w 185"/>
                <a:gd name="T41" fmla="*/ 0 h 359"/>
                <a:gd name="T42" fmla="*/ 0 w 185"/>
                <a:gd name="T43" fmla="*/ 0 h 359"/>
                <a:gd name="T44" fmla="*/ 0 w 185"/>
                <a:gd name="T45" fmla="*/ 0 h 359"/>
                <a:gd name="T46" fmla="*/ 0 w 185"/>
                <a:gd name="T47" fmla="*/ 0 h 359"/>
                <a:gd name="T48" fmla="*/ 0 w 185"/>
                <a:gd name="T49" fmla="*/ 0 h 359"/>
                <a:gd name="T50" fmla="*/ 0 w 185"/>
                <a:gd name="T51" fmla="*/ 0 h 359"/>
                <a:gd name="T52" fmla="*/ 0 w 185"/>
                <a:gd name="T53" fmla="*/ 0 h 359"/>
                <a:gd name="T54" fmla="*/ 0 w 185"/>
                <a:gd name="T55" fmla="*/ 0 h 359"/>
                <a:gd name="T56" fmla="*/ 0 w 185"/>
                <a:gd name="T57" fmla="*/ 0 h 359"/>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85"/>
                <a:gd name="T88" fmla="*/ 0 h 359"/>
                <a:gd name="T89" fmla="*/ 185 w 185"/>
                <a:gd name="T90" fmla="*/ 359 h 359"/>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85" h="359">
                  <a:moveTo>
                    <a:pt x="0" y="359"/>
                  </a:moveTo>
                  <a:lnTo>
                    <a:pt x="19" y="283"/>
                  </a:lnTo>
                  <a:lnTo>
                    <a:pt x="27" y="276"/>
                  </a:lnTo>
                  <a:lnTo>
                    <a:pt x="41" y="263"/>
                  </a:lnTo>
                  <a:lnTo>
                    <a:pt x="55" y="251"/>
                  </a:lnTo>
                  <a:lnTo>
                    <a:pt x="64" y="240"/>
                  </a:lnTo>
                  <a:lnTo>
                    <a:pt x="73" y="229"/>
                  </a:lnTo>
                  <a:lnTo>
                    <a:pt x="80" y="218"/>
                  </a:lnTo>
                  <a:lnTo>
                    <a:pt x="85" y="209"/>
                  </a:lnTo>
                  <a:lnTo>
                    <a:pt x="89" y="200"/>
                  </a:lnTo>
                  <a:lnTo>
                    <a:pt x="90" y="192"/>
                  </a:lnTo>
                  <a:lnTo>
                    <a:pt x="90" y="184"/>
                  </a:lnTo>
                  <a:lnTo>
                    <a:pt x="89" y="177"/>
                  </a:lnTo>
                  <a:lnTo>
                    <a:pt x="85" y="171"/>
                  </a:lnTo>
                  <a:lnTo>
                    <a:pt x="82" y="165"/>
                  </a:lnTo>
                  <a:lnTo>
                    <a:pt x="77" y="160"/>
                  </a:lnTo>
                  <a:lnTo>
                    <a:pt x="70" y="155"/>
                  </a:lnTo>
                  <a:lnTo>
                    <a:pt x="63" y="151"/>
                  </a:lnTo>
                  <a:lnTo>
                    <a:pt x="56" y="148"/>
                  </a:lnTo>
                  <a:lnTo>
                    <a:pt x="81" y="49"/>
                  </a:lnTo>
                  <a:lnTo>
                    <a:pt x="106" y="37"/>
                  </a:lnTo>
                  <a:lnTo>
                    <a:pt x="132" y="24"/>
                  </a:lnTo>
                  <a:lnTo>
                    <a:pt x="158" y="12"/>
                  </a:lnTo>
                  <a:lnTo>
                    <a:pt x="185" y="0"/>
                  </a:lnTo>
                  <a:lnTo>
                    <a:pt x="104" y="305"/>
                  </a:lnTo>
                  <a:lnTo>
                    <a:pt x="78" y="318"/>
                  </a:lnTo>
                  <a:lnTo>
                    <a:pt x="52" y="333"/>
                  </a:lnTo>
                  <a:lnTo>
                    <a:pt x="26" y="346"/>
                  </a:lnTo>
                  <a:lnTo>
                    <a:pt x="0" y="359"/>
                  </a:lnTo>
                  <a:close/>
                </a:path>
              </a:pathLst>
            </a:custGeom>
            <a:solidFill>
              <a:srgbClr val="91AABE"/>
            </a:solidFill>
            <a:ln w="9525">
              <a:noFill/>
              <a:round/>
              <a:headEnd/>
              <a:tailEnd/>
            </a:ln>
          </xdr:spPr>
        </xdr:sp>
        <xdr:sp macro="" textlink="">
          <xdr:nvSpPr>
            <xdr:cNvPr id="66" name="Freeform 210"/>
            <xdr:cNvSpPr>
              <a:spLocks/>
            </xdr:cNvSpPr>
          </xdr:nvSpPr>
          <xdr:spPr bwMode="auto">
            <a:xfrm>
              <a:off x="2691" y="512"/>
              <a:ext cx="37" cy="71"/>
            </a:xfrm>
            <a:custGeom>
              <a:avLst/>
              <a:gdLst>
                <a:gd name="T0" fmla="*/ 0 w 184"/>
                <a:gd name="T1" fmla="*/ 0 h 355"/>
                <a:gd name="T2" fmla="*/ 0 w 184"/>
                <a:gd name="T3" fmla="*/ 0 h 355"/>
                <a:gd name="T4" fmla="*/ 0 w 184"/>
                <a:gd name="T5" fmla="*/ 0 h 355"/>
                <a:gd name="T6" fmla="*/ 0 w 184"/>
                <a:gd name="T7" fmla="*/ 0 h 355"/>
                <a:gd name="T8" fmla="*/ 0 w 184"/>
                <a:gd name="T9" fmla="*/ 0 h 355"/>
                <a:gd name="T10" fmla="*/ 0 w 184"/>
                <a:gd name="T11" fmla="*/ 0 h 355"/>
                <a:gd name="T12" fmla="*/ 0 w 184"/>
                <a:gd name="T13" fmla="*/ 0 h 355"/>
                <a:gd name="T14" fmla="*/ 0 w 184"/>
                <a:gd name="T15" fmla="*/ 0 h 355"/>
                <a:gd name="T16" fmla="*/ 0 w 184"/>
                <a:gd name="T17" fmla="*/ 0 h 355"/>
                <a:gd name="T18" fmla="*/ 0 w 184"/>
                <a:gd name="T19" fmla="*/ 0 h 355"/>
                <a:gd name="T20" fmla="*/ 0 w 184"/>
                <a:gd name="T21" fmla="*/ 0 h 355"/>
                <a:gd name="T22" fmla="*/ 0 w 184"/>
                <a:gd name="T23" fmla="*/ 0 h 355"/>
                <a:gd name="T24" fmla="*/ 0 w 184"/>
                <a:gd name="T25" fmla="*/ 0 h 355"/>
                <a:gd name="T26" fmla="*/ 0 w 184"/>
                <a:gd name="T27" fmla="*/ 0 h 355"/>
                <a:gd name="T28" fmla="*/ 0 w 184"/>
                <a:gd name="T29" fmla="*/ 0 h 355"/>
                <a:gd name="T30" fmla="*/ 0 w 184"/>
                <a:gd name="T31" fmla="*/ 0 h 3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84"/>
                <a:gd name="T49" fmla="*/ 0 h 355"/>
                <a:gd name="T50" fmla="*/ 184 w 184"/>
                <a:gd name="T51" fmla="*/ 355 h 35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84" h="355">
                  <a:moveTo>
                    <a:pt x="0" y="355"/>
                  </a:moveTo>
                  <a:lnTo>
                    <a:pt x="32" y="233"/>
                  </a:lnTo>
                  <a:lnTo>
                    <a:pt x="35" y="227"/>
                  </a:lnTo>
                  <a:lnTo>
                    <a:pt x="37" y="221"/>
                  </a:lnTo>
                  <a:lnTo>
                    <a:pt x="38" y="216"/>
                  </a:lnTo>
                  <a:lnTo>
                    <a:pt x="38" y="210"/>
                  </a:lnTo>
                  <a:lnTo>
                    <a:pt x="82" y="46"/>
                  </a:lnTo>
                  <a:lnTo>
                    <a:pt x="106" y="34"/>
                  </a:lnTo>
                  <a:lnTo>
                    <a:pt x="131" y="22"/>
                  </a:lnTo>
                  <a:lnTo>
                    <a:pt x="158" y="11"/>
                  </a:lnTo>
                  <a:lnTo>
                    <a:pt x="184" y="0"/>
                  </a:lnTo>
                  <a:lnTo>
                    <a:pt x="105" y="301"/>
                  </a:lnTo>
                  <a:lnTo>
                    <a:pt x="79" y="314"/>
                  </a:lnTo>
                  <a:lnTo>
                    <a:pt x="52" y="327"/>
                  </a:lnTo>
                  <a:lnTo>
                    <a:pt x="26" y="340"/>
                  </a:lnTo>
                  <a:lnTo>
                    <a:pt x="0" y="355"/>
                  </a:lnTo>
                  <a:close/>
                </a:path>
              </a:pathLst>
            </a:custGeom>
            <a:solidFill>
              <a:srgbClr val="94AEC1"/>
            </a:solidFill>
            <a:ln w="9525">
              <a:noFill/>
              <a:round/>
              <a:headEnd/>
              <a:tailEnd/>
            </a:ln>
          </xdr:spPr>
        </xdr:sp>
        <xdr:sp macro="" textlink="">
          <xdr:nvSpPr>
            <xdr:cNvPr id="67" name="Freeform 211"/>
            <xdr:cNvSpPr>
              <a:spLocks/>
            </xdr:cNvSpPr>
          </xdr:nvSpPr>
          <xdr:spPr bwMode="auto">
            <a:xfrm>
              <a:off x="2701" y="508"/>
              <a:ext cx="37" cy="70"/>
            </a:xfrm>
            <a:custGeom>
              <a:avLst/>
              <a:gdLst>
                <a:gd name="T0" fmla="*/ 0 w 183"/>
                <a:gd name="T1" fmla="*/ 0 h 348"/>
                <a:gd name="T2" fmla="*/ 0 w 183"/>
                <a:gd name="T3" fmla="*/ 0 h 348"/>
                <a:gd name="T4" fmla="*/ 0 w 183"/>
                <a:gd name="T5" fmla="*/ 0 h 348"/>
                <a:gd name="T6" fmla="*/ 0 w 183"/>
                <a:gd name="T7" fmla="*/ 0 h 348"/>
                <a:gd name="T8" fmla="*/ 0 w 183"/>
                <a:gd name="T9" fmla="*/ 0 h 348"/>
                <a:gd name="T10" fmla="*/ 0 w 183"/>
                <a:gd name="T11" fmla="*/ 0 h 348"/>
                <a:gd name="T12" fmla="*/ 0 w 183"/>
                <a:gd name="T13" fmla="*/ 0 h 348"/>
                <a:gd name="T14" fmla="*/ 0 w 183"/>
                <a:gd name="T15" fmla="*/ 0 h 348"/>
                <a:gd name="T16" fmla="*/ 0 w 183"/>
                <a:gd name="T17" fmla="*/ 0 h 348"/>
                <a:gd name="T18" fmla="*/ 0 w 183"/>
                <a:gd name="T19" fmla="*/ 0 h 348"/>
                <a:gd name="T20" fmla="*/ 0 w 183"/>
                <a:gd name="T21" fmla="*/ 0 h 3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83"/>
                <a:gd name="T34" fmla="*/ 0 h 348"/>
                <a:gd name="T35" fmla="*/ 183 w 183"/>
                <a:gd name="T36" fmla="*/ 348 h 3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83" h="348">
                  <a:moveTo>
                    <a:pt x="0" y="348"/>
                  </a:moveTo>
                  <a:lnTo>
                    <a:pt x="81" y="43"/>
                  </a:lnTo>
                  <a:lnTo>
                    <a:pt x="106" y="32"/>
                  </a:lnTo>
                  <a:lnTo>
                    <a:pt x="131" y="21"/>
                  </a:lnTo>
                  <a:lnTo>
                    <a:pt x="157" y="11"/>
                  </a:lnTo>
                  <a:lnTo>
                    <a:pt x="183" y="0"/>
                  </a:lnTo>
                  <a:lnTo>
                    <a:pt x="105" y="296"/>
                  </a:lnTo>
                  <a:lnTo>
                    <a:pt x="78" y="309"/>
                  </a:lnTo>
                  <a:lnTo>
                    <a:pt x="53" y="323"/>
                  </a:lnTo>
                  <a:lnTo>
                    <a:pt x="27" y="335"/>
                  </a:lnTo>
                  <a:lnTo>
                    <a:pt x="0" y="348"/>
                  </a:lnTo>
                  <a:close/>
                </a:path>
              </a:pathLst>
            </a:custGeom>
            <a:solidFill>
              <a:srgbClr val="98B0C4"/>
            </a:solidFill>
            <a:ln w="9525">
              <a:noFill/>
              <a:round/>
              <a:headEnd/>
              <a:tailEnd/>
            </a:ln>
          </xdr:spPr>
        </xdr:sp>
        <xdr:sp macro="" textlink="">
          <xdr:nvSpPr>
            <xdr:cNvPr id="68" name="Freeform 212"/>
            <xdr:cNvSpPr>
              <a:spLocks/>
            </xdr:cNvSpPr>
          </xdr:nvSpPr>
          <xdr:spPr bwMode="auto">
            <a:xfrm>
              <a:off x="2712" y="504"/>
              <a:ext cx="36" cy="68"/>
            </a:xfrm>
            <a:custGeom>
              <a:avLst/>
              <a:gdLst>
                <a:gd name="T0" fmla="*/ 0 w 181"/>
                <a:gd name="T1" fmla="*/ 0 h 342"/>
                <a:gd name="T2" fmla="*/ 0 w 181"/>
                <a:gd name="T3" fmla="*/ 0 h 342"/>
                <a:gd name="T4" fmla="*/ 0 w 181"/>
                <a:gd name="T5" fmla="*/ 0 h 342"/>
                <a:gd name="T6" fmla="*/ 0 w 181"/>
                <a:gd name="T7" fmla="*/ 0 h 342"/>
                <a:gd name="T8" fmla="*/ 0 w 181"/>
                <a:gd name="T9" fmla="*/ 0 h 342"/>
                <a:gd name="T10" fmla="*/ 0 w 181"/>
                <a:gd name="T11" fmla="*/ 0 h 342"/>
                <a:gd name="T12" fmla="*/ 0 w 181"/>
                <a:gd name="T13" fmla="*/ 0 h 342"/>
                <a:gd name="T14" fmla="*/ 0 w 181"/>
                <a:gd name="T15" fmla="*/ 0 h 342"/>
                <a:gd name="T16" fmla="*/ 0 w 181"/>
                <a:gd name="T17" fmla="*/ 0 h 342"/>
                <a:gd name="T18" fmla="*/ 0 w 181"/>
                <a:gd name="T19" fmla="*/ 0 h 342"/>
                <a:gd name="T20" fmla="*/ 0 w 181"/>
                <a:gd name="T21" fmla="*/ 0 h 34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81"/>
                <a:gd name="T34" fmla="*/ 0 h 342"/>
                <a:gd name="T35" fmla="*/ 181 w 181"/>
                <a:gd name="T36" fmla="*/ 342 h 34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81" h="342">
                  <a:moveTo>
                    <a:pt x="0" y="342"/>
                  </a:moveTo>
                  <a:lnTo>
                    <a:pt x="79" y="41"/>
                  </a:lnTo>
                  <a:lnTo>
                    <a:pt x="105" y="31"/>
                  </a:lnTo>
                  <a:lnTo>
                    <a:pt x="129" y="20"/>
                  </a:lnTo>
                  <a:lnTo>
                    <a:pt x="155" y="10"/>
                  </a:lnTo>
                  <a:lnTo>
                    <a:pt x="181" y="0"/>
                  </a:lnTo>
                  <a:lnTo>
                    <a:pt x="104" y="292"/>
                  </a:lnTo>
                  <a:lnTo>
                    <a:pt x="78" y="304"/>
                  </a:lnTo>
                  <a:lnTo>
                    <a:pt x="52" y="316"/>
                  </a:lnTo>
                  <a:lnTo>
                    <a:pt x="25" y="329"/>
                  </a:lnTo>
                  <a:lnTo>
                    <a:pt x="0" y="342"/>
                  </a:lnTo>
                  <a:close/>
                </a:path>
              </a:pathLst>
            </a:custGeom>
            <a:solidFill>
              <a:srgbClr val="9BB3C7"/>
            </a:solidFill>
            <a:ln w="9525">
              <a:noFill/>
              <a:round/>
              <a:headEnd/>
              <a:tailEnd/>
            </a:ln>
          </xdr:spPr>
        </xdr:sp>
        <xdr:sp macro="" textlink="">
          <xdr:nvSpPr>
            <xdr:cNvPr id="69" name="Freeform 213"/>
            <xdr:cNvSpPr>
              <a:spLocks/>
            </xdr:cNvSpPr>
          </xdr:nvSpPr>
          <xdr:spPr bwMode="auto">
            <a:xfrm>
              <a:off x="2722" y="500"/>
              <a:ext cx="36" cy="67"/>
            </a:xfrm>
            <a:custGeom>
              <a:avLst/>
              <a:gdLst>
                <a:gd name="T0" fmla="*/ 0 w 179"/>
                <a:gd name="T1" fmla="*/ 0 h 335"/>
                <a:gd name="T2" fmla="*/ 0 w 179"/>
                <a:gd name="T3" fmla="*/ 0 h 335"/>
                <a:gd name="T4" fmla="*/ 0 w 179"/>
                <a:gd name="T5" fmla="*/ 0 h 335"/>
                <a:gd name="T6" fmla="*/ 0 w 179"/>
                <a:gd name="T7" fmla="*/ 0 h 335"/>
                <a:gd name="T8" fmla="*/ 0 w 179"/>
                <a:gd name="T9" fmla="*/ 0 h 335"/>
                <a:gd name="T10" fmla="*/ 0 w 179"/>
                <a:gd name="T11" fmla="*/ 0 h 335"/>
                <a:gd name="T12" fmla="*/ 0 w 179"/>
                <a:gd name="T13" fmla="*/ 0 h 335"/>
                <a:gd name="T14" fmla="*/ 0 w 179"/>
                <a:gd name="T15" fmla="*/ 0 h 335"/>
                <a:gd name="T16" fmla="*/ 0 w 179"/>
                <a:gd name="T17" fmla="*/ 0 h 335"/>
                <a:gd name="T18" fmla="*/ 0 w 179"/>
                <a:gd name="T19" fmla="*/ 0 h 335"/>
                <a:gd name="T20" fmla="*/ 0 w 179"/>
                <a:gd name="T21" fmla="*/ 0 h 33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79"/>
                <a:gd name="T34" fmla="*/ 0 h 335"/>
                <a:gd name="T35" fmla="*/ 179 w 179"/>
                <a:gd name="T36" fmla="*/ 335 h 33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79" h="335">
                  <a:moveTo>
                    <a:pt x="0" y="335"/>
                  </a:moveTo>
                  <a:lnTo>
                    <a:pt x="78" y="39"/>
                  </a:lnTo>
                  <a:lnTo>
                    <a:pt x="103" y="29"/>
                  </a:lnTo>
                  <a:lnTo>
                    <a:pt x="128" y="19"/>
                  </a:lnTo>
                  <a:lnTo>
                    <a:pt x="153" y="10"/>
                  </a:lnTo>
                  <a:lnTo>
                    <a:pt x="179" y="0"/>
                  </a:lnTo>
                  <a:lnTo>
                    <a:pt x="104" y="286"/>
                  </a:lnTo>
                  <a:lnTo>
                    <a:pt x="78" y="299"/>
                  </a:lnTo>
                  <a:lnTo>
                    <a:pt x="52" y="311"/>
                  </a:lnTo>
                  <a:lnTo>
                    <a:pt x="26" y="323"/>
                  </a:lnTo>
                  <a:lnTo>
                    <a:pt x="0" y="335"/>
                  </a:lnTo>
                  <a:close/>
                </a:path>
              </a:pathLst>
            </a:custGeom>
            <a:solidFill>
              <a:srgbClr val="A0B7CA"/>
            </a:solidFill>
            <a:ln w="9525">
              <a:noFill/>
              <a:round/>
              <a:headEnd/>
              <a:tailEnd/>
            </a:ln>
          </xdr:spPr>
        </xdr:sp>
        <xdr:sp macro="" textlink="">
          <xdr:nvSpPr>
            <xdr:cNvPr id="70" name="Freeform 214"/>
            <xdr:cNvSpPr>
              <a:spLocks/>
            </xdr:cNvSpPr>
          </xdr:nvSpPr>
          <xdr:spPr bwMode="auto">
            <a:xfrm>
              <a:off x="2733" y="497"/>
              <a:ext cx="35" cy="65"/>
            </a:xfrm>
            <a:custGeom>
              <a:avLst/>
              <a:gdLst>
                <a:gd name="T0" fmla="*/ 0 w 177"/>
                <a:gd name="T1" fmla="*/ 0 h 328"/>
                <a:gd name="T2" fmla="*/ 0 w 177"/>
                <a:gd name="T3" fmla="*/ 0 h 328"/>
                <a:gd name="T4" fmla="*/ 0 w 177"/>
                <a:gd name="T5" fmla="*/ 0 h 328"/>
                <a:gd name="T6" fmla="*/ 0 w 177"/>
                <a:gd name="T7" fmla="*/ 0 h 328"/>
                <a:gd name="T8" fmla="*/ 0 w 177"/>
                <a:gd name="T9" fmla="*/ 0 h 328"/>
                <a:gd name="T10" fmla="*/ 0 w 177"/>
                <a:gd name="T11" fmla="*/ 0 h 328"/>
                <a:gd name="T12" fmla="*/ 0 w 177"/>
                <a:gd name="T13" fmla="*/ 0 h 328"/>
                <a:gd name="T14" fmla="*/ 0 w 177"/>
                <a:gd name="T15" fmla="*/ 0 h 328"/>
                <a:gd name="T16" fmla="*/ 0 w 177"/>
                <a:gd name="T17" fmla="*/ 0 h 328"/>
                <a:gd name="T18" fmla="*/ 0 w 177"/>
                <a:gd name="T19" fmla="*/ 0 h 328"/>
                <a:gd name="T20" fmla="*/ 0 w 177"/>
                <a:gd name="T21" fmla="*/ 0 h 32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77"/>
                <a:gd name="T34" fmla="*/ 0 h 328"/>
                <a:gd name="T35" fmla="*/ 177 w 177"/>
                <a:gd name="T36" fmla="*/ 328 h 32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77" h="328">
                  <a:moveTo>
                    <a:pt x="0" y="328"/>
                  </a:moveTo>
                  <a:lnTo>
                    <a:pt x="77" y="36"/>
                  </a:lnTo>
                  <a:lnTo>
                    <a:pt x="101" y="27"/>
                  </a:lnTo>
                  <a:lnTo>
                    <a:pt x="126" y="18"/>
                  </a:lnTo>
                  <a:lnTo>
                    <a:pt x="152" y="9"/>
                  </a:lnTo>
                  <a:lnTo>
                    <a:pt x="177" y="0"/>
                  </a:lnTo>
                  <a:lnTo>
                    <a:pt x="103" y="280"/>
                  </a:lnTo>
                  <a:lnTo>
                    <a:pt x="78" y="292"/>
                  </a:lnTo>
                  <a:lnTo>
                    <a:pt x="51" y="304"/>
                  </a:lnTo>
                  <a:lnTo>
                    <a:pt x="26" y="316"/>
                  </a:lnTo>
                  <a:lnTo>
                    <a:pt x="0" y="328"/>
                  </a:lnTo>
                  <a:close/>
                </a:path>
              </a:pathLst>
            </a:custGeom>
            <a:solidFill>
              <a:srgbClr val="A6BBCD"/>
            </a:solidFill>
            <a:ln w="9525">
              <a:noFill/>
              <a:round/>
              <a:headEnd/>
              <a:tailEnd/>
            </a:ln>
          </xdr:spPr>
        </xdr:sp>
        <xdr:sp macro="" textlink="">
          <xdr:nvSpPr>
            <xdr:cNvPr id="71" name="Freeform 215"/>
            <xdr:cNvSpPr>
              <a:spLocks/>
            </xdr:cNvSpPr>
          </xdr:nvSpPr>
          <xdr:spPr bwMode="auto">
            <a:xfrm>
              <a:off x="2743" y="493"/>
              <a:ext cx="35" cy="64"/>
            </a:xfrm>
            <a:custGeom>
              <a:avLst/>
              <a:gdLst>
                <a:gd name="T0" fmla="*/ 0 w 174"/>
                <a:gd name="T1" fmla="*/ 0 h 320"/>
                <a:gd name="T2" fmla="*/ 0 w 174"/>
                <a:gd name="T3" fmla="*/ 0 h 320"/>
                <a:gd name="T4" fmla="*/ 0 w 174"/>
                <a:gd name="T5" fmla="*/ 0 h 320"/>
                <a:gd name="T6" fmla="*/ 0 w 174"/>
                <a:gd name="T7" fmla="*/ 0 h 320"/>
                <a:gd name="T8" fmla="*/ 0 w 174"/>
                <a:gd name="T9" fmla="*/ 0 h 320"/>
                <a:gd name="T10" fmla="*/ 0 w 174"/>
                <a:gd name="T11" fmla="*/ 0 h 320"/>
                <a:gd name="T12" fmla="*/ 0 w 174"/>
                <a:gd name="T13" fmla="*/ 0 h 320"/>
                <a:gd name="T14" fmla="*/ 0 w 174"/>
                <a:gd name="T15" fmla="*/ 0 h 320"/>
                <a:gd name="T16" fmla="*/ 0 w 174"/>
                <a:gd name="T17" fmla="*/ 0 h 320"/>
                <a:gd name="T18" fmla="*/ 0 w 174"/>
                <a:gd name="T19" fmla="*/ 0 h 320"/>
                <a:gd name="T20" fmla="*/ 0 w 174"/>
                <a:gd name="T21" fmla="*/ 0 h 3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74"/>
                <a:gd name="T34" fmla="*/ 0 h 320"/>
                <a:gd name="T35" fmla="*/ 174 w 174"/>
                <a:gd name="T36" fmla="*/ 320 h 3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74" h="320">
                  <a:moveTo>
                    <a:pt x="0" y="320"/>
                  </a:moveTo>
                  <a:lnTo>
                    <a:pt x="75" y="34"/>
                  </a:lnTo>
                  <a:lnTo>
                    <a:pt x="100" y="26"/>
                  </a:lnTo>
                  <a:lnTo>
                    <a:pt x="125" y="18"/>
                  </a:lnTo>
                  <a:lnTo>
                    <a:pt x="149" y="9"/>
                  </a:lnTo>
                  <a:lnTo>
                    <a:pt x="174" y="0"/>
                  </a:lnTo>
                  <a:lnTo>
                    <a:pt x="103" y="273"/>
                  </a:lnTo>
                  <a:lnTo>
                    <a:pt x="77" y="284"/>
                  </a:lnTo>
                  <a:lnTo>
                    <a:pt x="51" y="297"/>
                  </a:lnTo>
                  <a:lnTo>
                    <a:pt x="26" y="309"/>
                  </a:lnTo>
                  <a:lnTo>
                    <a:pt x="0" y="320"/>
                  </a:lnTo>
                  <a:close/>
                </a:path>
              </a:pathLst>
            </a:custGeom>
            <a:solidFill>
              <a:srgbClr val="ABC0D1"/>
            </a:solidFill>
            <a:ln w="9525">
              <a:noFill/>
              <a:round/>
              <a:headEnd/>
              <a:tailEnd/>
            </a:ln>
          </xdr:spPr>
        </xdr:sp>
        <xdr:sp macro="" textlink="">
          <xdr:nvSpPr>
            <xdr:cNvPr id="72" name="Freeform 216"/>
            <xdr:cNvSpPr>
              <a:spLocks/>
            </xdr:cNvSpPr>
          </xdr:nvSpPr>
          <xdr:spPr bwMode="auto">
            <a:xfrm>
              <a:off x="2753" y="490"/>
              <a:ext cx="35" cy="63"/>
            </a:xfrm>
            <a:custGeom>
              <a:avLst/>
              <a:gdLst>
                <a:gd name="T0" fmla="*/ 0 w 173"/>
                <a:gd name="T1" fmla="*/ 0 h 312"/>
                <a:gd name="T2" fmla="*/ 0 w 173"/>
                <a:gd name="T3" fmla="*/ 0 h 312"/>
                <a:gd name="T4" fmla="*/ 0 w 173"/>
                <a:gd name="T5" fmla="*/ 0 h 312"/>
                <a:gd name="T6" fmla="*/ 0 w 173"/>
                <a:gd name="T7" fmla="*/ 0 h 312"/>
                <a:gd name="T8" fmla="*/ 0 w 173"/>
                <a:gd name="T9" fmla="*/ 0 h 312"/>
                <a:gd name="T10" fmla="*/ 0 w 173"/>
                <a:gd name="T11" fmla="*/ 0 h 312"/>
                <a:gd name="T12" fmla="*/ 0 w 173"/>
                <a:gd name="T13" fmla="*/ 0 h 312"/>
                <a:gd name="T14" fmla="*/ 0 w 173"/>
                <a:gd name="T15" fmla="*/ 0 h 312"/>
                <a:gd name="T16" fmla="*/ 0 w 173"/>
                <a:gd name="T17" fmla="*/ 0 h 312"/>
                <a:gd name="T18" fmla="*/ 0 w 173"/>
                <a:gd name="T19" fmla="*/ 0 h 312"/>
                <a:gd name="T20" fmla="*/ 0 w 173"/>
                <a:gd name="T21" fmla="*/ 0 h 3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73"/>
                <a:gd name="T34" fmla="*/ 0 h 312"/>
                <a:gd name="T35" fmla="*/ 173 w 173"/>
                <a:gd name="T36" fmla="*/ 312 h 3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73" h="312">
                  <a:moveTo>
                    <a:pt x="0" y="312"/>
                  </a:moveTo>
                  <a:lnTo>
                    <a:pt x="74" y="32"/>
                  </a:lnTo>
                  <a:lnTo>
                    <a:pt x="98" y="24"/>
                  </a:lnTo>
                  <a:lnTo>
                    <a:pt x="123" y="15"/>
                  </a:lnTo>
                  <a:lnTo>
                    <a:pt x="149" y="8"/>
                  </a:lnTo>
                  <a:lnTo>
                    <a:pt x="173" y="0"/>
                  </a:lnTo>
                  <a:lnTo>
                    <a:pt x="104" y="265"/>
                  </a:lnTo>
                  <a:lnTo>
                    <a:pt x="77" y="276"/>
                  </a:lnTo>
                  <a:lnTo>
                    <a:pt x="52" y="288"/>
                  </a:lnTo>
                  <a:lnTo>
                    <a:pt x="26" y="299"/>
                  </a:lnTo>
                  <a:lnTo>
                    <a:pt x="0" y="312"/>
                  </a:lnTo>
                  <a:close/>
                </a:path>
              </a:pathLst>
            </a:custGeom>
            <a:solidFill>
              <a:srgbClr val="AFC4D4"/>
            </a:solidFill>
            <a:ln w="9525">
              <a:noFill/>
              <a:round/>
              <a:headEnd/>
              <a:tailEnd/>
            </a:ln>
          </xdr:spPr>
        </xdr:sp>
        <xdr:sp macro="" textlink="">
          <xdr:nvSpPr>
            <xdr:cNvPr id="73" name="Freeform 217"/>
            <xdr:cNvSpPr>
              <a:spLocks/>
            </xdr:cNvSpPr>
          </xdr:nvSpPr>
          <xdr:spPr bwMode="auto">
            <a:xfrm>
              <a:off x="2764" y="487"/>
              <a:ext cx="34" cy="61"/>
            </a:xfrm>
            <a:custGeom>
              <a:avLst/>
              <a:gdLst>
                <a:gd name="T0" fmla="*/ 0 w 171"/>
                <a:gd name="T1" fmla="*/ 0 h 304"/>
                <a:gd name="T2" fmla="*/ 0 w 171"/>
                <a:gd name="T3" fmla="*/ 0 h 304"/>
                <a:gd name="T4" fmla="*/ 0 w 171"/>
                <a:gd name="T5" fmla="*/ 0 h 304"/>
                <a:gd name="T6" fmla="*/ 0 w 171"/>
                <a:gd name="T7" fmla="*/ 0 h 304"/>
                <a:gd name="T8" fmla="*/ 0 w 171"/>
                <a:gd name="T9" fmla="*/ 0 h 304"/>
                <a:gd name="T10" fmla="*/ 0 w 171"/>
                <a:gd name="T11" fmla="*/ 0 h 304"/>
                <a:gd name="T12" fmla="*/ 0 w 171"/>
                <a:gd name="T13" fmla="*/ 0 h 304"/>
                <a:gd name="T14" fmla="*/ 0 w 171"/>
                <a:gd name="T15" fmla="*/ 0 h 304"/>
                <a:gd name="T16" fmla="*/ 0 w 171"/>
                <a:gd name="T17" fmla="*/ 0 h 304"/>
                <a:gd name="T18" fmla="*/ 0 w 171"/>
                <a:gd name="T19" fmla="*/ 0 h 304"/>
                <a:gd name="T20" fmla="*/ 0 w 171"/>
                <a:gd name="T21" fmla="*/ 0 h 30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71"/>
                <a:gd name="T34" fmla="*/ 0 h 304"/>
                <a:gd name="T35" fmla="*/ 171 w 171"/>
                <a:gd name="T36" fmla="*/ 304 h 30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71" h="304">
                  <a:moveTo>
                    <a:pt x="0" y="304"/>
                  </a:moveTo>
                  <a:lnTo>
                    <a:pt x="71" y="31"/>
                  </a:lnTo>
                  <a:lnTo>
                    <a:pt x="97" y="24"/>
                  </a:lnTo>
                  <a:lnTo>
                    <a:pt x="121" y="16"/>
                  </a:lnTo>
                  <a:lnTo>
                    <a:pt x="145" y="8"/>
                  </a:lnTo>
                  <a:lnTo>
                    <a:pt x="171" y="0"/>
                  </a:lnTo>
                  <a:lnTo>
                    <a:pt x="102" y="258"/>
                  </a:lnTo>
                  <a:lnTo>
                    <a:pt x="77" y="270"/>
                  </a:lnTo>
                  <a:lnTo>
                    <a:pt x="52" y="281"/>
                  </a:lnTo>
                  <a:lnTo>
                    <a:pt x="25" y="292"/>
                  </a:lnTo>
                  <a:lnTo>
                    <a:pt x="0" y="304"/>
                  </a:lnTo>
                  <a:close/>
                </a:path>
              </a:pathLst>
            </a:custGeom>
            <a:solidFill>
              <a:srgbClr val="B5C7D7"/>
            </a:solidFill>
            <a:ln w="9525">
              <a:noFill/>
              <a:round/>
              <a:headEnd/>
              <a:tailEnd/>
            </a:ln>
          </xdr:spPr>
        </xdr:sp>
        <xdr:sp macro="" textlink="">
          <xdr:nvSpPr>
            <xdr:cNvPr id="74" name="Freeform 218"/>
            <xdr:cNvSpPr>
              <a:spLocks/>
            </xdr:cNvSpPr>
          </xdr:nvSpPr>
          <xdr:spPr bwMode="auto">
            <a:xfrm>
              <a:off x="2774" y="484"/>
              <a:ext cx="34" cy="59"/>
            </a:xfrm>
            <a:custGeom>
              <a:avLst/>
              <a:gdLst>
                <a:gd name="T0" fmla="*/ 0 w 168"/>
                <a:gd name="T1" fmla="*/ 0 h 295"/>
                <a:gd name="T2" fmla="*/ 0 w 168"/>
                <a:gd name="T3" fmla="*/ 0 h 295"/>
                <a:gd name="T4" fmla="*/ 0 w 168"/>
                <a:gd name="T5" fmla="*/ 0 h 295"/>
                <a:gd name="T6" fmla="*/ 0 w 168"/>
                <a:gd name="T7" fmla="*/ 0 h 295"/>
                <a:gd name="T8" fmla="*/ 0 w 168"/>
                <a:gd name="T9" fmla="*/ 0 h 295"/>
                <a:gd name="T10" fmla="*/ 0 w 168"/>
                <a:gd name="T11" fmla="*/ 0 h 295"/>
                <a:gd name="T12" fmla="*/ 0 w 168"/>
                <a:gd name="T13" fmla="*/ 0 h 295"/>
                <a:gd name="T14" fmla="*/ 0 w 168"/>
                <a:gd name="T15" fmla="*/ 0 h 295"/>
                <a:gd name="T16" fmla="*/ 0 w 168"/>
                <a:gd name="T17" fmla="*/ 0 h 295"/>
                <a:gd name="T18" fmla="*/ 0 w 168"/>
                <a:gd name="T19" fmla="*/ 0 h 295"/>
                <a:gd name="T20" fmla="*/ 0 w 168"/>
                <a:gd name="T21" fmla="*/ 0 h 29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8"/>
                <a:gd name="T34" fmla="*/ 0 h 295"/>
                <a:gd name="T35" fmla="*/ 168 w 168"/>
                <a:gd name="T36" fmla="*/ 295 h 29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8" h="295">
                  <a:moveTo>
                    <a:pt x="0" y="295"/>
                  </a:moveTo>
                  <a:lnTo>
                    <a:pt x="69" y="30"/>
                  </a:lnTo>
                  <a:lnTo>
                    <a:pt x="93" y="22"/>
                  </a:lnTo>
                  <a:lnTo>
                    <a:pt x="119" y="14"/>
                  </a:lnTo>
                  <a:lnTo>
                    <a:pt x="143" y="8"/>
                  </a:lnTo>
                  <a:lnTo>
                    <a:pt x="168" y="0"/>
                  </a:lnTo>
                  <a:lnTo>
                    <a:pt x="102" y="250"/>
                  </a:lnTo>
                  <a:lnTo>
                    <a:pt x="77" y="261"/>
                  </a:lnTo>
                  <a:lnTo>
                    <a:pt x="50" y="272"/>
                  </a:lnTo>
                  <a:lnTo>
                    <a:pt x="25" y="284"/>
                  </a:lnTo>
                  <a:lnTo>
                    <a:pt x="0" y="295"/>
                  </a:lnTo>
                  <a:close/>
                </a:path>
              </a:pathLst>
            </a:custGeom>
            <a:solidFill>
              <a:srgbClr val="BACBDA"/>
            </a:solidFill>
            <a:ln w="9525">
              <a:noFill/>
              <a:round/>
              <a:headEnd/>
              <a:tailEnd/>
            </a:ln>
          </xdr:spPr>
        </xdr:sp>
        <xdr:sp macro="" textlink="">
          <xdr:nvSpPr>
            <xdr:cNvPr id="75" name="Freeform 219"/>
            <xdr:cNvSpPr>
              <a:spLocks/>
            </xdr:cNvSpPr>
          </xdr:nvSpPr>
          <xdr:spPr bwMode="auto">
            <a:xfrm>
              <a:off x="2784" y="482"/>
              <a:ext cx="33" cy="57"/>
            </a:xfrm>
            <a:custGeom>
              <a:avLst/>
              <a:gdLst>
                <a:gd name="T0" fmla="*/ 0 w 167"/>
                <a:gd name="T1" fmla="*/ 0 h 285"/>
                <a:gd name="T2" fmla="*/ 0 w 167"/>
                <a:gd name="T3" fmla="*/ 0 h 285"/>
                <a:gd name="T4" fmla="*/ 0 w 167"/>
                <a:gd name="T5" fmla="*/ 0 h 285"/>
                <a:gd name="T6" fmla="*/ 0 w 167"/>
                <a:gd name="T7" fmla="*/ 0 h 285"/>
                <a:gd name="T8" fmla="*/ 0 w 167"/>
                <a:gd name="T9" fmla="*/ 0 h 285"/>
                <a:gd name="T10" fmla="*/ 0 w 167"/>
                <a:gd name="T11" fmla="*/ 0 h 285"/>
                <a:gd name="T12" fmla="*/ 0 w 167"/>
                <a:gd name="T13" fmla="*/ 0 h 285"/>
                <a:gd name="T14" fmla="*/ 0 w 167"/>
                <a:gd name="T15" fmla="*/ 0 h 285"/>
                <a:gd name="T16" fmla="*/ 0 w 167"/>
                <a:gd name="T17" fmla="*/ 0 h 285"/>
                <a:gd name="T18" fmla="*/ 0 w 167"/>
                <a:gd name="T19" fmla="*/ 0 h 285"/>
                <a:gd name="T20" fmla="*/ 0 w 167"/>
                <a:gd name="T21" fmla="*/ 0 h 28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7"/>
                <a:gd name="T34" fmla="*/ 0 h 285"/>
                <a:gd name="T35" fmla="*/ 167 w 167"/>
                <a:gd name="T36" fmla="*/ 285 h 28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7" h="285">
                  <a:moveTo>
                    <a:pt x="0" y="285"/>
                  </a:moveTo>
                  <a:lnTo>
                    <a:pt x="69" y="27"/>
                  </a:lnTo>
                  <a:lnTo>
                    <a:pt x="93" y="21"/>
                  </a:lnTo>
                  <a:lnTo>
                    <a:pt x="117" y="13"/>
                  </a:lnTo>
                  <a:lnTo>
                    <a:pt x="142" y="6"/>
                  </a:lnTo>
                  <a:lnTo>
                    <a:pt x="167" y="0"/>
                  </a:lnTo>
                  <a:lnTo>
                    <a:pt x="103" y="242"/>
                  </a:lnTo>
                  <a:lnTo>
                    <a:pt x="77" y="253"/>
                  </a:lnTo>
                  <a:lnTo>
                    <a:pt x="52" y="263"/>
                  </a:lnTo>
                  <a:lnTo>
                    <a:pt x="27" y="274"/>
                  </a:lnTo>
                  <a:lnTo>
                    <a:pt x="0" y="285"/>
                  </a:lnTo>
                  <a:close/>
                </a:path>
              </a:pathLst>
            </a:custGeom>
            <a:solidFill>
              <a:srgbClr val="BFCFDE"/>
            </a:solidFill>
            <a:ln w="9525">
              <a:noFill/>
              <a:round/>
              <a:headEnd/>
              <a:tailEnd/>
            </a:ln>
          </xdr:spPr>
        </xdr:sp>
        <xdr:sp macro="" textlink="">
          <xdr:nvSpPr>
            <xdr:cNvPr id="76" name="Freeform 220"/>
            <xdr:cNvSpPr>
              <a:spLocks/>
            </xdr:cNvSpPr>
          </xdr:nvSpPr>
          <xdr:spPr bwMode="auto">
            <a:xfrm>
              <a:off x="2794" y="479"/>
              <a:ext cx="33" cy="55"/>
            </a:xfrm>
            <a:custGeom>
              <a:avLst/>
              <a:gdLst>
                <a:gd name="T0" fmla="*/ 0 w 164"/>
                <a:gd name="T1" fmla="*/ 0 h 276"/>
                <a:gd name="T2" fmla="*/ 0 w 164"/>
                <a:gd name="T3" fmla="*/ 0 h 276"/>
                <a:gd name="T4" fmla="*/ 0 w 164"/>
                <a:gd name="T5" fmla="*/ 0 h 276"/>
                <a:gd name="T6" fmla="*/ 0 w 164"/>
                <a:gd name="T7" fmla="*/ 0 h 276"/>
                <a:gd name="T8" fmla="*/ 0 w 164"/>
                <a:gd name="T9" fmla="*/ 0 h 276"/>
                <a:gd name="T10" fmla="*/ 0 w 164"/>
                <a:gd name="T11" fmla="*/ 0 h 276"/>
                <a:gd name="T12" fmla="*/ 0 w 164"/>
                <a:gd name="T13" fmla="*/ 0 h 276"/>
                <a:gd name="T14" fmla="*/ 0 w 164"/>
                <a:gd name="T15" fmla="*/ 0 h 276"/>
                <a:gd name="T16" fmla="*/ 0 w 164"/>
                <a:gd name="T17" fmla="*/ 0 h 276"/>
                <a:gd name="T18" fmla="*/ 0 w 164"/>
                <a:gd name="T19" fmla="*/ 0 h 276"/>
                <a:gd name="T20" fmla="*/ 0 w 164"/>
                <a:gd name="T21" fmla="*/ 0 h 27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4"/>
                <a:gd name="T34" fmla="*/ 0 h 276"/>
                <a:gd name="T35" fmla="*/ 164 w 164"/>
                <a:gd name="T36" fmla="*/ 276 h 27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4" h="276">
                  <a:moveTo>
                    <a:pt x="0" y="276"/>
                  </a:moveTo>
                  <a:lnTo>
                    <a:pt x="66" y="26"/>
                  </a:lnTo>
                  <a:lnTo>
                    <a:pt x="90" y="19"/>
                  </a:lnTo>
                  <a:lnTo>
                    <a:pt x="115" y="13"/>
                  </a:lnTo>
                  <a:lnTo>
                    <a:pt x="139" y="6"/>
                  </a:lnTo>
                  <a:lnTo>
                    <a:pt x="164" y="0"/>
                  </a:lnTo>
                  <a:lnTo>
                    <a:pt x="102" y="234"/>
                  </a:lnTo>
                  <a:lnTo>
                    <a:pt x="76" y="244"/>
                  </a:lnTo>
                  <a:lnTo>
                    <a:pt x="51" y="255"/>
                  </a:lnTo>
                  <a:lnTo>
                    <a:pt x="25" y="266"/>
                  </a:lnTo>
                  <a:lnTo>
                    <a:pt x="0" y="276"/>
                  </a:lnTo>
                  <a:close/>
                </a:path>
              </a:pathLst>
            </a:custGeom>
            <a:solidFill>
              <a:srgbClr val="C4D2E0"/>
            </a:solidFill>
            <a:ln w="9525">
              <a:noFill/>
              <a:round/>
              <a:headEnd/>
              <a:tailEnd/>
            </a:ln>
          </xdr:spPr>
        </xdr:sp>
        <xdr:sp macro="" textlink="">
          <xdr:nvSpPr>
            <xdr:cNvPr id="77" name="Freeform 221"/>
            <xdr:cNvSpPr>
              <a:spLocks/>
            </xdr:cNvSpPr>
          </xdr:nvSpPr>
          <xdr:spPr bwMode="auto">
            <a:xfrm>
              <a:off x="2805" y="477"/>
              <a:ext cx="32" cy="53"/>
            </a:xfrm>
            <a:custGeom>
              <a:avLst/>
              <a:gdLst>
                <a:gd name="T0" fmla="*/ 0 w 162"/>
                <a:gd name="T1" fmla="*/ 0 h 267"/>
                <a:gd name="T2" fmla="*/ 0 w 162"/>
                <a:gd name="T3" fmla="*/ 0 h 267"/>
                <a:gd name="T4" fmla="*/ 0 w 162"/>
                <a:gd name="T5" fmla="*/ 0 h 267"/>
                <a:gd name="T6" fmla="*/ 0 w 162"/>
                <a:gd name="T7" fmla="*/ 0 h 267"/>
                <a:gd name="T8" fmla="*/ 0 w 162"/>
                <a:gd name="T9" fmla="*/ 0 h 267"/>
                <a:gd name="T10" fmla="*/ 0 w 162"/>
                <a:gd name="T11" fmla="*/ 0 h 267"/>
                <a:gd name="T12" fmla="*/ 0 w 162"/>
                <a:gd name="T13" fmla="*/ 0 h 267"/>
                <a:gd name="T14" fmla="*/ 0 w 162"/>
                <a:gd name="T15" fmla="*/ 0 h 267"/>
                <a:gd name="T16" fmla="*/ 0 w 162"/>
                <a:gd name="T17" fmla="*/ 0 h 267"/>
                <a:gd name="T18" fmla="*/ 0 w 162"/>
                <a:gd name="T19" fmla="*/ 0 h 267"/>
                <a:gd name="T20" fmla="*/ 0 w 162"/>
                <a:gd name="T21" fmla="*/ 0 h 2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62"/>
                <a:gd name="T34" fmla="*/ 0 h 267"/>
                <a:gd name="T35" fmla="*/ 162 w 162"/>
                <a:gd name="T36" fmla="*/ 267 h 26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62" h="267">
                  <a:moveTo>
                    <a:pt x="0" y="267"/>
                  </a:moveTo>
                  <a:lnTo>
                    <a:pt x="64" y="25"/>
                  </a:lnTo>
                  <a:lnTo>
                    <a:pt x="88" y="18"/>
                  </a:lnTo>
                  <a:lnTo>
                    <a:pt x="112" y="12"/>
                  </a:lnTo>
                  <a:lnTo>
                    <a:pt x="137" y="5"/>
                  </a:lnTo>
                  <a:lnTo>
                    <a:pt x="162" y="0"/>
                  </a:lnTo>
                  <a:lnTo>
                    <a:pt x="102" y="225"/>
                  </a:lnTo>
                  <a:lnTo>
                    <a:pt x="77" y="235"/>
                  </a:lnTo>
                  <a:lnTo>
                    <a:pt x="51" y="246"/>
                  </a:lnTo>
                  <a:lnTo>
                    <a:pt x="25" y="256"/>
                  </a:lnTo>
                  <a:lnTo>
                    <a:pt x="0" y="267"/>
                  </a:lnTo>
                  <a:close/>
                </a:path>
              </a:pathLst>
            </a:custGeom>
            <a:solidFill>
              <a:srgbClr val="CAD7E4"/>
            </a:solidFill>
            <a:ln w="9525">
              <a:noFill/>
              <a:round/>
              <a:headEnd/>
              <a:tailEnd/>
            </a:ln>
          </xdr:spPr>
        </xdr:sp>
        <xdr:sp macro="" textlink="">
          <xdr:nvSpPr>
            <xdr:cNvPr id="78" name="Freeform 222"/>
            <xdr:cNvSpPr>
              <a:spLocks/>
            </xdr:cNvSpPr>
          </xdr:nvSpPr>
          <xdr:spPr bwMode="auto">
            <a:xfrm>
              <a:off x="2815" y="474"/>
              <a:ext cx="32" cy="52"/>
            </a:xfrm>
            <a:custGeom>
              <a:avLst/>
              <a:gdLst>
                <a:gd name="T0" fmla="*/ 0 w 159"/>
                <a:gd name="T1" fmla="*/ 0 h 259"/>
                <a:gd name="T2" fmla="*/ 0 w 159"/>
                <a:gd name="T3" fmla="*/ 0 h 259"/>
                <a:gd name="T4" fmla="*/ 0 w 159"/>
                <a:gd name="T5" fmla="*/ 0 h 259"/>
                <a:gd name="T6" fmla="*/ 0 w 159"/>
                <a:gd name="T7" fmla="*/ 0 h 259"/>
                <a:gd name="T8" fmla="*/ 0 w 159"/>
                <a:gd name="T9" fmla="*/ 0 h 259"/>
                <a:gd name="T10" fmla="*/ 0 w 159"/>
                <a:gd name="T11" fmla="*/ 0 h 259"/>
                <a:gd name="T12" fmla="*/ 0 w 159"/>
                <a:gd name="T13" fmla="*/ 0 h 259"/>
                <a:gd name="T14" fmla="*/ 0 w 159"/>
                <a:gd name="T15" fmla="*/ 0 h 259"/>
                <a:gd name="T16" fmla="*/ 0 w 159"/>
                <a:gd name="T17" fmla="*/ 0 h 259"/>
                <a:gd name="T18" fmla="*/ 0 w 159"/>
                <a:gd name="T19" fmla="*/ 0 h 259"/>
                <a:gd name="T20" fmla="*/ 0 w 159"/>
                <a:gd name="T21" fmla="*/ 0 h 25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9"/>
                <a:gd name="T34" fmla="*/ 0 h 259"/>
                <a:gd name="T35" fmla="*/ 159 w 159"/>
                <a:gd name="T36" fmla="*/ 259 h 25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9" h="259">
                  <a:moveTo>
                    <a:pt x="0" y="259"/>
                  </a:moveTo>
                  <a:lnTo>
                    <a:pt x="62" y="25"/>
                  </a:lnTo>
                  <a:lnTo>
                    <a:pt x="86" y="18"/>
                  </a:lnTo>
                  <a:lnTo>
                    <a:pt x="111" y="13"/>
                  </a:lnTo>
                  <a:lnTo>
                    <a:pt x="135" y="6"/>
                  </a:lnTo>
                  <a:lnTo>
                    <a:pt x="159" y="0"/>
                  </a:lnTo>
                  <a:lnTo>
                    <a:pt x="102" y="217"/>
                  </a:lnTo>
                  <a:lnTo>
                    <a:pt x="76" y="227"/>
                  </a:lnTo>
                  <a:lnTo>
                    <a:pt x="51" y="238"/>
                  </a:lnTo>
                  <a:lnTo>
                    <a:pt x="26" y="248"/>
                  </a:lnTo>
                  <a:lnTo>
                    <a:pt x="0" y="259"/>
                  </a:lnTo>
                  <a:close/>
                </a:path>
              </a:pathLst>
            </a:custGeom>
            <a:solidFill>
              <a:srgbClr val="D1DDE8"/>
            </a:solidFill>
            <a:ln w="9525">
              <a:noFill/>
              <a:round/>
              <a:headEnd/>
              <a:tailEnd/>
            </a:ln>
          </xdr:spPr>
        </xdr:sp>
        <xdr:sp macro="" textlink="">
          <xdr:nvSpPr>
            <xdr:cNvPr id="79" name="Freeform 223"/>
            <xdr:cNvSpPr>
              <a:spLocks/>
            </xdr:cNvSpPr>
          </xdr:nvSpPr>
          <xdr:spPr bwMode="auto">
            <a:xfrm>
              <a:off x="2825" y="472"/>
              <a:ext cx="31" cy="50"/>
            </a:xfrm>
            <a:custGeom>
              <a:avLst/>
              <a:gdLst>
                <a:gd name="T0" fmla="*/ 0 w 156"/>
                <a:gd name="T1" fmla="*/ 0 h 249"/>
                <a:gd name="T2" fmla="*/ 0 w 156"/>
                <a:gd name="T3" fmla="*/ 0 h 249"/>
                <a:gd name="T4" fmla="*/ 0 w 156"/>
                <a:gd name="T5" fmla="*/ 0 h 249"/>
                <a:gd name="T6" fmla="*/ 0 w 156"/>
                <a:gd name="T7" fmla="*/ 0 h 249"/>
                <a:gd name="T8" fmla="*/ 0 w 156"/>
                <a:gd name="T9" fmla="*/ 0 h 249"/>
                <a:gd name="T10" fmla="*/ 0 w 156"/>
                <a:gd name="T11" fmla="*/ 0 h 249"/>
                <a:gd name="T12" fmla="*/ 0 w 156"/>
                <a:gd name="T13" fmla="*/ 0 h 249"/>
                <a:gd name="T14" fmla="*/ 0 w 156"/>
                <a:gd name="T15" fmla="*/ 0 h 249"/>
                <a:gd name="T16" fmla="*/ 0 w 156"/>
                <a:gd name="T17" fmla="*/ 0 h 249"/>
                <a:gd name="T18" fmla="*/ 0 w 156"/>
                <a:gd name="T19" fmla="*/ 0 h 249"/>
                <a:gd name="T20" fmla="*/ 0 w 156"/>
                <a:gd name="T21" fmla="*/ 0 h 2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6"/>
                <a:gd name="T34" fmla="*/ 0 h 249"/>
                <a:gd name="T35" fmla="*/ 156 w 156"/>
                <a:gd name="T36" fmla="*/ 249 h 2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6" h="249">
                  <a:moveTo>
                    <a:pt x="0" y="249"/>
                  </a:moveTo>
                  <a:lnTo>
                    <a:pt x="60" y="24"/>
                  </a:lnTo>
                  <a:lnTo>
                    <a:pt x="84" y="17"/>
                  </a:lnTo>
                  <a:lnTo>
                    <a:pt x="108" y="11"/>
                  </a:lnTo>
                  <a:lnTo>
                    <a:pt x="132" y="6"/>
                  </a:lnTo>
                  <a:lnTo>
                    <a:pt x="156" y="0"/>
                  </a:lnTo>
                  <a:lnTo>
                    <a:pt x="101" y="209"/>
                  </a:lnTo>
                  <a:lnTo>
                    <a:pt x="76" y="218"/>
                  </a:lnTo>
                  <a:lnTo>
                    <a:pt x="51" y="228"/>
                  </a:lnTo>
                  <a:lnTo>
                    <a:pt x="25" y="238"/>
                  </a:lnTo>
                  <a:lnTo>
                    <a:pt x="0" y="249"/>
                  </a:lnTo>
                  <a:close/>
                </a:path>
              </a:pathLst>
            </a:custGeom>
            <a:solidFill>
              <a:srgbClr val="D8E1EC"/>
            </a:solidFill>
            <a:ln w="9525">
              <a:noFill/>
              <a:round/>
              <a:headEnd/>
              <a:tailEnd/>
            </a:ln>
          </xdr:spPr>
        </xdr:sp>
        <xdr:sp macro="" textlink="">
          <xdr:nvSpPr>
            <xdr:cNvPr id="80" name="Freeform 224"/>
            <xdr:cNvSpPr>
              <a:spLocks/>
            </xdr:cNvSpPr>
          </xdr:nvSpPr>
          <xdr:spPr bwMode="auto">
            <a:xfrm>
              <a:off x="2835" y="470"/>
              <a:ext cx="31" cy="48"/>
            </a:xfrm>
            <a:custGeom>
              <a:avLst/>
              <a:gdLst>
                <a:gd name="T0" fmla="*/ 0 w 154"/>
                <a:gd name="T1" fmla="*/ 0 h 239"/>
                <a:gd name="T2" fmla="*/ 0 w 154"/>
                <a:gd name="T3" fmla="*/ 0 h 239"/>
                <a:gd name="T4" fmla="*/ 0 w 154"/>
                <a:gd name="T5" fmla="*/ 0 h 239"/>
                <a:gd name="T6" fmla="*/ 0 w 154"/>
                <a:gd name="T7" fmla="*/ 0 h 239"/>
                <a:gd name="T8" fmla="*/ 0 w 154"/>
                <a:gd name="T9" fmla="*/ 0 h 239"/>
                <a:gd name="T10" fmla="*/ 0 w 154"/>
                <a:gd name="T11" fmla="*/ 0 h 239"/>
                <a:gd name="T12" fmla="*/ 0 w 154"/>
                <a:gd name="T13" fmla="*/ 0 h 239"/>
                <a:gd name="T14" fmla="*/ 0 w 154"/>
                <a:gd name="T15" fmla="*/ 0 h 239"/>
                <a:gd name="T16" fmla="*/ 0 w 154"/>
                <a:gd name="T17" fmla="*/ 0 h 239"/>
                <a:gd name="T18" fmla="*/ 0 w 154"/>
                <a:gd name="T19" fmla="*/ 0 h 239"/>
                <a:gd name="T20" fmla="*/ 0 w 154"/>
                <a:gd name="T21" fmla="*/ 0 h 23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4"/>
                <a:gd name="T34" fmla="*/ 0 h 239"/>
                <a:gd name="T35" fmla="*/ 154 w 154"/>
                <a:gd name="T36" fmla="*/ 239 h 23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4" h="239">
                  <a:moveTo>
                    <a:pt x="0" y="239"/>
                  </a:moveTo>
                  <a:lnTo>
                    <a:pt x="57" y="22"/>
                  </a:lnTo>
                  <a:lnTo>
                    <a:pt x="81" y="17"/>
                  </a:lnTo>
                  <a:lnTo>
                    <a:pt x="105" y="11"/>
                  </a:lnTo>
                  <a:lnTo>
                    <a:pt x="130" y="6"/>
                  </a:lnTo>
                  <a:lnTo>
                    <a:pt x="154" y="0"/>
                  </a:lnTo>
                  <a:lnTo>
                    <a:pt x="101" y="200"/>
                  </a:lnTo>
                  <a:lnTo>
                    <a:pt x="76" y="210"/>
                  </a:lnTo>
                  <a:lnTo>
                    <a:pt x="50" y="220"/>
                  </a:lnTo>
                  <a:lnTo>
                    <a:pt x="25" y="229"/>
                  </a:lnTo>
                  <a:lnTo>
                    <a:pt x="0" y="239"/>
                  </a:lnTo>
                  <a:close/>
                </a:path>
              </a:pathLst>
            </a:custGeom>
            <a:solidFill>
              <a:srgbClr val="E0E7EF"/>
            </a:solidFill>
            <a:ln w="9525">
              <a:noFill/>
              <a:round/>
              <a:headEnd/>
              <a:tailEnd/>
            </a:ln>
          </xdr:spPr>
        </xdr:sp>
        <xdr:sp macro="" textlink="">
          <xdr:nvSpPr>
            <xdr:cNvPr id="81" name="Freeform 225"/>
            <xdr:cNvSpPr>
              <a:spLocks/>
            </xdr:cNvSpPr>
          </xdr:nvSpPr>
          <xdr:spPr bwMode="auto">
            <a:xfrm>
              <a:off x="2845" y="468"/>
              <a:ext cx="30" cy="46"/>
            </a:xfrm>
            <a:custGeom>
              <a:avLst/>
              <a:gdLst>
                <a:gd name="T0" fmla="*/ 0 w 151"/>
                <a:gd name="T1" fmla="*/ 0 h 231"/>
                <a:gd name="T2" fmla="*/ 0 w 151"/>
                <a:gd name="T3" fmla="*/ 0 h 231"/>
                <a:gd name="T4" fmla="*/ 0 w 151"/>
                <a:gd name="T5" fmla="*/ 0 h 231"/>
                <a:gd name="T6" fmla="*/ 0 w 151"/>
                <a:gd name="T7" fmla="*/ 0 h 231"/>
                <a:gd name="T8" fmla="*/ 0 w 151"/>
                <a:gd name="T9" fmla="*/ 0 h 231"/>
                <a:gd name="T10" fmla="*/ 0 w 151"/>
                <a:gd name="T11" fmla="*/ 0 h 231"/>
                <a:gd name="T12" fmla="*/ 0 w 151"/>
                <a:gd name="T13" fmla="*/ 0 h 231"/>
                <a:gd name="T14" fmla="*/ 0 w 151"/>
                <a:gd name="T15" fmla="*/ 0 h 231"/>
                <a:gd name="T16" fmla="*/ 0 w 151"/>
                <a:gd name="T17" fmla="*/ 0 h 231"/>
                <a:gd name="T18" fmla="*/ 0 w 151"/>
                <a:gd name="T19" fmla="*/ 0 h 231"/>
                <a:gd name="T20" fmla="*/ 0 w 151"/>
                <a:gd name="T21" fmla="*/ 0 h 23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1"/>
                <a:gd name="T34" fmla="*/ 0 h 231"/>
                <a:gd name="T35" fmla="*/ 151 w 151"/>
                <a:gd name="T36" fmla="*/ 231 h 23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1" h="231">
                  <a:moveTo>
                    <a:pt x="0" y="231"/>
                  </a:moveTo>
                  <a:lnTo>
                    <a:pt x="55" y="22"/>
                  </a:lnTo>
                  <a:lnTo>
                    <a:pt x="80" y="17"/>
                  </a:lnTo>
                  <a:lnTo>
                    <a:pt x="104" y="11"/>
                  </a:lnTo>
                  <a:lnTo>
                    <a:pt x="127" y="6"/>
                  </a:lnTo>
                  <a:lnTo>
                    <a:pt x="151" y="0"/>
                  </a:lnTo>
                  <a:lnTo>
                    <a:pt x="102" y="192"/>
                  </a:lnTo>
                  <a:lnTo>
                    <a:pt x="76" y="201"/>
                  </a:lnTo>
                  <a:lnTo>
                    <a:pt x="51" y="211"/>
                  </a:lnTo>
                  <a:lnTo>
                    <a:pt x="26" y="221"/>
                  </a:lnTo>
                  <a:lnTo>
                    <a:pt x="0" y="231"/>
                  </a:lnTo>
                  <a:close/>
                </a:path>
              </a:pathLst>
            </a:custGeom>
            <a:solidFill>
              <a:srgbClr val="E6EDF3"/>
            </a:solidFill>
            <a:ln w="9525">
              <a:noFill/>
              <a:round/>
              <a:headEnd/>
              <a:tailEnd/>
            </a:ln>
          </xdr:spPr>
        </xdr:sp>
        <xdr:sp macro="" textlink="">
          <xdr:nvSpPr>
            <xdr:cNvPr id="82" name="Freeform 226"/>
            <xdr:cNvSpPr>
              <a:spLocks/>
            </xdr:cNvSpPr>
          </xdr:nvSpPr>
          <xdr:spPr bwMode="auto">
            <a:xfrm>
              <a:off x="2855" y="466"/>
              <a:ext cx="30" cy="44"/>
            </a:xfrm>
            <a:custGeom>
              <a:avLst/>
              <a:gdLst>
                <a:gd name="T0" fmla="*/ 0 w 149"/>
                <a:gd name="T1" fmla="*/ 0 h 219"/>
                <a:gd name="T2" fmla="*/ 0 w 149"/>
                <a:gd name="T3" fmla="*/ 0 h 219"/>
                <a:gd name="T4" fmla="*/ 0 w 149"/>
                <a:gd name="T5" fmla="*/ 0 h 219"/>
                <a:gd name="T6" fmla="*/ 0 w 149"/>
                <a:gd name="T7" fmla="*/ 0 h 219"/>
                <a:gd name="T8" fmla="*/ 0 w 149"/>
                <a:gd name="T9" fmla="*/ 0 h 219"/>
                <a:gd name="T10" fmla="*/ 0 w 149"/>
                <a:gd name="T11" fmla="*/ 0 h 219"/>
                <a:gd name="T12" fmla="*/ 0 w 149"/>
                <a:gd name="T13" fmla="*/ 0 h 219"/>
                <a:gd name="T14" fmla="*/ 0 w 149"/>
                <a:gd name="T15" fmla="*/ 0 h 219"/>
                <a:gd name="T16" fmla="*/ 0 w 149"/>
                <a:gd name="T17" fmla="*/ 0 h 219"/>
                <a:gd name="T18" fmla="*/ 0 w 149"/>
                <a:gd name="T19" fmla="*/ 0 h 219"/>
                <a:gd name="T20" fmla="*/ 0 w 149"/>
                <a:gd name="T21" fmla="*/ 0 h 2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9"/>
                <a:gd name="T34" fmla="*/ 0 h 219"/>
                <a:gd name="T35" fmla="*/ 149 w 149"/>
                <a:gd name="T36" fmla="*/ 219 h 2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9" h="219">
                  <a:moveTo>
                    <a:pt x="0" y="219"/>
                  </a:moveTo>
                  <a:lnTo>
                    <a:pt x="53" y="19"/>
                  </a:lnTo>
                  <a:lnTo>
                    <a:pt x="76" y="14"/>
                  </a:lnTo>
                  <a:lnTo>
                    <a:pt x="100" y="9"/>
                  </a:lnTo>
                  <a:lnTo>
                    <a:pt x="125" y="4"/>
                  </a:lnTo>
                  <a:lnTo>
                    <a:pt x="149" y="0"/>
                  </a:lnTo>
                  <a:lnTo>
                    <a:pt x="100" y="180"/>
                  </a:lnTo>
                  <a:lnTo>
                    <a:pt x="76" y="190"/>
                  </a:lnTo>
                  <a:lnTo>
                    <a:pt x="51" y="200"/>
                  </a:lnTo>
                  <a:lnTo>
                    <a:pt x="25" y="209"/>
                  </a:lnTo>
                  <a:lnTo>
                    <a:pt x="0" y="219"/>
                  </a:lnTo>
                  <a:close/>
                </a:path>
              </a:pathLst>
            </a:custGeom>
            <a:solidFill>
              <a:srgbClr val="EDF1F5"/>
            </a:solidFill>
            <a:ln w="9525">
              <a:noFill/>
              <a:round/>
              <a:headEnd/>
              <a:tailEnd/>
            </a:ln>
          </xdr:spPr>
        </xdr:sp>
        <xdr:sp macro="" textlink="">
          <xdr:nvSpPr>
            <xdr:cNvPr id="83" name="Freeform 227"/>
            <xdr:cNvSpPr>
              <a:spLocks/>
            </xdr:cNvSpPr>
          </xdr:nvSpPr>
          <xdr:spPr bwMode="auto">
            <a:xfrm>
              <a:off x="2866" y="464"/>
              <a:ext cx="29" cy="42"/>
            </a:xfrm>
            <a:custGeom>
              <a:avLst/>
              <a:gdLst>
                <a:gd name="T0" fmla="*/ 0 w 145"/>
                <a:gd name="T1" fmla="*/ 0 h 210"/>
                <a:gd name="T2" fmla="*/ 0 w 145"/>
                <a:gd name="T3" fmla="*/ 0 h 210"/>
                <a:gd name="T4" fmla="*/ 0 w 145"/>
                <a:gd name="T5" fmla="*/ 0 h 210"/>
                <a:gd name="T6" fmla="*/ 0 w 145"/>
                <a:gd name="T7" fmla="*/ 0 h 210"/>
                <a:gd name="T8" fmla="*/ 0 w 145"/>
                <a:gd name="T9" fmla="*/ 0 h 210"/>
                <a:gd name="T10" fmla="*/ 0 w 145"/>
                <a:gd name="T11" fmla="*/ 0 h 210"/>
                <a:gd name="T12" fmla="*/ 0 w 145"/>
                <a:gd name="T13" fmla="*/ 0 h 210"/>
                <a:gd name="T14" fmla="*/ 0 w 145"/>
                <a:gd name="T15" fmla="*/ 0 h 210"/>
                <a:gd name="T16" fmla="*/ 0 w 145"/>
                <a:gd name="T17" fmla="*/ 0 h 210"/>
                <a:gd name="T18" fmla="*/ 0 w 145"/>
                <a:gd name="T19" fmla="*/ 0 h 210"/>
                <a:gd name="T20" fmla="*/ 0 w 145"/>
                <a:gd name="T21" fmla="*/ 0 h 21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5"/>
                <a:gd name="T34" fmla="*/ 0 h 210"/>
                <a:gd name="T35" fmla="*/ 145 w 145"/>
                <a:gd name="T36" fmla="*/ 210 h 21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5" h="210">
                  <a:moveTo>
                    <a:pt x="0" y="210"/>
                  </a:moveTo>
                  <a:lnTo>
                    <a:pt x="49" y="18"/>
                  </a:lnTo>
                  <a:lnTo>
                    <a:pt x="74" y="14"/>
                  </a:lnTo>
                  <a:lnTo>
                    <a:pt x="98" y="10"/>
                  </a:lnTo>
                  <a:lnTo>
                    <a:pt x="121" y="4"/>
                  </a:lnTo>
                  <a:lnTo>
                    <a:pt x="145" y="0"/>
                  </a:lnTo>
                  <a:lnTo>
                    <a:pt x="100" y="171"/>
                  </a:lnTo>
                  <a:lnTo>
                    <a:pt x="75" y="181"/>
                  </a:lnTo>
                  <a:lnTo>
                    <a:pt x="49" y="190"/>
                  </a:lnTo>
                  <a:lnTo>
                    <a:pt x="25" y="200"/>
                  </a:lnTo>
                  <a:lnTo>
                    <a:pt x="0" y="210"/>
                  </a:lnTo>
                  <a:close/>
                </a:path>
              </a:pathLst>
            </a:custGeom>
            <a:solidFill>
              <a:srgbClr val="F3F6F9"/>
            </a:solidFill>
            <a:ln w="9525">
              <a:noFill/>
              <a:round/>
              <a:headEnd/>
              <a:tailEnd/>
            </a:ln>
          </xdr:spPr>
        </xdr:sp>
        <xdr:sp macro="" textlink="">
          <xdr:nvSpPr>
            <xdr:cNvPr id="84" name="Freeform 228"/>
            <xdr:cNvSpPr>
              <a:spLocks/>
            </xdr:cNvSpPr>
          </xdr:nvSpPr>
          <xdr:spPr bwMode="auto">
            <a:xfrm>
              <a:off x="2875" y="462"/>
              <a:ext cx="29" cy="40"/>
            </a:xfrm>
            <a:custGeom>
              <a:avLst/>
              <a:gdLst>
                <a:gd name="T0" fmla="*/ 0 w 143"/>
                <a:gd name="T1" fmla="*/ 0 h 199"/>
                <a:gd name="T2" fmla="*/ 0 w 143"/>
                <a:gd name="T3" fmla="*/ 0 h 199"/>
                <a:gd name="T4" fmla="*/ 0 w 143"/>
                <a:gd name="T5" fmla="*/ 0 h 199"/>
                <a:gd name="T6" fmla="*/ 0 w 143"/>
                <a:gd name="T7" fmla="*/ 0 h 199"/>
                <a:gd name="T8" fmla="*/ 0 w 143"/>
                <a:gd name="T9" fmla="*/ 0 h 199"/>
                <a:gd name="T10" fmla="*/ 0 w 143"/>
                <a:gd name="T11" fmla="*/ 0 h 199"/>
                <a:gd name="T12" fmla="*/ 0 w 143"/>
                <a:gd name="T13" fmla="*/ 0 h 199"/>
                <a:gd name="T14" fmla="*/ 0 w 143"/>
                <a:gd name="T15" fmla="*/ 0 h 199"/>
                <a:gd name="T16" fmla="*/ 0 w 143"/>
                <a:gd name="T17" fmla="*/ 0 h 199"/>
                <a:gd name="T18" fmla="*/ 0 w 143"/>
                <a:gd name="T19" fmla="*/ 0 h 199"/>
                <a:gd name="T20" fmla="*/ 0 w 143"/>
                <a:gd name="T21" fmla="*/ 0 h 19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3"/>
                <a:gd name="T34" fmla="*/ 0 h 199"/>
                <a:gd name="T35" fmla="*/ 143 w 143"/>
                <a:gd name="T36" fmla="*/ 199 h 19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3" h="199">
                  <a:moveTo>
                    <a:pt x="0" y="199"/>
                  </a:moveTo>
                  <a:lnTo>
                    <a:pt x="49" y="19"/>
                  </a:lnTo>
                  <a:lnTo>
                    <a:pt x="72" y="13"/>
                  </a:lnTo>
                  <a:lnTo>
                    <a:pt x="96" y="9"/>
                  </a:lnTo>
                  <a:lnTo>
                    <a:pt x="120" y="4"/>
                  </a:lnTo>
                  <a:lnTo>
                    <a:pt x="143" y="0"/>
                  </a:lnTo>
                  <a:lnTo>
                    <a:pt x="102" y="163"/>
                  </a:lnTo>
                  <a:lnTo>
                    <a:pt x="76" y="172"/>
                  </a:lnTo>
                  <a:lnTo>
                    <a:pt x="51" y="180"/>
                  </a:lnTo>
                  <a:lnTo>
                    <a:pt x="26" y="190"/>
                  </a:lnTo>
                  <a:lnTo>
                    <a:pt x="0" y="199"/>
                  </a:lnTo>
                  <a:close/>
                </a:path>
              </a:pathLst>
            </a:custGeom>
            <a:solidFill>
              <a:srgbClr val="FAFBFD"/>
            </a:solidFill>
            <a:ln w="9525">
              <a:noFill/>
              <a:round/>
              <a:headEnd/>
              <a:tailEnd/>
            </a:ln>
          </xdr:spPr>
        </xdr:sp>
        <xdr:sp macro="" textlink="">
          <xdr:nvSpPr>
            <xdr:cNvPr id="85" name="Freeform 229"/>
            <xdr:cNvSpPr>
              <a:spLocks/>
            </xdr:cNvSpPr>
          </xdr:nvSpPr>
          <xdr:spPr bwMode="auto">
            <a:xfrm>
              <a:off x="2886" y="461"/>
              <a:ext cx="28" cy="37"/>
            </a:xfrm>
            <a:custGeom>
              <a:avLst/>
              <a:gdLst>
                <a:gd name="T0" fmla="*/ 0 w 141"/>
                <a:gd name="T1" fmla="*/ 0 h 188"/>
                <a:gd name="T2" fmla="*/ 0 w 141"/>
                <a:gd name="T3" fmla="*/ 0 h 188"/>
                <a:gd name="T4" fmla="*/ 0 w 141"/>
                <a:gd name="T5" fmla="*/ 0 h 188"/>
                <a:gd name="T6" fmla="*/ 0 w 141"/>
                <a:gd name="T7" fmla="*/ 0 h 188"/>
                <a:gd name="T8" fmla="*/ 0 w 141"/>
                <a:gd name="T9" fmla="*/ 0 h 188"/>
                <a:gd name="T10" fmla="*/ 0 w 141"/>
                <a:gd name="T11" fmla="*/ 0 h 188"/>
                <a:gd name="T12" fmla="*/ 0 w 141"/>
                <a:gd name="T13" fmla="*/ 0 h 188"/>
                <a:gd name="T14" fmla="*/ 0 w 141"/>
                <a:gd name="T15" fmla="*/ 0 h 188"/>
                <a:gd name="T16" fmla="*/ 0 w 141"/>
                <a:gd name="T17" fmla="*/ 0 h 188"/>
                <a:gd name="T18" fmla="*/ 0 w 141"/>
                <a:gd name="T19" fmla="*/ 0 h 188"/>
                <a:gd name="T20" fmla="*/ 0 w 141"/>
                <a:gd name="T21" fmla="*/ 0 h 18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1"/>
                <a:gd name="T34" fmla="*/ 0 h 188"/>
                <a:gd name="T35" fmla="*/ 141 w 141"/>
                <a:gd name="T36" fmla="*/ 188 h 18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1" h="188">
                  <a:moveTo>
                    <a:pt x="0" y="188"/>
                  </a:moveTo>
                  <a:lnTo>
                    <a:pt x="45" y="17"/>
                  </a:lnTo>
                  <a:lnTo>
                    <a:pt x="69" y="12"/>
                  </a:lnTo>
                  <a:lnTo>
                    <a:pt x="92" y="8"/>
                  </a:lnTo>
                  <a:lnTo>
                    <a:pt x="117" y="5"/>
                  </a:lnTo>
                  <a:lnTo>
                    <a:pt x="141" y="0"/>
                  </a:lnTo>
                  <a:lnTo>
                    <a:pt x="100" y="152"/>
                  </a:lnTo>
                  <a:lnTo>
                    <a:pt x="75" y="161"/>
                  </a:lnTo>
                  <a:lnTo>
                    <a:pt x="51" y="171"/>
                  </a:lnTo>
                  <a:lnTo>
                    <a:pt x="25" y="180"/>
                  </a:lnTo>
                  <a:lnTo>
                    <a:pt x="0" y="188"/>
                  </a:lnTo>
                  <a:close/>
                </a:path>
              </a:pathLst>
            </a:custGeom>
            <a:solidFill>
              <a:srgbClr val="FBFCFE"/>
            </a:solidFill>
            <a:ln w="9525">
              <a:noFill/>
              <a:round/>
              <a:headEnd/>
              <a:tailEnd/>
            </a:ln>
          </xdr:spPr>
        </xdr:sp>
        <xdr:sp macro="" textlink="">
          <xdr:nvSpPr>
            <xdr:cNvPr id="86" name="Freeform 230"/>
            <xdr:cNvSpPr>
              <a:spLocks/>
            </xdr:cNvSpPr>
          </xdr:nvSpPr>
          <xdr:spPr bwMode="auto">
            <a:xfrm>
              <a:off x="2896" y="459"/>
              <a:ext cx="27" cy="36"/>
            </a:xfrm>
            <a:custGeom>
              <a:avLst/>
              <a:gdLst>
                <a:gd name="T0" fmla="*/ 0 w 137"/>
                <a:gd name="T1" fmla="*/ 0 h 179"/>
                <a:gd name="T2" fmla="*/ 0 w 137"/>
                <a:gd name="T3" fmla="*/ 0 h 179"/>
                <a:gd name="T4" fmla="*/ 0 w 137"/>
                <a:gd name="T5" fmla="*/ 0 h 179"/>
                <a:gd name="T6" fmla="*/ 0 w 137"/>
                <a:gd name="T7" fmla="*/ 0 h 179"/>
                <a:gd name="T8" fmla="*/ 0 w 137"/>
                <a:gd name="T9" fmla="*/ 0 h 179"/>
                <a:gd name="T10" fmla="*/ 0 w 137"/>
                <a:gd name="T11" fmla="*/ 0 h 179"/>
                <a:gd name="T12" fmla="*/ 0 w 137"/>
                <a:gd name="T13" fmla="*/ 0 h 179"/>
                <a:gd name="T14" fmla="*/ 0 w 137"/>
                <a:gd name="T15" fmla="*/ 0 h 179"/>
                <a:gd name="T16" fmla="*/ 0 w 137"/>
                <a:gd name="T17" fmla="*/ 0 h 179"/>
                <a:gd name="T18" fmla="*/ 0 w 137"/>
                <a:gd name="T19" fmla="*/ 0 h 179"/>
                <a:gd name="T20" fmla="*/ 0 w 137"/>
                <a:gd name="T21" fmla="*/ 0 h 17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7"/>
                <a:gd name="T34" fmla="*/ 0 h 179"/>
                <a:gd name="T35" fmla="*/ 137 w 137"/>
                <a:gd name="T36" fmla="*/ 179 h 17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7" h="179">
                  <a:moveTo>
                    <a:pt x="0" y="179"/>
                  </a:moveTo>
                  <a:lnTo>
                    <a:pt x="41" y="16"/>
                  </a:lnTo>
                  <a:lnTo>
                    <a:pt x="66" y="13"/>
                  </a:lnTo>
                  <a:lnTo>
                    <a:pt x="90" y="8"/>
                  </a:lnTo>
                  <a:lnTo>
                    <a:pt x="113" y="5"/>
                  </a:lnTo>
                  <a:lnTo>
                    <a:pt x="137" y="0"/>
                  </a:lnTo>
                  <a:lnTo>
                    <a:pt x="100" y="142"/>
                  </a:lnTo>
                  <a:lnTo>
                    <a:pt x="75" y="151"/>
                  </a:lnTo>
                  <a:lnTo>
                    <a:pt x="49" y="160"/>
                  </a:lnTo>
                  <a:lnTo>
                    <a:pt x="24" y="169"/>
                  </a:lnTo>
                  <a:lnTo>
                    <a:pt x="0" y="179"/>
                  </a:lnTo>
                  <a:close/>
                </a:path>
              </a:pathLst>
            </a:custGeom>
            <a:solidFill>
              <a:srgbClr val="F0F5F9"/>
            </a:solidFill>
            <a:ln w="9525">
              <a:noFill/>
              <a:round/>
              <a:headEnd/>
              <a:tailEnd/>
            </a:ln>
          </xdr:spPr>
        </xdr:sp>
        <xdr:sp macro="" textlink="">
          <xdr:nvSpPr>
            <xdr:cNvPr id="87" name="Freeform 231"/>
            <xdr:cNvSpPr>
              <a:spLocks/>
            </xdr:cNvSpPr>
          </xdr:nvSpPr>
          <xdr:spPr bwMode="auto">
            <a:xfrm>
              <a:off x="2906" y="458"/>
              <a:ext cx="27" cy="33"/>
            </a:xfrm>
            <a:custGeom>
              <a:avLst/>
              <a:gdLst>
                <a:gd name="T0" fmla="*/ 0 w 136"/>
                <a:gd name="T1" fmla="*/ 0 h 166"/>
                <a:gd name="T2" fmla="*/ 0 w 136"/>
                <a:gd name="T3" fmla="*/ 0 h 166"/>
                <a:gd name="T4" fmla="*/ 0 w 136"/>
                <a:gd name="T5" fmla="*/ 0 h 166"/>
                <a:gd name="T6" fmla="*/ 0 w 136"/>
                <a:gd name="T7" fmla="*/ 0 h 166"/>
                <a:gd name="T8" fmla="*/ 0 w 136"/>
                <a:gd name="T9" fmla="*/ 0 h 166"/>
                <a:gd name="T10" fmla="*/ 0 w 136"/>
                <a:gd name="T11" fmla="*/ 0 h 166"/>
                <a:gd name="T12" fmla="*/ 0 w 136"/>
                <a:gd name="T13" fmla="*/ 0 h 166"/>
                <a:gd name="T14" fmla="*/ 0 w 136"/>
                <a:gd name="T15" fmla="*/ 0 h 166"/>
                <a:gd name="T16" fmla="*/ 0 w 136"/>
                <a:gd name="T17" fmla="*/ 0 h 166"/>
                <a:gd name="T18" fmla="*/ 0 w 136"/>
                <a:gd name="T19" fmla="*/ 0 h 166"/>
                <a:gd name="T20" fmla="*/ 0 w 136"/>
                <a:gd name="T21" fmla="*/ 0 h 1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6"/>
                <a:gd name="T34" fmla="*/ 0 h 166"/>
                <a:gd name="T35" fmla="*/ 136 w 136"/>
                <a:gd name="T36" fmla="*/ 166 h 16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6" h="166">
                  <a:moveTo>
                    <a:pt x="0" y="166"/>
                  </a:moveTo>
                  <a:lnTo>
                    <a:pt x="41" y="14"/>
                  </a:lnTo>
                  <a:lnTo>
                    <a:pt x="64" y="11"/>
                  </a:lnTo>
                  <a:lnTo>
                    <a:pt x="88" y="6"/>
                  </a:lnTo>
                  <a:lnTo>
                    <a:pt x="111" y="3"/>
                  </a:lnTo>
                  <a:lnTo>
                    <a:pt x="136" y="0"/>
                  </a:lnTo>
                  <a:lnTo>
                    <a:pt x="100" y="131"/>
                  </a:lnTo>
                  <a:lnTo>
                    <a:pt x="75" y="140"/>
                  </a:lnTo>
                  <a:lnTo>
                    <a:pt x="51" y="148"/>
                  </a:lnTo>
                  <a:lnTo>
                    <a:pt x="26" y="157"/>
                  </a:lnTo>
                  <a:lnTo>
                    <a:pt x="0" y="166"/>
                  </a:lnTo>
                  <a:close/>
                </a:path>
              </a:pathLst>
            </a:custGeom>
            <a:solidFill>
              <a:srgbClr val="E4ECF3"/>
            </a:solidFill>
            <a:ln w="9525">
              <a:noFill/>
              <a:round/>
              <a:headEnd/>
              <a:tailEnd/>
            </a:ln>
          </xdr:spPr>
        </xdr:sp>
        <xdr:sp macro="" textlink="">
          <xdr:nvSpPr>
            <xdr:cNvPr id="88" name="Freeform 232"/>
            <xdr:cNvSpPr>
              <a:spLocks/>
            </xdr:cNvSpPr>
          </xdr:nvSpPr>
          <xdr:spPr bwMode="auto">
            <a:xfrm>
              <a:off x="2916" y="456"/>
              <a:ext cx="26" cy="31"/>
            </a:xfrm>
            <a:custGeom>
              <a:avLst/>
              <a:gdLst>
                <a:gd name="T0" fmla="*/ 0 w 131"/>
                <a:gd name="T1" fmla="*/ 0 h 155"/>
                <a:gd name="T2" fmla="*/ 0 w 131"/>
                <a:gd name="T3" fmla="*/ 0 h 155"/>
                <a:gd name="T4" fmla="*/ 0 w 131"/>
                <a:gd name="T5" fmla="*/ 0 h 155"/>
                <a:gd name="T6" fmla="*/ 0 w 131"/>
                <a:gd name="T7" fmla="*/ 0 h 155"/>
                <a:gd name="T8" fmla="*/ 0 w 131"/>
                <a:gd name="T9" fmla="*/ 0 h 155"/>
                <a:gd name="T10" fmla="*/ 0 w 131"/>
                <a:gd name="T11" fmla="*/ 0 h 155"/>
                <a:gd name="T12" fmla="*/ 0 w 131"/>
                <a:gd name="T13" fmla="*/ 0 h 155"/>
                <a:gd name="T14" fmla="*/ 0 w 131"/>
                <a:gd name="T15" fmla="*/ 0 h 155"/>
                <a:gd name="T16" fmla="*/ 0 w 131"/>
                <a:gd name="T17" fmla="*/ 0 h 155"/>
                <a:gd name="T18" fmla="*/ 0 w 131"/>
                <a:gd name="T19" fmla="*/ 0 h 155"/>
                <a:gd name="T20" fmla="*/ 0 w 131"/>
                <a:gd name="T21" fmla="*/ 0 h 1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1"/>
                <a:gd name="T34" fmla="*/ 0 h 155"/>
                <a:gd name="T35" fmla="*/ 131 w 131"/>
                <a:gd name="T36" fmla="*/ 155 h 15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1" h="155">
                  <a:moveTo>
                    <a:pt x="0" y="155"/>
                  </a:moveTo>
                  <a:lnTo>
                    <a:pt x="37" y="13"/>
                  </a:lnTo>
                  <a:lnTo>
                    <a:pt x="60" y="10"/>
                  </a:lnTo>
                  <a:lnTo>
                    <a:pt x="85" y="7"/>
                  </a:lnTo>
                  <a:lnTo>
                    <a:pt x="108" y="3"/>
                  </a:lnTo>
                  <a:lnTo>
                    <a:pt x="131" y="0"/>
                  </a:lnTo>
                  <a:lnTo>
                    <a:pt x="99" y="121"/>
                  </a:lnTo>
                  <a:lnTo>
                    <a:pt x="75" y="130"/>
                  </a:lnTo>
                  <a:lnTo>
                    <a:pt x="49" y="138"/>
                  </a:lnTo>
                  <a:lnTo>
                    <a:pt x="24" y="147"/>
                  </a:lnTo>
                  <a:lnTo>
                    <a:pt x="0" y="155"/>
                  </a:lnTo>
                  <a:close/>
                </a:path>
              </a:pathLst>
            </a:custGeom>
            <a:solidFill>
              <a:srgbClr val="DBE5EE"/>
            </a:solidFill>
            <a:ln w="9525">
              <a:noFill/>
              <a:round/>
              <a:headEnd/>
              <a:tailEnd/>
            </a:ln>
          </xdr:spPr>
        </xdr:sp>
        <xdr:sp macro="" textlink="">
          <xdr:nvSpPr>
            <xdr:cNvPr id="89" name="Freeform 233"/>
            <xdr:cNvSpPr>
              <a:spLocks/>
            </xdr:cNvSpPr>
          </xdr:nvSpPr>
          <xdr:spPr bwMode="auto">
            <a:xfrm>
              <a:off x="2926" y="455"/>
              <a:ext cx="25" cy="29"/>
            </a:xfrm>
            <a:custGeom>
              <a:avLst/>
              <a:gdLst>
                <a:gd name="T0" fmla="*/ 0 w 129"/>
                <a:gd name="T1" fmla="*/ 0 h 144"/>
                <a:gd name="T2" fmla="*/ 0 w 129"/>
                <a:gd name="T3" fmla="*/ 0 h 144"/>
                <a:gd name="T4" fmla="*/ 0 w 129"/>
                <a:gd name="T5" fmla="*/ 0 h 144"/>
                <a:gd name="T6" fmla="*/ 0 w 129"/>
                <a:gd name="T7" fmla="*/ 0 h 144"/>
                <a:gd name="T8" fmla="*/ 0 w 129"/>
                <a:gd name="T9" fmla="*/ 0 h 144"/>
                <a:gd name="T10" fmla="*/ 0 w 129"/>
                <a:gd name="T11" fmla="*/ 0 h 144"/>
                <a:gd name="T12" fmla="*/ 0 w 129"/>
                <a:gd name="T13" fmla="*/ 0 h 144"/>
                <a:gd name="T14" fmla="*/ 0 w 129"/>
                <a:gd name="T15" fmla="*/ 0 h 144"/>
                <a:gd name="T16" fmla="*/ 0 w 129"/>
                <a:gd name="T17" fmla="*/ 0 h 144"/>
                <a:gd name="T18" fmla="*/ 0 w 129"/>
                <a:gd name="T19" fmla="*/ 0 h 144"/>
                <a:gd name="T20" fmla="*/ 0 w 129"/>
                <a:gd name="T21" fmla="*/ 0 h 14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9"/>
                <a:gd name="T34" fmla="*/ 0 h 144"/>
                <a:gd name="T35" fmla="*/ 129 w 129"/>
                <a:gd name="T36" fmla="*/ 144 h 14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9" h="144">
                  <a:moveTo>
                    <a:pt x="0" y="144"/>
                  </a:moveTo>
                  <a:lnTo>
                    <a:pt x="36" y="13"/>
                  </a:lnTo>
                  <a:lnTo>
                    <a:pt x="59" y="9"/>
                  </a:lnTo>
                  <a:lnTo>
                    <a:pt x="83" y="6"/>
                  </a:lnTo>
                  <a:lnTo>
                    <a:pt x="106" y="3"/>
                  </a:lnTo>
                  <a:lnTo>
                    <a:pt x="129" y="0"/>
                  </a:lnTo>
                  <a:lnTo>
                    <a:pt x="101" y="110"/>
                  </a:lnTo>
                  <a:lnTo>
                    <a:pt x="75" y="119"/>
                  </a:lnTo>
                  <a:lnTo>
                    <a:pt x="50" y="127"/>
                  </a:lnTo>
                  <a:lnTo>
                    <a:pt x="26" y="136"/>
                  </a:lnTo>
                  <a:lnTo>
                    <a:pt x="0" y="144"/>
                  </a:lnTo>
                  <a:close/>
                </a:path>
              </a:pathLst>
            </a:custGeom>
            <a:solidFill>
              <a:srgbClr val="CFDCE8"/>
            </a:solidFill>
            <a:ln w="9525">
              <a:noFill/>
              <a:round/>
              <a:headEnd/>
              <a:tailEnd/>
            </a:ln>
          </xdr:spPr>
        </xdr:sp>
        <xdr:sp macro="" textlink="">
          <xdr:nvSpPr>
            <xdr:cNvPr id="90" name="Freeform 234"/>
            <xdr:cNvSpPr>
              <a:spLocks/>
            </xdr:cNvSpPr>
          </xdr:nvSpPr>
          <xdr:spPr bwMode="auto">
            <a:xfrm>
              <a:off x="2936" y="454"/>
              <a:ext cx="25" cy="27"/>
            </a:xfrm>
            <a:custGeom>
              <a:avLst/>
              <a:gdLst>
                <a:gd name="T0" fmla="*/ 0 w 127"/>
                <a:gd name="T1" fmla="*/ 0 h 133"/>
                <a:gd name="T2" fmla="*/ 0 w 127"/>
                <a:gd name="T3" fmla="*/ 0 h 133"/>
                <a:gd name="T4" fmla="*/ 0 w 127"/>
                <a:gd name="T5" fmla="*/ 0 h 133"/>
                <a:gd name="T6" fmla="*/ 0 w 127"/>
                <a:gd name="T7" fmla="*/ 0 h 133"/>
                <a:gd name="T8" fmla="*/ 0 w 127"/>
                <a:gd name="T9" fmla="*/ 0 h 133"/>
                <a:gd name="T10" fmla="*/ 0 w 127"/>
                <a:gd name="T11" fmla="*/ 0 h 133"/>
                <a:gd name="T12" fmla="*/ 0 w 127"/>
                <a:gd name="T13" fmla="*/ 0 h 133"/>
                <a:gd name="T14" fmla="*/ 0 w 127"/>
                <a:gd name="T15" fmla="*/ 0 h 133"/>
                <a:gd name="T16" fmla="*/ 0 w 127"/>
                <a:gd name="T17" fmla="*/ 0 h 133"/>
                <a:gd name="T18" fmla="*/ 0 w 127"/>
                <a:gd name="T19" fmla="*/ 0 h 133"/>
                <a:gd name="T20" fmla="*/ 0 w 127"/>
                <a:gd name="T21" fmla="*/ 0 h 13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7"/>
                <a:gd name="T34" fmla="*/ 0 h 133"/>
                <a:gd name="T35" fmla="*/ 127 w 127"/>
                <a:gd name="T36" fmla="*/ 133 h 13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7" h="133">
                  <a:moveTo>
                    <a:pt x="0" y="133"/>
                  </a:moveTo>
                  <a:lnTo>
                    <a:pt x="32" y="12"/>
                  </a:lnTo>
                  <a:lnTo>
                    <a:pt x="56" y="9"/>
                  </a:lnTo>
                  <a:lnTo>
                    <a:pt x="79" y="6"/>
                  </a:lnTo>
                  <a:lnTo>
                    <a:pt x="102" y="3"/>
                  </a:lnTo>
                  <a:lnTo>
                    <a:pt x="127" y="0"/>
                  </a:lnTo>
                  <a:lnTo>
                    <a:pt x="100" y="99"/>
                  </a:lnTo>
                  <a:lnTo>
                    <a:pt x="75" y="108"/>
                  </a:lnTo>
                  <a:lnTo>
                    <a:pt x="51" y="116"/>
                  </a:lnTo>
                  <a:lnTo>
                    <a:pt x="25" y="125"/>
                  </a:lnTo>
                  <a:lnTo>
                    <a:pt x="0" y="133"/>
                  </a:lnTo>
                  <a:close/>
                </a:path>
              </a:pathLst>
            </a:custGeom>
            <a:solidFill>
              <a:srgbClr val="C4D4E3"/>
            </a:solidFill>
            <a:ln w="9525">
              <a:noFill/>
              <a:round/>
              <a:headEnd/>
              <a:tailEnd/>
            </a:ln>
          </xdr:spPr>
        </xdr:sp>
        <xdr:sp macro="" textlink="">
          <xdr:nvSpPr>
            <xdr:cNvPr id="91" name="Freeform 235"/>
            <xdr:cNvSpPr>
              <a:spLocks/>
            </xdr:cNvSpPr>
          </xdr:nvSpPr>
          <xdr:spPr bwMode="auto">
            <a:xfrm>
              <a:off x="2946" y="453"/>
              <a:ext cx="24" cy="24"/>
            </a:xfrm>
            <a:custGeom>
              <a:avLst/>
              <a:gdLst>
                <a:gd name="T0" fmla="*/ 0 w 122"/>
                <a:gd name="T1" fmla="*/ 0 h 120"/>
                <a:gd name="T2" fmla="*/ 0 w 122"/>
                <a:gd name="T3" fmla="*/ 0 h 120"/>
                <a:gd name="T4" fmla="*/ 0 w 122"/>
                <a:gd name="T5" fmla="*/ 0 h 120"/>
                <a:gd name="T6" fmla="*/ 0 w 122"/>
                <a:gd name="T7" fmla="*/ 0 h 120"/>
                <a:gd name="T8" fmla="*/ 0 w 122"/>
                <a:gd name="T9" fmla="*/ 0 h 120"/>
                <a:gd name="T10" fmla="*/ 0 w 122"/>
                <a:gd name="T11" fmla="*/ 0 h 120"/>
                <a:gd name="T12" fmla="*/ 0 w 122"/>
                <a:gd name="T13" fmla="*/ 0 h 120"/>
                <a:gd name="T14" fmla="*/ 0 w 122"/>
                <a:gd name="T15" fmla="*/ 0 h 120"/>
                <a:gd name="T16" fmla="*/ 0 w 122"/>
                <a:gd name="T17" fmla="*/ 0 h 120"/>
                <a:gd name="T18" fmla="*/ 0 w 122"/>
                <a:gd name="T19" fmla="*/ 0 h 120"/>
                <a:gd name="T20" fmla="*/ 0 w 122"/>
                <a:gd name="T21" fmla="*/ 0 h 1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2"/>
                <a:gd name="T34" fmla="*/ 0 h 120"/>
                <a:gd name="T35" fmla="*/ 122 w 122"/>
                <a:gd name="T36" fmla="*/ 120 h 1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2" h="120">
                  <a:moveTo>
                    <a:pt x="0" y="120"/>
                  </a:moveTo>
                  <a:lnTo>
                    <a:pt x="28" y="10"/>
                  </a:lnTo>
                  <a:lnTo>
                    <a:pt x="51" y="7"/>
                  </a:lnTo>
                  <a:lnTo>
                    <a:pt x="76" y="4"/>
                  </a:lnTo>
                  <a:lnTo>
                    <a:pt x="99" y="2"/>
                  </a:lnTo>
                  <a:lnTo>
                    <a:pt x="122" y="0"/>
                  </a:lnTo>
                  <a:lnTo>
                    <a:pt x="99" y="88"/>
                  </a:lnTo>
                  <a:lnTo>
                    <a:pt x="73" y="95"/>
                  </a:lnTo>
                  <a:lnTo>
                    <a:pt x="49" y="103"/>
                  </a:lnTo>
                  <a:lnTo>
                    <a:pt x="24" y="112"/>
                  </a:lnTo>
                  <a:lnTo>
                    <a:pt x="0" y="120"/>
                  </a:lnTo>
                  <a:close/>
                </a:path>
              </a:pathLst>
            </a:custGeom>
            <a:solidFill>
              <a:srgbClr val="BECEDE"/>
            </a:solidFill>
            <a:ln w="9525">
              <a:noFill/>
              <a:round/>
              <a:headEnd/>
              <a:tailEnd/>
            </a:ln>
          </xdr:spPr>
        </xdr:sp>
        <xdr:sp macro="" textlink="">
          <xdr:nvSpPr>
            <xdr:cNvPr id="92" name="Freeform 236"/>
            <xdr:cNvSpPr>
              <a:spLocks/>
            </xdr:cNvSpPr>
          </xdr:nvSpPr>
          <xdr:spPr bwMode="auto">
            <a:xfrm>
              <a:off x="2956" y="452"/>
              <a:ext cx="23" cy="22"/>
            </a:xfrm>
            <a:custGeom>
              <a:avLst/>
              <a:gdLst>
                <a:gd name="T0" fmla="*/ 0 w 119"/>
                <a:gd name="T1" fmla="*/ 0 h 108"/>
                <a:gd name="T2" fmla="*/ 0 w 119"/>
                <a:gd name="T3" fmla="*/ 0 h 108"/>
                <a:gd name="T4" fmla="*/ 0 w 119"/>
                <a:gd name="T5" fmla="*/ 0 h 108"/>
                <a:gd name="T6" fmla="*/ 0 w 119"/>
                <a:gd name="T7" fmla="*/ 0 h 108"/>
                <a:gd name="T8" fmla="*/ 0 w 119"/>
                <a:gd name="T9" fmla="*/ 0 h 108"/>
                <a:gd name="T10" fmla="*/ 0 w 119"/>
                <a:gd name="T11" fmla="*/ 0 h 108"/>
                <a:gd name="T12" fmla="*/ 0 w 119"/>
                <a:gd name="T13" fmla="*/ 0 h 108"/>
                <a:gd name="T14" fmla="*/ 0 w 119"/>
                <a:gd name="T15" fmla="*/ 0 h 108"/>
                <a:gd name="T16" fmla="*/ 0 w 119"/>
                <a:gd name="T17" fmla="*/ 0 h 108"/>
                <a:gd name="T18" fmla="*/ 0 w 119"/>
                <a:gd name="T19" fmla="*/ 0 h 108"/>
                <a:gd name="T20" fmla="*/ 0 w 119"/>
                <a:gd name="T21" fmla="*/ 0 h 1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9"/>
                <a:gd name="T34" fmla="*/ 0 h 108"/>
                <a:gd name="T35" fmla="*/ 119 w 119"/>
                <a:gd name="T36" fmla="*/ 108 h 1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9" h="108">
                  <a:moveTo>
                    <a:pt x="0" y="108"/>
                  </a:moveTo>
                  <a:lnTo>
                    <a:pt x="27" y="9"/>
                  </a:lnTo>
                  <a:lnTo>
                    <a:pt x="50" y="7"/>
                  </a:lnTo>
                  <a:lnTo>
                    <a:pt x="73" y="5"/>
                  </a:lnTo>
                  <a:lnTo>
                    <a:pt x="96" y="2"/>
                  </a:lnTo>
                  <a:lnTo>
                    <a:pt x="119" y="0"/>
                  </a:lnTo>
                  <a:lnTo>
                    <a:pt x="99" y="76"/>
                  </a:lnTo>
                  <a:lnTo>
                    <a:pt x="74" y="84"/>
                  </a:lnTo>
                  <a:lnTo>
                    <a:pt x="50" y="93"/>
                  </a:lnTo>
                  <a:lnTo>
                    <a:pt x="24" y="100"/>
                  </a:lnTo>
                  <a:lnTo>
                    <a:pt x="0" y="108"/>
                  </a:lnTo>
                  <a:close/>
                </a:path>
              </a:pathLst>
            </a:custGeom>
            <a:solidFill>
              <a:srgbClr val="B4C8D8"/>
            </a:solidFill>
            <a:ln w="9525">
              <a:noFill/>
              <a:round/>
              <a:headEnd/>
              <a:tailEnd/>
            </a:ln>
          </xdr:spPr>
        </xdr:sp>
        <xdr:sp macro="" textlink="">
          <xdr:nvSpPr>
            <xdr:cNvPr id="93" name="Freeform 237"/>
            <xdr:cNvSpPr>
              <a:spLocks/>
            </xdr:cNvSpPr>
          </xdr:nvSpPr>
          <xdr:spPr bwMode="auto">
            <a:xfrm>
              <a:off x="2966" y="452"/>
              <a:ext cx="23" cy="19"/>
            </a:xfrm>
            <a:custGeom>
              <a:avLst/>
              <a:gdLst>
                <a:gd name="T0" fmla="*/ 0 w 115"/>
                <a:gd name="T1" fmla="*/ 0 h 96"/>
                <a:gd name="T2" fmla="*/ 0 w 115"/>
                <a:gd name="T3" fmla="*/ 0 h 96"/>
                <a:gd name="T4" fmla="*/ 0 w 115"/>
                <a:gd name="T5" fmla="*/ 0 h 96"/>
                <a:gd name="T6" fmla="*/ 0 w 115"/>
                <a:gd name="T7" fmla="*/ 0 h 96"/>
                <a:gd name="T8" fmla="*/ 0 w 115"/>
                <a:gd name="T9" fmla="*/ 0 h 96"/>
                <a:gd name="T10" fmla="*/ 0 w 115"/>
                <a:gd name="T11" fmla="*/ 0 h 96"/>
                <a:gd name="T12" fmla="*/ 0 w 115"/>
                <a:gd name="T13" fmla="*/ 0 h 96"/>
                <a:gd name="T14" fmla="*/ 0 w 115"/>
                <a:gd name="T15" fmla="*/ 0 h 96"/>
                <a:gd name="T16" fmla="*/ 0 w 115"/>
                <a:gd name="T17" fmla="*/ 0 h 96"/>
                <a:gd name="T18" fmla="*/ 0 w 115"/>
                <a:gd name="T19" fmla="*/ 0 h 96"/>
                <a:gd name="T20" fmla="*/ 0 w 115"/>
                <a:gd name="T21" fmla="*/ 0 h 96"/>
                <a:gd name="T22" fmla="*/ 0 w 115"/>
                <a:gd name="T23" fmla="*/ 0 h 9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15"/>
                <a:gd name="T37" fmla="*/ 0 h 96"/>
                <a:gd name="T38" fmla="*/ 115 w 115"/>
                <a:gd name="T39" fmla="*/ 96 h 9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15" h="96">
                  <a:moveTo>
                    <a:pt x="0" y="96"/>
                  </a:moveTo>
                  <a:lnTo>
                    <a:pt x="23" y="8"/>
                  </a:lnTo>
                  <a:lnTo>
                    <a:pt x="43" y="5"/>
                  </a:lnTo>
                  <a:lnTo>
                    <a:pt x="64" y="3"/>
                  </a:lnTo>
                  <a:lnTo>
                    <a:pt x="83" y="2"/>
                  </a:lnTo>
                  <a:lnTo>
                    <a:pt x="103" y="0"/>
                  </a:lnTo>
                  <a:lnTo>
                    <a:pt x="115" y="0"/>
                  </a:lnTo>
                  <a:lnTo>
                    <a:pt x="99" y="64"/>
                  </a:lnTo>
                  <a:lnTo>
                    <a:pt x="74" y="72"/>
                  </a:lnTo>
                  <a:lnTo>
                    <a:pt x="49" y="79"/>
                  </a:lnTo>
                  <a:lnTo>
                    <a:pt x="24" y="87"/>
                  </a:lnTo>
                  <a:lnTo>
                    <a:pt x="0" y="96"/>
                  </a:lnTo>
                  <a:close/>
                </a:path>
              </a:pathLst>
            </a:custGeom>
            <a:solidFill>
              <a:srgbClr val="ADC2D3"/>
            </a:solidFill>
            <a:ln w="9525">
              <a:noFill/>
              <a:round/>
              <a:headEnd/>
              <a:tailEnd/>
            </a:ln>
          </xdr:spPr>
        </xdr:sp>
        <xdr:sp macro="" textlink="">
          <xdr:nvSpPr>
            <xdr:cNvPr id="94" name="Freeform 238"/>
            <xdr:cNvSpPr>
              <a:spLocks/>
            </xdr:cNvSpPr>
          </xdr:nvSpPr>
          <xdr:spPr bwMode="auto">
            <a:xfrm>
              <a:off x="2975" y="451"/>
              <a:ext cx="23" cy="16"/>
            </a:xfrm>
            <a:custGeom>
              <a:avLst/>
              <a:gdLst>
                <a:gd name="T0" fmla="*/ 0 w 113"/>
                <a:gd name="T1" fmla="*/ 0 h 81"/>
                <a:gd name="T2" fmla="*/ 0 w 113"/>
                <a:gd name="T3" fmla="*/ 0 h 81"/>
                <a:gd name="T4" fmla="*/ 0 w 113"/>
                <a:gd name="T5" fmla="*/ 0 h 81"/>
                <a:gd name="T6" fmla="*/ 0 w 113"/>
                <a:gd name="T7" fmla="*/ 0 h 81"/>
                <a:gd name="T8" fmla="*/ 0 w 113"/>
                <a:gd name="T9" fmla="*/ 0 h 81"/>
                <a:gd name="T10" fmla="*/ 0 w 113"/>
                <a:gd name="T11" fmla="*/ 0 h 81"/>
                <a:gd name="T12" fmla="*/ 0 w 113"/>
                <a:gd name="T13" fmla="*/ 0 h 81"/>
                <a:gd name="T14" fmla="*/ 0 w 113"/>
                <a:gd name="T15" fmla="*/ 0 h 81"/>
                <a:gd name="T16" fmla="*/ 0 w 113"/>
                <a:gd name="T17" fmla="*/ 0 h 81"/>
                <a:gd name="T18" fmla="*/ 0 w 113"/>
                <a:gd name="T19" fmla="*/ 0 h 81"/>
                <a:gd name="T20" fmla="*/ 0 w 113"/>
                <a:gd name="T21" fmla="*/ 0 h 81"/>
                <a:gd name="T22" fmla="*/ 0 w 113"/>
                <a:gd name="T23" fmla="*/ 0 h 81"/>
                <a:gd name="T24" fmla="*/ 0 w 113"/>
                <a:gd name="T25" fmla="*/ 0 h 81"/>
                <a:gd name="T26" fmla="*/ 0 w 113"/>
                <a:gd name="T27" fmla="*/ 0 h 81"/>
                <a:gd name="T28" fmla="*/ 0 w 113"/>
                <a:gd name="T29" fmla="*/ 0 h 81"/>
                <a:gd name="T30" fmla="*/ 0 w 113"/>
                <a:gd name="T31" fmla="*/ 0 h 81"/>
                <a:gd name="T32" fmla="*/ 0 w 113"/>
                <a:gd name="T33" fmla="*/ 0 h 81"/>
                <a:gd name="T34" fmla="*/ 0 w 113"/>
                <a:gd name="T35" fmla="*/ 0 h 81"/>
                <a:gd name="T36" fmla="*/ 0 w 113"/>
                <a:gd name="T37" fmla="*/ 0 h 8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13"/>
                <a:gd name="T58" fmla="*/ 0 h 81"/>
                <a:gd name="T59" fmla="*/ 113 w 113"/>
                <a:gd name="T60" fmla="*/ 81 h 81"/>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13" h="81">
                  <a:moveTo>
                    <a:pt x="0" y="81"/>
                  </a:moveTo>
                  <a:lnTo>
                    <a:pt x="20" y="5"/>
                  </a:lnTo>
                  <a:lnTo>
                    <a:pt x="29" y="4"/>
                  </a:lnTo>
                  <a:lnTo>
                    <a:pt x="38" y="4"/>
                  </a:lnTo>
                  <a:lnTo>
                    <a:pt x="45" y="3"/>
                  </a:lnTo>
                  <a:lnTo>
                    <a:pt x="54" y="2"/>
                  </a:lnTo>
                  <a:lnTo>
                    <a:pt x="71" y="1"/>
                  </a:lnTo>
                  <a:lnTo>
                    <a:pt x="86" y="1"/>
                  </a:lnTo>
                  <a:lnTo>
                    <a:pt x="99" y="0"/>
                  </a:lnTo>
                  <a:lnTo>
                    <a:pt x="113" y="0"/>
                  </a:lnTo>
                  <a:lnTo>
                    <a:pt x="99" y="49"/>
                  </a:lnTo>
                  <a:lnTo>
                    <a:pt x="92" y="53"/>
                  </a:lnTo>
                  <a:lnTo>
                    <a:pt x="83" y="55"/>
                  </a:lnTo>
                  <a:lnTo>
                    <a:pt x="74" y="58"/>
                  </a:lnTo>
                  <a:lnTo>
                    <a:pt x="65" y="60"/>
                  </a:lnTo>
                  <a:lnTo>
                    <a:pt x="49" y="66"/>
                  </a:lnTo>
                  <a:lnTo>
                    <a:pt x="33" y="71"/>
                  </a:lnTo>
                  <a:lnTo>
                    <a:pt x="17" y="76"/>
                  </a:lnTo>
                  <a:lnTo>
                    <a:pt x="0" y="81"/>
                  </a:lnTo>
                  <a:close/>
                </a:path>
              </a:pathLst>
            </a:custGeom>
            <a:solidFill>
              <a:srgbClr val="A5BCCF"/>
            </a:solidFill>
            <a:ln w="9525">
              <a:noFill/>
              <a:round/>
              <a:headEnd/>
              <a:tailEnd/>
            </a:ln>
          </xdr:spPr>
        </xdr:sp>
        <xdr:sp macro="" textlink="">
          <xdr:nvSpPr>
            <xdr:cNvPr id="95" name="Freeform 239"/>
            <xdr:cNvSpPr>
              <a:spLocks/>
            </xdr:cNvSpPr>
          </xdr:nvSpPr>
          <xdr:spPr bwMode="auto">
            <a:xfrm>
              <a:off x="2985" y="451"/>
              <a:ext cx="22" cy="13"/>
            </a:xfrm>
            <a:custGeom>
              <a:avLst/>
              <a:gdLst>
                <a:gd name="T0" fmla="*/ 0 w 108"/>
                <a:gd name="T1" fmla="*/ 0 h 66"/>
                <a:gd name="T2" fmla="*/ 0 w 108"/>
                <a:gd name="T3" fmla="*/ 0 h 66"/>
                <a:gd name="T4" fmla="*/ 0 w 108"/>
                <a:gd name="T5" fmla="*/ 0 h 66"/>
                <a:gd name="T6" fmla="*/ 0 w 108"/>
                <a:gd name="T7" fmla="*/ 0 h 66"/>
                <a:gd name="T8" fmla="*/ 0 w 108"/>
                <a:gd name="T9" fmla="*/ 0 h 66"/>
                <a:gd name="T10" fmla="*/ 0 w 108"/>
                <a:gd name="T11" fmla="*/ 0 h 66"/>
                <a:gd name="T12" fmla="*/ 0 w 108"/>
                <a:gd name="T13" fmla="*/ 0 h 66"/>
                <a:gd name="T14" fmla="*/ 0 w 108"/>
                <a:gd name="T15" fmla="*/ 0 h 66"/>
                <a:gd name="T16" fmla="*/ 0 w 108"/>
                <a:gd name="T17" fmla="*/ 0 h 66"/>
                <a:gd name="T18" fmla="*/ 0 w 108"/>
                <a:gd name="T19" fmla="*/ 0 h 66"/>
                <a:gd name="T20" fmla="*/ 0 w 108"/>
                <a:gd name="T21" fmla="*/ 0 h 66"/>
                <a:gd name="T22" fmla="*/ 0 w 108"/>
                <a:gd name="T23" fmla="*/ 0 h 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08"/>
                <a:gd name="T37" fmla="*/ 0 h 66"/>
                <a:gd name="T38" fmla="*/ 108 w 108"/>
                <a:gd name="T39" fmla="*/ 66 h 6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08" h="66">
                  <a:moveTo>
                    <a:pt x="0" y="66"/>
                  </a:moveTo>
                  <a:lnTo>
                    <a:pt x="16" y="2"/>
                  </a:lnTo>
                  <a:lnTo>
                    <a:pt x="47" y="0"/>
                  </a:lnTo>
                  <a:lnTo>
                    <a:pt x="73" y="0"/>
                  </a:lnTo>
                  <a:lnTo>
                    <a:pt x="92" y="0"/>
                  </a:lnTo>
                  <a:lnTo>
                    <a:pt x="108" y="2"/>
                  </a:lnTo>
                  <a:lnTo>
                    <a:pt x="100" y="29"/>
                  </a:lnTo>
                  <a:lnTo>
                    <a:pt x="85" y="36"/>
                  </a:lnTo>
                  <a:lnTo>
                    <a:pt x="65" y="44"/>
                  </a:lnTo>
                  <a:lnTo>
                    <a:pt x="42" y="53"/>
                  </a:lnTo>
                  <a:lnTo>
                    <a:pt x="15" y="60"/>
                  </a:lnTo>
                  <a:lnTo>
                    <a:pt x="0" y="66"/>
                  </a:lnTo>
                  <a:close/>
                </a:path>
              </a:pathLst>
            </a:custGeom>
            <a:solidFill>
              <a:srgbClr val="9DB5C9"/>
            </a:solidFill>
            <a:ln w="9525">
              <a:noFill/>
              <a:round/>
              <a:headEnd/>
              <a:tailEnd/>
            </a:ln>
          </xdr:spPr>
        </xdr:sp>
        <xdr:sp macro="" textlink="">
          <xdr:nvSpPr>
            <xdr:cNvPr id="96" name="Freeform 240"/>
            <xdr:cNvSpPr>
              <a:spLocks/>
            </xdr:cNvSpPr>
          </xdr:nvSpPr>
          <xdr:spPr bwMode="auto">
            <a:xfrm>
              <a:off x="2995" y="451"/>
              <a:ext cx="15" cy="10"/>
            </a:xfrm>
            <a:custGeom>
              <a:avLst/>
              <a:gdLst>
                <a:gd name="T0" fmla="*/ 0 w 75"/>
                <a:gd name="T1" fmla="*/ 0 h 49"/>
                <a:gd name="T2" fmla="*/ 0 w 75"/>
                <a:gd name="T3" fmla="*/ 0 h 49"/>
                <a:gd name="T4" fmla="*/ 0 w 75"/>
                <a:gd name="T5" fmla="*/ 0 h 49"/>
                <a:gd name="T6" fmla="*/ 0 w 75"/>
                <a:gd name="T7" fmla="*/ 0 h 49"/>
                <a:gd name="T8" fmla="*/ 0 w 75"/>
                <a:gd name="T9" fmla="*/ 0 h 49"/>
                <a:gd name="T10" fmla="*/ 0 w 75"/>
                <a:gd name="T11" fmla="*/ 0 h 49"/>
                <a:gd name="T12" fmla="*/ 0 w 75"/>
                <a:gd name="T13" fmla="*/ 0 h 49"/>
                <a:gd name="T14" fmla="*/ 0 w 75"/>
                <a:gd name="T15" fmla="*/ 0 h 49"/>
                <a:gd name="T16" fmla="*/ 0 w 75"/>
                <a:gd name="T17" fmla="*/ 0 h 49"/>
                <a:gd name="T18" fmla="*/ 0 w 75"/>
                <a:gd name="T19" fmla="*/ 0 h 49"/>
                <a:gd name="T20" fmla="*/ 0 w 75"/>
                <a:gd name="T21" fmla="*/ 0 h 49"/>
                <a:gd name="T22" fmla="*/ 0 w 75"/>
                <a:gd name="T23" fmla="*/ 0 h 49"/>
                <a:gd name="T24" fmla="*/ 0 w 75"/>
                <a:gd name="T25" fmla="*/ 0 h 49"/>
                <a:gd name="T26" fmla="*/ 0 w 75"/>
                <a:gd name="T27" fmla="*/ 0 h 49"/>
                <a:gd name="T28" fmla="*/ 0 w 75"/>
                <a:gd name="T29" fmla="*/ 0 h 49"/>
                <a:gd name="T30" fmla="*/ 0 w 75"/>
                <a:gd name="T31" fmla="*/ 0 h 4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75"/>
                <a:gd name="T49" fmla="*/ 0 h 49"/>
                <a:gd name="T50" fmla="*/ 75 w 75"/>
                <a:gd name="T51" fmla="*/ 49 h 49"/>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75" h="49">
                  <a:moveTo>
                    <a:pt x="0" y="49"/>
                  </a:moveTo>
                  <a:lnTo>
                    <a:pt x="14" y="0"/>
                  </a:lnTo>
                  <a:lnTo>
                    <a:pt x="29" y="0"/>
                  </a:lnTo>
                  <a:lnTo>
                    <a:pt x="42" y="0"/>
                  </a:lnTo>
                  <a:lnTo>
                    <a:pt x="53" y="1"/>
                  </a:lnTo>
                  <a:lnTo>
                    <a:pt x="62" y="2"/>
                  </a:lnTo>
                  <a:lnTo>
                    <a:pt x="69" y="4"/>
                  </a:lnTo>
                  <a:lnTo>
                    <a:pt x="73" y="6"/>
                  </a:lnTo>
                  <a:lnTo>
                    <a:pt x="75" y="9"/>
                  </a:lnTo>
                  <a:lnTo>
                    <a:pt x="75" y="12"/>
                  </a:lnTo>
                  <a:lnTo>
                    <a:pt x="73" y="15"/>
                  </a:lnTo>
                  <a:lnTo>
                    <a:pt x="69" y="20"/>
                  </a:lnTo>
                  <a:lnTo>
                    <a:pt x="62" y="24"/>
                  </a:lnTo>
                  <a:lnTo>
                    <a:pt x="54" y="28"/>
                  </a:lnTo>
                  <a:lnTo>
                    <a:pt x="31" y="38"/>
                  </a:lnTo>
                  <a:lnTo>
                    <a:pt x="0" y="49"/>
                  </a:lnTo>
                  <a:close/>
                </a:path>
              </a:pathLst>
            </a:custGeom>
            <a:solidFill>
              <a:srgbClr val="97B0C4"/>
            </a:solidFill>
            <a:ln w="9525">
              <a:noFill/>
              <a:round/>
              <a:headEnd/>
              <a:tailEnd/>
            </a:ln>
          </xdr:spPr>
        </xdr:sp>
        <xdr:sp macro="" textlink="">
          <xdr:nvSpPr>
            <xdr:cNvPr id="97" name="Freeform 241"/>
            <xdr:cNvSpPr>
              <a:spLocks/>
            </xdr:cNvSpPr>
          </xdr:nvSpPr>
          <xdr:spPr bwMode="auto">
            <a:xfrm>
              <a:off x="3005" y="452"/>
              <a:ext cx="5" cy="5"/>
            </a:xfrm>
            <a:custGeom>
              <a:avLst/>
              <a:gdLst>
                <a:gd name="T0" fmla="*/ 0 w 24"/>
                <a:gd name="T1" fmla="*/ 0 h 27"/>
                <a:gd name="T2" fmla="*/ 0 w 24"/>
                <a:gd name="T3" fmla="*/ 0 h 27"/>
                <a:gd name="T4" fmla="*/ 0 w 24"/>
                <a:gd name="T5" fmla="*/ 0 h 27"/>
                <a:gd name="T6" fmla="*/ 0 w 24"/>
                <a:gd name="T7" fmla="*/ 0 h 27"/>
                <a:gd name="T8" fmla="*/ 0 w 24"/>
                <a:gd name="T9" fmla="*/ 0 h 27"/>
                <a:gd name="T10" fmla="*/ 0 w 24"/>
                <a:gd name="T11" fmla="*/ 0 h 27"/>
                <a:gd name="T12" fmla="*/ 0 w 24"/>
                <a:gd name="T13" fmla="*/ 0 h 27"/>
                <a:gd name="T14" fmla="*/ 0 w 24"/>
                <a:gd name="T15" fmla="*/ 0 h 27"/>
                <a:gd name="T16" fmla="*/ 0 w 24"/>
                <a:gd name="T17" fmla="*/ 0 h 27"/>
                <a:gd name="T18" fmla="*/ 0 w 24"/>
                <a:gd name="T19" fmla="*/ 0 h 27"/>
                <a:gd name="T20" fmla="*/ 0 w 24"/>
                <a:gd name="T21" fmla="*/ 0 h 27"/>
                <a:gd name="T22" fmla="*/ 0 w 24"/>
                <a:gd name="T23" fmla="*/ 0 h 2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4"/>
                <a:gd name="T37" fmla="*/ 0 h 27"/>
                <a:gd name="T38" fmla="*/ 24 w 24"/>
                <a:gd name="T39" fmla="*/ 27 h 2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4" h="27">
                  <a:moveTo>
                    <a:pt x="0" y="27"/>
                  </a:moveTo>
                  <a:lnTo>
                    <a:pt x="8" y="0"/>
                  </a:lnTo>
                  <a:lnTo>
                    <a:pt x="15" y="1"/>
                  </a:lnTo>
                  <a:lnTo>
                    <a:pt x="21" y="3"/>
                  </a:lnTo>
                  <a:lnTo>
                    <a:pt x="23" y="5"/>
                  </a:lnTo>
                  <a:lnTo>
                    <a:pt x="24" y="7"/>
                  </a:lnTo>
                  <a:lnTo>
                    <a:pt x="24" y="8"/>
                  </a:lnTo>
                  <a:lnTo>
                    <a:pt x="24" y="10"/>
                  </a:lnTo>
                  <a:lnTo>
                    <a:pt x="22" y="13"/>
                  </a:lnTo>
                  <a:lnTo>
                    <a:pt x="18" y="18"/>
                  </a:lnTo>
                  <a:lnTo>
                    <a:pt x="10" y="22"/>
                  </a:lnTo>
                  <a:lnTo>
                    <a:pt x="0" y="27"/>
                  </a:lnTo>
                  <a:close/>
                </a:path>
              </a:pathLst>
            </a:custGeom>
            <a:solidFill>
              <a:srgbClr val="91ABC0"/>
            </a:solidFill>
            <a:ln w="9525">
              <a:noFill/>
              <a:round/>
              <a:headEnd/>
              <a:tailEnd/>
            </a:ln>
          </xdr:spPr>
        </xdr:sp>
        <xdr:sp macro="" textlink="">
          <xdr:nvSpPr>
            <xdr:cNvPr id="98" name="Freeform 242"/>
            <xdr:cNvSpPr>
              <a:spLocks/>
            </xdr:cNvSpPr>
          </xdr:nvSpPr>
          <xdr:spPr bwMode="auto">
            <a:xfrm>
              <a:off x="1726" y="404"/>
              <a:ext cx="1419" cy="755"/>
            </a:xfrm>
            <a:custGeom>
              <a:avLst/>
              <a:gdLst>
                <a:gd name="T0" fmla="*/ 0 w 7093"/>
                <a:gd name="T1" fmla="*/ 0 h 3775"/>
                <a:gd name="T2" fmla="*/ 0 w 7093"/>
                <a:gd name="T3" fmla="*/ 0 h 3775"/>
                <a:gd name="T4" fmla="*/ 0 w 7093"/>
                <a:gd name="T5" fmla="*/ 0 h 3775"/>
                <a:gd name="T6" fmla="*/ 0 w 7093"/>
                <a:gd name="T7" fmla="*/ 0 h 3775"/>
                <a:gd name="T8" fmla="*/ 0 w 7093"/>
                <a:gd name="T9" fmla="*/ 0 h 3775"/>
                <a:gd name="T10" fmla="*/ 0 w 7093"/>
                <a:gd name="T11" fmla="*/ 0 h 3775"/>
                <a:gd name="T12" fmla="*/ 0 w 7093"/>
                <a:gd name="T13" fmla="*/ 0 h 3775"/>
                <a:gd name="T14" fmla="*/ 0 w 7093"/>
                <a:gd name="T15" fmla="*/ 0 h 3775"/>
                <a:gd name="T16" fmla="*/ 0 w 7093"/>
                <a:gd name="T17" fmla="*/ 0 h 3775"/>
                <a:gd name="T18" fmla="*/ 0 w 7093"/>
                <a:gd name="T19" fmla="*/ 0 h 3775"/>
                <a:gd name="T20" fmla="*/ 0 w 7093"/>
                <a:gd name="T21" fmla="*/ 0 h 3775"/>
                <a:gd name="T22" fmla="*/ 0 w 7093"/>
                <a:gd name="T23" fmla="*/ 0 h 3775"/>
                <a:gd name="T24" fmla="*/ 0 w 7093"/>
                <a:gd name="T25" fmla="*/ 0 h 3775"/>
                <a:gd name="T26" fmla="*/ 0 w 7093"/>
                <a:gd name="T27" fmla="*/ 0 h 3775"/>
                <a:gd name="T28" fmla="*/ 0 w 7093"/>
                <a:gd name="T29" fmla="*/ 0 h 3775"/>
                <a:gd name="T30" fmla="*/ 0 w 7093"/>
                <a:gd name="T31" fmla="*/ 0 h 3775"/>
                <a:gd name="T32" fmla="*/ 0 w 7093"/>
                <a:gd name="T33" fmla="*/ 0 h 3775"/>
                <a:gd name="T34" fmla="*/ 0 w 7093"/>
                <a:gd name="T35" fmla="*/ 0 h 3775"/>
                <a:gd name="T36" fmla="*/ 0 w 7093"/>
                <a:gd name="T37" fmla="*/ 0 h 3775"/>
                <a:gd name="T38" fmla="*/ 0 w 7093"/>
                <a:gd name="T39" fmla="*/ 0 h 3775"/>
                <a:gd name="T40" fmla="*/ 0 w 7093"/>
                <a:gd name="T41" fmla="*/ 0 h 3775"/>
                <a:gd name="T42" fmla="*/ 0 w 7093"/>
                <a:gd name="T43" fmla="*/ 0 h 3775"/>
                <a:gd name="T44" fmla="*/ 0 w 7093"/>
                <a:gd name="T45" fmla="*/ 0 h 3775"/>
                <a:gd name="T46" fmla="*/ 0 w 7093"/>
                <a:gd name="T47" fmla="*/ 0 h 3775"/>
                <a:gd name="T48" fmla="*/ 0 w 7093"/>
                <a:gd name="T49" fmla="*/ 0 h 3775"/>
                <a:gd name="T50" fmla="*/ 0 w 7093"/>
                <a:gd name="T51" fmla="*/ 0 h 3775"/>
                <a:gd name="T52" fmla="*/ 0 w 7093"/>
                <a:gd name="T53" fmla="*/ 0 h 3775"/>
                <a:gd name="T54" fmla="*/ 0 w 7093"/>
                <a:gd name="T55" fmla="*/ 0 h 3775"/>
                <a:gd name="T56" fmla="*/ 0 w 7093"/>
                <a:gd name="T57" fmla="*/ 0 h 3775"/>
                <a:gd name="T58" fmla="*/ 0 w 7093"/>
                <a:gd name="T59" fmla="*/ 0 h 3775"/>
                <a:gd name="T60" fmla="*/ 0 w 7093"/>
                <a:gd name="T61" fmla="*/ 0 h 3775"/>
                <a:gd name="T62" fmla="*/ 0 w 7093"/>
                <a:gd name="T63" fmla="*/ 0 h 3775"/>
                <a:gd name="T64" fmla="*/ 0 w 7093"/>
                <a:gd name="T65" fmla="*/ 0 h 3775"/>
                <a:gd name="T66" fmla="*/ 0 w 7093"/>
                <a:gd name="T67" fmla="*/ 0 h 3775"/>
                <a:gd name="T68" fmla="*/ 0 w 7093"/>
                <a:gd name="T69" fmla="*/ 0 h 3775"/>
                <a:gd name="T70" fmla="*/ 0 w 7093"/>
                <a:gd name="T71" fmla="*/ 0 h 3775"/>
                <a:gd name="T72" fmla="*/ 0 w 7093"/>
                <a:gd name="T73" fmla="*/ 0 h 3775"/>
                <a:gd name="T74" fmla="*/ 0 w 7093"/>
                <a:gd name="T75" fmla="*/ 0 h 3775"/>
                <a:gd name="T76" fmla="*/ 0 w 7093"/>
                <a:gd name="T77" fmla="*/ 0 h 3775"/>
                <a:gd name="T78" fmla="*/ 0 w 7093"/>
                <a:gd name="T79" fmla="*/ 0 h 3775"/>
                <a:gd name="T80" fmla="*/ 0 w 7093"/>
                <a:gd name="T81" fmla="*/ 0 h 3775"/>
                <a:gd name="T82" fmla="*/ 0 w 7093"/>
                <a:gd name="T83" fmla="*/ 0 h 3775"/>
                <a:gd name="T84" fmla="*/ 0 w 7093"/>
                <a:gd name="T85" fmla="*/ 0 h 3775"/>
                <a:gd name="T86" fmla="*/ 0 w 7093"/>
                <a:gd name="T87" fmla="*/ 0 h 3775"/>
                <a:gd name="T88" fmla="*/ 0 w 7093"/>
                <a:gd name="T89" fmla="*/ 0 h 3775"/>
                <a:gd name="T90" fmla="*/ 0 w 7093"/>
                <a:gd name="T91" fmla="*/ 0 h 3775"/>
                <a:gd name="T92" fmla="*/ 0 w 7093"/>
                <a:gd name="T93" fmla="*/ 0 h 3775"/>
                <a:gd name="T94" fmla="*/ 0 w 7093"/>
                <a:gd name="T95" fmla="*/ 0 h 3775"/>
                <a:gd name="T96" fmla="*/ 0 w 7093"/>
                <a:gd name="T97" fmla="*/ 0 h 3775"/>
                <a:gd name="T98" fmla="*/ 0 w 7093"/>
                <a:gd name="T99" fmla="*/ 0 h 3775"/>
                <a:gd name="T100" fmla="*/ 0 w 7093"/>
                <a:gd name="T101" fmla="*/ 0 h 3775"/>
                <a:gd name="T102" fmla="*/ 0 w 7093"/>
                <a:gd name="T103" fmla="*/ 0 h 3775"/>
                <a:gd name="T104" fmla="*/ 0 w 7093"/>
                <a:gd name="T105" fmla="*/ 0 h 3775"/>
                <a:gd name="T106" fmla="*/ 0 w 7093"/>
                <a:gd name="T107" fmla="*/ 0 h 3775"/>
                <a:gd name="T108" fmla="*/ 0 w 7093"/>
                <a:gd name="T109" fmla="*/ 0 h 377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093"/>
                <a:gd name="T166" fmla="*/ 0 h 3775"/>
                <a:gd name="T167" fmla="*/ 7093 w 7093"/>
                <a:gd name="T168" fmla="*/ 3775 h 377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093" h="3775">
                  <a:moveTo>
                    <a:pt x="3190" y="3775"/>
                  </a:moveTo>
                  <a:lnTo>
                    <a:pt x="3195" y="3654"/>
                  </a:lnTo>
                  <a:lnTo>
                    <a:pt x="3200" y="3533"/>
                  </a:lnTo>
                  <a:lnTo>
                    <a:pt x="3206" y="3412"/>
                  </a:lnTo>
                  <a:lnTo>
                    <a:pt x="3212" y="3293"/>
                  </a:lnTo>
                  <a:lnTo>
                    <a:pt x="3220" y="3175"/>
                  </a:lnTo>
                  <a:lnTo>
                    <a:pt x="3228" y="3058"/>
                  </a:lnTo>
                  <a:lnTo>
                    <a:pt x="3236" y="2944"/>
                  </a:lnTo>
                  <a:lnTo>
                    <a:pt x="3244" y="2832"/>
                  </a:lnTo>
                  <a:lnTo>
                    <a:pt x="3253" y="2722"/>
                  </a:lnTo>
                  <a:lnTo>
                    <a:pt x="3263" y="2616"/>
                  </a:lnTo>
                  <a:lnTo>
                    <a:pt x="3272" y="2514"/>
                  </a:lnTo>
                  <a:lnTo>
                    <a:pt x="3282" y="2415"/>
                  </a:lnTo>
                  <a:lnTo>
                    <a:pt x="3290" y="2320"/>
                  </a:lnTo>
                  <a:lnTo>
                    <a:pt x="3300" y="2229"/>
                  </a:lnTo>
                  <a:lnTo>
                    <a:pt x="3310" y="2143"/>
                  </a:lnTo>
                  <a:lnTo>
                    <a:pt x="3319" y="2062"/>
                  </a:lnTo>
                  <a:lnTo>
                    <a:pt x="3326" y="2059"/>
                  </a:lnTo>
                  <a:lnTo>
                    <a:pt x="3341" y="2057"/>
                  </a:lnTo>
                  <a:lnTo>
                    <a:pt x="3363" y="2054"/>
                  </a:lnTo>
                  <a:lnTo>
                    <a:pt x="3392" y="2051"/>
                  </a:lnTo>
                  <a:lnTo>
                    <a:pt x="3461" y="2047"/>
                  </a:lnTo>
                  <a:lnTo>
                    <a:pt x="3542" y="2044"/>
                  </a:lnTo>
                  <a:lnTo>
                    <a:pt x="3582" y="2044"/>
                  </a:lnTo>
                  <a:lnTo>
                    <a:pt x="3622" y="2044"/>
                  </a:lnTo>
                  <a:lnTo>
                    <a:pt x="3659" y="2045"/>
                  </a:lnTo>
                  <a:lnTo>
                    <a:pt x="3695" y="2046"/>
                  </a:lnTo>
                  <a:lnTo>
                    <a:pt x="3723" y="2049"/>
                  </a:lnTo>
                  <a:lnTo>
                    <a:pt x="3747" y="2052"/>
                  </a:lnTo>
                  <a:lnTo>
                    <a:pt x="3757" y="2055"/>
                  </a:lnTo>
                  <a:lnTo>
                    <a:pt x="3765" y="2057"/>
                  </a:lnTo>
                  <a:lnTo>
                    <a:pt x="3771" y="2059"/>
                  </a:lnTo>
                  <a:lnTo>
                    <a:pt x="3774" y="2062"/>
                  </a:lnTo>
                  <a:lnTo>
                    <a:pt x="3783" y="2143"/>
                  </a:lnTo>
                  <a:lnTo>
                    <a:pt x="3793" y="2229"/>
                  </a:lnTo>
                  <a:lnTo>
                    <a:pt x="3803" y="2320"/>
                  </a:lnTo>
                  <a:lnTo>
                    <a:pt x="3811" y="2415"/>
                  </a:lnTo>
                  <a:lnTo>
                    <a:pt x="3821" y="2514"/>
                  </a:lnTo>
                  <a:lnTo>
                    <a:pt x="3830" y="2616"/>
                  </a:lnTo>
                  <a:lnTo>
                    <a:pt x="3840" y="2722"/>
                  </a:lnTo>
                  <a:lnTo>
                    <a:pt x="3849" y="2832"/>
                  </a:lnTo>
                  <a:lnTo>
                    <a:pt x="3857" y="2944"/>
                  </a:lnTo>
                  <a:lnTo>
                    <a:pt x="3865" y="3058"/>
                  </a:lnTo>
                  <a:lnTo>
                    <a:pt x="3873" y="3175"/>
                  </a:lnTo>
                  <a:lnTo>
                    <a:pt x="3880" y="3293"/>
                  </a:lnTo>
                  <a:lnTo>
                    <a:pt x="3887" y="3412"/>
                  </a:lnTo>
                  <a:lnTo>
                    <a:pt x="3893" y="3533"/>
                  </a:lnTo>
                  <a:lnTo>
                    <a:pt x="3898" y="3654"/>
                  </a:lnTo>
                  <a:lnTo>
                    <a:pt x="3903" y="3775"/>
                  </a:lnTo>
                  <a:lnTo>
                    <a:pt x="3913" y="3773"/>
                  </a:lnTo>
                  <a:lnTo>
                    <a:pt x="3923" y="3773"/>
                  </a:lnTo>
                  <a:lnTo>
                    <a:pt x="3934" y="3772"/>
                  </a:lnTo>
                  <a:lnTo>
                    <a:pt x="3945" y="3772"/>
                  </a:lnTo>
                  <a:lnTo>
                    <a:pt x="3968" y="3772"/>
                  </a:lnTo>
                  <a:lnTo>
                    <a:pt x="3988" y="3773"/>
                  </a:lnTo>
                  <a:lnTo>
                    <a:pt x="3991" y="3717"/>
                  </a:lnTo>
                  <a:lnTo>
                    <a:pt x="3992" y="3655"/>
                  </a:lnTo>
                  <a:lnTo>
                    <a:pt x="3992" y="3588"/>
                  </a:lnTo>
                  <a:lnTo>
                    <a:pt x="3991" y="3514"/>
                  </a:lnTo>
                  <a:lnTo>
                    <a:pt x="3988" y="3353"/>
                  </a:lnTo>
                  <a:lnTo>
                    <a:pt x="3981" y="3177"/>
                  </a:lnTo>
                  <a:lnTo>
                    <a:pt x="3975" y="2987"/>
                  </a:lnTo>
                  <a:lnTo>
                    <a:pt x="3970" y="2786"/>
                  </a:lnTo>
                  <a:lnTo>
                    <a:pt x="3968" y="2683"/>
                  </a:lnTo>
                  <a:lnTo>
                    <a:pt x="3968" y="2579"/>
                  </a:lnTo>
                  <a:lnTo>
                    <a:pt x="3968" y="2473"/>
                  </a:lnTo>
                  <a:lnTo>
                    <a:pt x="3969" y="2369"/>
                  </a:lnTo>
                  <a:lnTo>
                    <a:pt x="3971" y="2263"/>
                  </a:lnTo>
                  <a:lnTo>
                    <a:pt x="3974" y="2157"/>
                  </a:lnTo>
                  <a:lnTo>
                    <a:pt x="3980" y="2054"/>
                  </a:lnTo>
                  <a:lnTo>
                    <a:pt x="3988" y="1950"/>
                  </a:lnTo>
                  <a:lnTo>
                    <a:pt x="3997" y="1849"/>
                  </a:lnTo>
                  <a:lnTo>
                    <a:pt x="4010" y="1749"/>
                  </a:lnTo>
                  <a:lnTo>
                    <a:pt x="4023" y="1653"/>
                  </a:lnTo>
                  <a:lnTo>
                    <a:pt x="4040" y="1559"/>
                  </a:lnTo>
                  <a:lnTo>
                    <a:pt x="4059" y="1467"/>
                  </a:lnTo>
                  <a:lnTo>
                    <a:pt x="4081" y="1380"/>
                  </a:lnTo>
                  <a:lnTo>
                    <a:pt x="4108" y="1298"/>
                  </a:lnTo>
                  <a:lnTo>
                    <a:pt x="4136" y="1220"/>
                  </a:lnTo>
                  <a:lnTo>
                    <a:pt x="4168" y="1146"/>
                  </a:lnTo>
                  <a:lnTo>
                    <a:pt x="4203" y="1078"/>
                  </a:lnTo>
                  <a:lnTo>
                    <a:pt x="4243" y="1016"/>
                  </a:lnTo>
                  <a:lnTo>
                    <a:pt x="4287" y="960"/>
                  </a:lnTo>
                  <a:lnTo>
                    <a:pt x="4345" y="895"/>
                  </a:lnTo>
                  <a:lnTo>
                    <a:pt x="4406" y="833"/>
                  </a:lnTo>
                  <a:lnTo>
                    <a:pt x="4469" y="776"/>
                  </a:lnTo>
                  <a:lnTo>
                    <a:pt x="4533" y="722"/>
                  </a:lnTo>
                  <a:lnTo>
                    <a:pt x="4599" y="672"/>
                  </a:lnTo>
                  <a:lnTo>
                    <a:pt x="4667" y="625"/>
                  </a:lnTo>
                  <a:lnTo>
                    <a:pt x="4735" y="581"/>
                  </a:lnTo>
                  <a:lnTo>
                    <a:pt x="4806" y="540"/>
                  </a:lnTo>
                  <a:lnTo>
                    <a:pt x="4877" y="503"/>
                  </a:lnTo>
                  <a:lnTo>
                    <a:pt x="4950" y="467"/>
                  </a:lnTo>
                  <a:lnTo>
                    <a:pt x="5024" y="434"/>
                  </a:lnTo>
                  <a:lnTo>
                    <a:pt x="5099" y="404"/>
                  </a:lnTo>
                  <a:lnTo>
                    <a:pt x="5175" y="377"/>
                  </a:lnTo>
                  <a:lnTo>
                    <a:pt x="5252" y="352"/>
                  </a:lnTo>
                  <a:lnTo>
                    <a:pt x="5329" y="328"/>
                  </a:lnTo>
                  <a:lnTo>
                    <a:pt x="5406" y="308"/>
                  </a:lnTo>
                  <a:lnTo>
                    <a:pt x="5484" y="288"/>
                  </a:lnTo>
                  <a:lnTo>
                    <a:pt x="5564" y="270"/>
                  </a:lnTo>
                  <a:lnTo>
                    <a:pt x="5643" y="255"/>
                  </a:lnTo>
                  <a:lnTo>
                    <a:pt x="5721" y="240"/>
                  </a:lnTo>
                  <a:lnTo>
                    <a:pt x="5800" y="227"/>
                  </a:lnTo>
                  <a:lnTo>
                    <a:pt x="5880" y="215"/>
                  </a:lnTo>
                  <a:lnTo>
                    <a:pt x="5959" y="205"/>
                  </a:lnTo>
                  <a:lnTo>
                    <a:pt x="6038" y="195"/>
                  </a:lnTo>
                  <a:lnTo>
                    <a:pt x="6195" y="178"/>
                  </a:lnTo>
                  <a:lnTo>
                    <a:pt x="6349" y="163"/>
                  </a:lnTo>
                  <a:lnTo>
                    <a:pt x="6501" y="150"/>
                  </a:lnTo>
                  <a:lnTo>
                    <a:pt x="6649" y="137"/>
                  </a:lnTo>
                  <a:lnTo>
                    <a:pt x="6678" y="135"/>
                  </a:lnTo>
                  <a:lnTo>
                    <a:pt x="6706" y="133"/>
                  </a:lnTo>
                  <a:lnTo>
                    <a:pt x="6732" y="132"/>
                  </a:lnTo>
                  <a:lnTo>
                    <a:pt x="6757" y="132"/>
                  </a:lnTo>
                  <a:lnTo>
                    <a:pt x="6783" y="131"/>
                  </a:lnTo>
                  <a:lnTo>
                    <a:pt x="6808" y="131"/>
                  </a:lnTo>
                  <a:lnTo>
                    <a:pt x="6835" y="129"/>
                  </a:lnTo>
                  <a:lnTo>
                    <a:pt x="6862" y="127"/>
                  </a:lnTo>
                  <a:lnTo>
                    <a:pt x="6903" y="125"/>
                  </a:lnTo>
                  <a:lnTo>
                    <a:pt x="6940" y="122"/>
                  </a:lnTo>
                  <a:lnTo>
                    <a:pt x="6972" y="120"/>
                  </a:lnTo>
                  <a:lnTo>
                    <a:pt x="7000" y="117"/>
                  </a:lnTo>
                  <a:lnTo>
                    <a:pt x="7024" y="114"/>
                  </a:lnTo>
                  <a:lnTo>
                    <a:pt x="7045" y="110"/>
                  </a:lnTo>
                  <a:lnTo>
                    <a:pt x="7061" y="106"/>
                  </a:lnTo>
                  <a:lnTo>
                    <a:pt x="7075" y="102"/>
                  </a:lnTo>
                  <a:lnTo>
                    <a:pt x="7083" y="96"/>
                  </a:lnTo>
                  <a:lnTo>
                    <a:pt x="7090" y="92"/>
                  </a:lnTo>
                  <a:lnTo>
                    <a:pt x="7093" y="86"/>
                  </a:lnTo>
                  <a:lnTo>
                    <a:pt x="7093" y="81"/>
                  </a:lnTo>
                  <a:lnTo>
                    <a:pt x="7091" y="75"/>
                  </a:lnTo>
                  <a:lnTo>
                    <a:pt x="7086" y="70"/>
                  </a:lnTo>
                  <a:lnTo>
                    <a:pt x="7077" y="64"/>
                  </a:lnTo>
                  <a:lnTo>
                    <a:pt x="7067" y="59"/>
                  </a:lnTo>
                  <a:lnTo>
                    <a:pt x="7054" y="52"/>
                  </a:lnTo>
                  <a:lnTo>
                    <a:pt x="7038" y="46"/>
                  </a:lnTo>
                  <a:lnTo>
                    <a:pt x="7022" y="41"/>
                  </a:lnTo>
                  <a:lnTo>
                    <a:pt x="7003" y="37"/>
                  </a:lnTo>
                  <a:lnTo>
                    <a:pt x="6982" y="31"/>
                  </a:lnTo>
                  <a:lnTo>
                    <a:pt x="6960" y="27"/>
                  </a:lnTo>
                  <a:lnTo>
                    <a:pt x="6936" y="22"/>
                  </a:lnTo>
                  <a:lnTo>
                    <a:pt x="6912" y="18"/>
                  </a:lnTo>
                  <a:lnTo>
                    <a:pt x="6858" y="10"/>
                  </a:lnTo>
                  <a:lnTo>
                    <a:pt x="6800" y="5"/>
                  </a:lnTo>
                  <a:lnTo>
                    <a:pt x="6772" y="2"/>
                  </a:lnTo>
                  <a:lnTo>
                    <a:pt x="6741" y="1"/>
                  </a:lnTo>
                  <a:lnTo>
                    <a:pt x="6711" y="0"/>
                  </a:lnTo>
                  <a:lnTo>
                    <a:pt x="6680" y="0"/>
                  </a:lnTo>
                  <a:lnTo>
                    <a:pt x="6608" y="0"/>
                  </a:lnTo>
                  <a:lnTo>
                    <a:pt x="6534" y="2"/>
                  </a:lnTo>
                  <a:lnTo>
                    <a:pt x="6460" y="6"/>
                  </a:lnTo>
                  <a:lnTo>
                    <a:pt x="6385" y="10"/>
                  </a:lnTo>
                  <a:lnTo>
                    <a:pt x="6311" y="17"/>
                  </a:lnTo>
                  <a:lnTo>
                    <a:pt x="6236" y="23"/>
                  </a:lnTo>
                  <a:lnTo>
                    <a:pt x="6162" y="32"/>
                  </a:lnTo>
                  <a:lnTo>
                    <a:pt x="6087" y="41"/>
                  </a:lnTo>
                  <a:lnTo>
                    <a:pt x="6011" y="52"/>
                  </a:lnTo>
                  <a:lnTo>
                    <a:pt x="5936" y="64"/>
                  </a:lnTo>
                  <a:lnTo>
                    <a:pt x="5861" y="78"/>
                  </a:lnTo>
                  <a:lnTo>
                    <a:pt x="5786" y="93"/>
                  </a:lnTo>
                  <a:lnTo>
                    <a:pt x="5711" y="109"/>
                  </a:lnTo>
                  <a:lnTo>
                    <a:pt x="5636" y="127"/>
                  </a:lnTo>
                  <a:lnTo>
                    <a:pt x="5562" y="146"/>
                  </a:lnTo>
                  <a:lnTo>
                    <a:pt x="5488" y="165"/>
                  </a:lnTo>
                  <a:lnTo>
                    <a:pt x="5415" y="187"/>
                  </a:lnTo>
                  <a:lnTo>
                    <a:pt x="5341" y="211"/>
                  </a:lnTo>
                  <a:lnTo>
                    <a:pt x="5268" y="235"/>
                  </a:lnTo>
                  <a:lnTo>
                    <a:pt x="5197" y="260"/>
                  </a:lnTo>
                  <a:lnTo>
                    <a:pt x="5125" y="288"/>
                  </a:lnTo>
                  <a:lnTo>
                    <a:pt x="5055" y="316"/>
                  </a:lnTo>
                  <a:lnTo>
                    <a:pt x="4985" y="346"/>
                  </a:lnTo>
                  <a:lnTo>
                    <a:pt x="4916" y="378"/>
                  </a:lnTo>
                  <a:lnTo>
                    <a:pt x="4848" y="411"/>
                  </a:lnTo>
                  <a:lnTo>
                    <a:pt x="4781" y="445"/>
                  </a:lnTo>
                  <a:lnTo>
                    <a:pt x="4714" y="480"/>
                  </a:lnTo>
                  <a:lnTo>
                    <a:pt x="4649" y="518"/>
                  </a:lnTo>
                  <a:lnTo>
                    <a:pt x="4586" y="558"/>
                  </a:lnTo>
                  <a:lnTo>
                    <a:pt x="4523" y="597"/>
                  </a:lnTo>
                  <a:lnTo>
                    <a:pt x="4461" y="639"/>
                  </a:lnTo>
                  <a:lnTo>
                    <a:pt x="4401" y="682"/>
                  </a:lnTo>
                  <a:lnTo>
                    <a:pt x="4368" y="709"/>
                  </a:lnTo>
                  <a:lnTo>
                    <a:pt x="4337" y="736"/>
                  </a:lnTo>
                  <a:lnTo>
                    <a:pt x="4307" y="766"/>
                  </a:lnTo>
                  <a:lnTo>
                    <a:pt x="4278" y="797"/>
                  </a:lnTo>
                  <a:lnTo>
                    <a:pt x="4252" y="829"/>
                  </a:lnTo>
                  <a:lnTo>
                    <a:pt x="4225" y="863"/>
                  </a:lnTo>
                  <a:lnTo>
                    <a:pt x="4201" y="898"/>
                  </a:lnTo>
                  <a:lnTo>
                    <a:pt x="4179" y="933"/>
                  </a:lnTo>
                  <a:lnTo>
                    <a:pt x="4157" y="971"/>
                  </a:lnTo>
                  <a:lnTo>
                    <a:pt x="4136" y="1009"/>
                  </a:lnTo>
                  <a:lnTo>
                    <a:pt x="4118" y="1049"/>
                  </a:lnTo>
                  <a:lnTo>
                    <a:pt x="4099" y="1089"/>
                  </a:lnTo>
                  <a:lnTo>
                    <a:pt x="4081" y="1129"/>
                  </a:lnTo>
                  <a:lnTo>
                    <a:pt x="4064" y="1171"/>
                  </a:lnTo>
                  <a:lnTo>
                    <a:pt x="4048" y="1213"/>
                  </a:lnTo>
                  <a:lnTo>
                    <a:pt x="4033" y="1256"/>
                  </a:lnTo>
                  <a:lnTo>
                    <a:pt x="4018" y="1299"/>
                  </a:lnTo>
                  <a:lnTo>
                    <a:pt x="4004" y="1342"/>
                  </a:lnTo>
                  <a:lnTo>
                    <a:pt x="3991" y="1386"/>
                  </a:lnTo>
                  <a:lnTo>
                    <a:pt x="3978" y="1429"/>
                  </a:lnTo>
                  <a:lnTo>
                    <a:pt x="3953" y="1516"/>
                  </a:lnTo>
                  <a:lnTo>
                    <a:pt x="3930" y="1603"/>
                  </a:lnTo>
                  <a:lnTo>
                    <a:pt x="3907" y="1688"/>
                  </a:lnTo>
                  <a:lnTo>
                    <a:pt x="3884" y="1772"/>
                  </a:lnTo>
                  <a:lnTo>
                    <a:pt x="3861" y="1851"/>
                  </a:lnTo>
                  <a:lnTo>
                    <a:pt x="3837" y="1928"/>
                  </a:lnTo>
                  <a:lnTo>
                    <a:pt x="3831" y="1935"/>
                  </a:lnTo>
                  <a:lnTo>
                    <a:pt x="3823" y="1939"/>
                  </a:lnTo>
                  <a:lnTo>
                    <a:pt x="3814" y="1944"/>
                  </a:lnTo>
                  <a:lnTo>
                    <a:pt x="3800" y="1949"/>
                  </a:lnTo>
                  <a:lnTo>
                    <a:pt x="3786" y="1952"/>
                  </a:lnTo>
                  <a:lnTo>
                    <a:pt x="3770" y="1955"/>
                  </a:lnTo>
                  <a:lnTo>
                    <a:pt x="3751" y="1959"/>
                  </a:lnTo>
                  <a:lnTo>
                    <a:pt x="3731" y="1961"/>
                  </a:lnTo>
                  <a:lnTo>
                    <a:pt x="3687" y="1964"/>
                  </a:lnTo>
                  <a:lnTo>
                    <a:pt x="3640" y="1965"/>
                  </a:lnTo>
                  <a:lnTo>
                    <a:pt x="3589" y="1965"/>
                  </a:lnTo>
                  <a:lnTo>
                    <a:pt x="3538" y="1964"/>
                  </a:lnTo>
                  <a:lnTo>
                    <a:pt x="3486" y="1962"/>
                  </a:lnTo>
                  <a:lnTo>
                    <a:pt x="3437" y="1959"/>
                  </a:lnTo>
                  <a:lnTo>
                    <a:pt x="3391" y="1954"/>
                  </a:lnTo>
                  <a:lnTo>
                    <a:pt x="3349" y="1950"/>
                  </a:lnTo>
                  <a:lnTo>
                    <a:pt x="3314" y="1944"/>
                  </a:lnTo>
                  <a:lnTo>
                    <a:pt x="3285" y="1939"/>
                  </a:lnTo>
                  <a:lnTo>
                    <a:pt x="3274" y="1937"/>
                  </a:lnTo>
                  <a:lnTo>
                    <a:pt x="3265" y="1933"/>
                  </a:lnTo>
                  <a:lnTo>
                    <a:pt x="3260" y="1931"/>
                  </a:lnTo>
                  <a:lnTo>
                    <a:pt x="3256" y="1928"/>
                  </a:lnTo>
                  <a:lnTo>
                    <a:pt x="3232" y="1851"/>
                  </a:lnTo>
                  <a:lnTo>
                    <a:pt x="3209" y="1772"/>
                  </a:lnTo>
                  <a:lnTo>
                    <a:pt x="3186" y="1688"/>
                  </a:lnTo>
                  <a:lnTo>
                    <a:pt x="3163" y="1603"/>
                  </a:lnTo>
                  <a:lnTo>
                    <a:pt x="3140" y="1516"/>
                  </a:lnTo>
                  <a:lnTo>
                    <a:pt x="3115" y="1429"/>
                  </a:lnTo>
                  <a:lnTo>
                    <a:pt x="3102" y="1386"/>
                  </a:lnTo>
                  <a:lnTo>
                    <a:pt x="3089" y="1342"/>
                  </a:lnTo>
                  <a:lnTo>
                    <a:pt x="3075" y="1299"/>
                  </a:lnTo>
                  <a:lnTo>
                    <a:pt x="3060" y="1256"/>
                  </a:lnTo>
                  <a:lnTo>
                    <a:pt x="3045" y="1213"/>
                  </a:lnTo>
                  <a:lnTo>
                    <a:pt x="3029" y="1171"/>
                  </a:lnTo>
                  <a:lnTo>
                    <a:pt x="3012" y="1129"/>
                  </a:lnTo>
                  <a:lnTo>
                    <a:pt x="2994" y="1089"/>
                  </a:lnTo>
                  <a:lnTo>
                    <a:pt x="2975" y="1049"/>
                  </a:lnTo>
                  <a:lnTo>
                    <a:pt x="2957" y="1009"/>
                  </a:lnTo>
                  <a:lnTo>
                    <a:pt x="2936" y="971"/>
                  </a:lnTo>
                  <a:lnTo>
                    <a:pt x="2914" y="933"/>
                  </a:lnTo>
                  <a:lnTo>
                    <a:pt x="2891" y="898"/>
                  </a:lnTo>
                  <a:lnTo>
                    <a:pt x="2868" y="863"/>
                  </a:lnTo>
                  <a:lnTo>
                    <a:pt x="2841" y="829"/>
                  </a:lnTo>
                  <a:lnTo>
                    <a:pt x="2815" y="797"/>
                  </a:lnTo>
                  <a:lnTo>
                    <a:pt x="2786" y="766"/>
                  </a:lnTo>
                  <a:lnTo>
                    <a:pt x="2756" y="736"/>
                  </a:lnTo>
                  <a:lnTo>
                    <a:pt x="2725" y="709"/>
                  </a:lnTo>
                  <a:lnTo>
                    <a:pt x="2692" y="682"/>
                  </a:lnTo>
                  <a:lnTo>
                    <a:pt x="2632" y="639"/>
                  </a:lnTo>
                  <a:lnTo>
                    <a:pt x="2570" y="597"/>
                  </a:lnTo>
                  <a:lnTo>
                    <a:pt x="2507" y="558"/>
                  </a:lnTo>
                  <a:lnTo>
                    <a:pt x="2444" y="518"/>
                  </a:lnTo>
                  <a:lnTo>
                    <a:pt x="2379" y="480"/>
                  </a:lnTo>
                  <a:lnTo>
                    <a:pt x="2312" y="445"/>
                  </a:lnTo>
                  <a:lnTo>
                    <a:pt x="2245" y="411"/>
                  </a:lnTo>
                  <a:lnTo>
                    <a:pt x="2177" y="378"/>
                  </a:lnTo>
                  <a:lnTo>
                    <a:pt x="2108" y="346"/>
                  </a:lnTo>
                  <a:lnTo>
                    <a:pt x="2038" y="316"/>
                  </a:lnTo>
                  <a:lnTo>
                    <a:pt x="1968" y="288"/>
                  </a:lnTo>
                  <a:lnTo>
                    <a:pt x="1896" y="260"/>
                  </a:lnTo>
                  <a:lnTo>
                    <a:pt x="1825" y="235"/>
                  </a:lnTo>
                  <a:lnTo>
                    <a:pt x="1752" y="211"/>
                  </a:lnTo>
                  <a:lnTo>
                    <a:pt x="1678" y="187"/>
                  </a:lnTo>
                  <a:lnTo>
                    <a:pt x="1605" y="165"/>
                  </a:lnTo>
                  <a:lnTo>
                    <a:pt x="1531" y="146"/>
                  </a:lnTo>
                  <a:lnTo>
                    <a:pt x="1457" y="127"/>
                  </a:lnTo>
                  <a:lnTo>
                    <a:pt x="1382" y="109"/>
                  </a:lnTo>
                  <a:lnTo>
                    <a:pt x="1307" y="93"/>
                  </a:lnTo>
                  <a:lnTo>
                    <a:pt x="1232" y="78"/>
                  </a:lnTo>
                  <a:lnTo>
                    <a:pt x="1157" y="64"/>
                  </a:lnTo>
                  <a:lnTo>
                    <a:pt x="1082" y="52"/>
                  </a:lnTo>
                  <a:lnTo>
                    <a:pt x="1006" y="41"/>
                  </a:lnTo>
                  <a:lnTo>
                    <a:pt x="931" y="32"/>
                  </a:lnTo>
                  <a:lnTo>
                    <a:pt x="856" y="23"/>
                  </a:lnTo>
                  <a:lnTo>
                    <a:pt x="782" y="17"/>
                  </a:lnTo>
                  <a:lnTo>
                    <a:pt x="708" y="10"/>
                  </a:lnTo>
                  <a:lnTo>
                    <a:pt x="633" y="6"/>
                  </a:lnTo>
                  <a:lnTo>
                    <a:pt x="559" y="2"/>
                  </a:lnTo>
                  <a:lnTo>
                    <a:pt x="485" y="0"/>
                  </a:lnTo>
                  <a:lnTo>
                    <a:pt x="413" y="0"/>
                  </a:lnTo>
                  <a:lnTo>
                    <a:pt x="382" y="0"/>
                  </a:lnTo>
                  <a:lnTo>
                    <a:pt x="352" y="1"/>
                  </a:lnTo>
                  <a:lnTo>
                    <a:pt x="321" y="2"/>
                  </a:lnTo>
                  <a:lnTo>
                    <a:pt x="293" y="5"/>
                  </a:lnTo>
                  <a:lnTo>
                    <a:pt x="235" y="10"/>
                  </a:lnTo>
                  <a:lnTo>
                    <a:pt x="181" y="18"/>
                  </a:lnTo>
                  <a:lnTo>
                    <a:pt x="157" y="22"/>
                  </a:lnTo>
                  <a:lnTo>
                    <a:pt x="133" y="27"/>
                  </a:lnTo>
                  <a:lnTo>
                    <a:pt x="111" y="31"/>
                  </a:lnTo>
                  <a:lnTo>
                    <a:pt x="90" y="37"/>
                  </a:lnTo>
                  <a:lnTo>
                    <a:pt x="71" y="41"/>
                  </a:lnTo>
                  <a:lnTo>
                    <a:pt x="55" y="46"/>
                  </a:lnTo>
                  <a:lnTo>
                    <a:pt x="39" y="52"/>
                  </a:lnTo>
                  <a:lnTo>
                    <a:pt x="26" y="59"/>
                  </a:lnTo>
                  <a:lnTo>
                    <a:pt x="16" y="64"/>
                  </a:lnTo>
                  <a:lnTo>
                    <a:pt x="7" y="70"/>
                  </a:lnTo>
                  <a:lnTo>
                    <a:pt x="2" y="75"/>
                  </a:lnTo>
                  <a:lnTo>
                    <a:pt x="0" y="81"/>
                  </a:lnTo>
                  <a:lnTo>
                    <a:pt x="0" y="86"/>
                  </a:lnTo>
                  <a:lnTo>
                    <a:pt x="3" y="92"/>
                  </a:lnTo>
                  <a:lnTo>
                    <a:pt x="10" y="96"/>
                  </a:lnTo>
                  <a:lnTo>
                    <a:pt x="18" y="102"/>
                  </a:lnTo>
                  <a:lnTo>
                    <a:pt x="32" y="106"/>
                  </a:lnTo>
                  <a:lnTo>
                    <a:pt x="48" y="110"/>
                  </a:lnTo>
                  <a:lnTo>
                    <a:pt x="69" y="114"/>
                  </a:lnTo>
                  <a:lnTo>
                    <a:pt x="93" y="117"/>
                  </a:lnTo>
                  <a:lnTo>
                    <a:pt x="121" y="120"/>
                  </a:lnTo>
                  <a:lnTo>
                    <a:pt x="153" y="122"/>
                  </a:lnTo>
                  <a:lnTo>
                    <a:pt x="190" y="125"/>
                  </a:lnTo>
                  <a:lnTo>
                    <a:pt x="231" y="127"/>
                  </a:lnTo>
                  <a:lnTo>
                    <a:pt x="258" y="129"/>
                  </a:lnTo>
                  <a:lnTo>
                    <a:pt x="285" y="131"/>
                  </a:lnTo>
                  <a:lnTo>
                    <a:pt x="310" y="131"/>
                  </a:lnTo>
                  <a:lnTo>
                    <a:pt x="336" y="132"/>
                  </a:lnTo>
                  <a:lnTo>
                    <a:pt x="361" y="132"/>
                  </a:lnTo>
                  <a:lnTo>
                    <a:pt x="387" y="133"/>
                  </a:lnTo>
                  <a:lnTo>
                    <a:pt x="415" y="135"/>
                  </a:lnTo>
                  <a:lnTo>
                    <a:pt x="443" y="137"/>
                  </a:lnTo>
                  <a:lnTo>
                    <a:pt x="592" y="150"/>
                  </a:lnTo>
                  <a:lnTo>
                    <a:pt x="744" y="163"/>
                  </a:lnTo>
                  <a:lnTo>
                    <a:pt x="898" y="178"/>
                  </a:lnTo>
                  <a:lnTo>
                    <a:pt x="1055" y="195"/>
                  </a:lnTo>
                  <a:lnTo>
                    <a:pt x="1134" y="205"/>
                  </a:lnTo>
                  <a:lnTo>
                    <a:pt x="1213" y="215"/>
                  </a:lnTo>
                  <a:lnTo>
                    <a:pt x="1293" y="227"/>
                  </a:lnTo>
                  <a:lnTo>
                    <a:pt x="1372" y="240"/>
                  </a:lnTo>
                  <a:lnTo>
                    <a:pt x="1450" y="255"/>
                  </a:lnTo>
                  <a:lnTo>
                    <a:pt x="1529" y="270"/>
                  </a:lnTo>
                  <a:lnTo>
                    <a:pt x="1608" y="288"/>
                  </a:lnTo>
                  <a:lnTo>
                    <a:pt x="1687" y="308"/>
                  </a:lnTo>
                  <a:lnTo>
                    <a:pt x="1764" y="328"/>
                  </a:lnTo>
                  <a:lnTo>
                    <a:pt x="1841" y="352"/>
                  </a:lnTo>
                  <a:lnTo>
                    <a:pt x="1918" y="377"/>
                  </a:lnTo>
                  <a:lnTo>
                    <a:pt x="1994" y="404"/>
                  </a:lnTo>
                  <a:lnTo>
                    <a:pt x="2069" y="434"/>
                  </a:lnTo>
                  <a:lnTo>
                    <a:pt x="2143" y="467"/>
                  </a:lnTo>
                  <a:lnTo>
                    <a:pt x="2216" y="503"/>
                  </a:lnTo>
                  <a:lnTo>
                    <a:pt x="2287" y="540"/>
                  </a:lnTo>
                  <a:lnTo>
                    <a:pt x="2358" y="581"/>
                  </a:lnTo>
                  <a:lnTo>
                    <a:pt x="2426" y="625"/>
                  </a:lnTo>
                  <a:lnTo>
                    <a:pt x="2494" y="672"/>
                  </a:lnTo>
                  <a:lnTo>
                    <a:pt x="2560" y="722"/>
                  </a:lnTo>
                  <a:lnTo>
                    <a:pt x="2624" y="776"/>
                  </a:lnTo>
                  <a:lnTo>
                    <a:pt x="2687" y="833"/>
                  </a:lnTo>
                  <a:lnTo>
                    <a:pt x="2747" y="895"/>
                  </a:lnTo>
                  <a:lnTo>
                    <a:pt x="2806" y="960"/>
                  </a:lnTo>
                  <a:lnTo>
                    <a:pt x="2850" y="1016"/>
                  </a:lnTo>
                  <a:lnTo>
                    <a:pt x="2890" y="1078"/>
                  </a:lnTo>
                  <a:lnTo>
                    <a:pt x="2925" y="1146"/>
                  </a:lnTo>
                  <a:lnTo>
                    <a:pt x="2957" y="1220"/>
                  </a:lnTo>
                  <a:lnTo>
                    <a:pt x="2985" y="1298"/>
                  </a:lnTo>
                  <a:lnTo>
                    <a:pt x="3012" y="1380"/>
                  </a:lnTo>
                  <a:lnTo>
                    <a:pt x="3034" y="1467"/>
                  </a:lnTo>
                  <a:lnTo>
                    <a:pt x="3053" y="1559"/>
                  </a:lnTo>
                  <a:lnTo>
                    <a:pt x="3070" y="1653"/>
                  </a:lnTo>
                  <a:lnTo>
                    <a:pt x="3083" y="1749"/>
                  </a:lnTo>
                  <a:lnTo>
                    <a:pt x="3095" y="1849"/>
                  </a:lnTo>
                  <a:lnTo>
                    <a:pt x="3105" y="1950"/>
                  </a:lnTo>
                  <a:lnTo>
                    <a:pt x="3112" y="2054"/>
                  </a:lnTo>
                  <a:lnTo>
                    <a:pt x="3119" y="2157"/>
                  </a:lnTo>
                  <a:lnTo>
                    <a:pt x="3122" y="2263"/>
                  </a:lnTo>
                  <a:lnTo>
                    <a:pt x="3124" y="2369"/>
                  </a:lnTo>
                  <a:lnTo>
                    <a:pt x="3125" y="2473"/>
                  </a:lnTo>
                  <a:lnTo>
                    <a:pt x="3125" y="2579"/>
                  </a:lnTo>
                  <a:lnTo>
                    <a:pt x="3125" y="2683"/>
                  </a:lnTo>
                  <a:lnTo>
                    <a:pt x="3123" y="2786"/>
                  </a:lnTo>
                  <a:lnTo>
                    <a:pt x="3118" y="2987"/>
                  </a:lnTo>
                  <a:lnTo>
                    <a:pt x="3112" y="3177"/>
                  </a:lnTo>
                  <a:lnTo>
                    <a:pt x="3105" y="3353"/>
                  </a:lnTo>
                  <a:lnTo>
                    <a:pt x="3102" y="3514"/>
                  </a:lnTo>
                  <a:lnTo>
                    <a:pt x="3101" y="3588"/>
                  </a:lnTo>
                  <a:lnTo>
                    <a:pt x="3101" y="3655"/>
                  </a:lnTo>
                  <a:lnTo>
                    <a:pt x="3102" y="3717"/>
                  </a:lnTo>
                  <a:lnTo>
                    <a:pt x="3105" y="3773"/>
                  </a:lnTo>
                  <a:lnTo>
                    <a:pt x="3125" y="3772"/>
                  </a:lnTo>
                  <a:lnTo>
                    <a:pt x="3148" y="3772"/>
                  </a:lnTo>
                  <a:lnTo>
                    <a:pt x="3159" y="3772"/>
                  </a:lnTo>
                  <a:lnTo>
                    <a:pt x="3170" y="3773"/>
                  </a:lnTo>
                  <a:lnTo>
                    <a:pt x="3180" y="3773"/>
                  </a:lnTo>
                  <a:lnTo>
                    <a:pt x="3190" y="3775"/>
                  </a:lnTo>
                  <a:close/>
                </a:path>
              </a:pathLst>
            </a:custGeom>
            <a:solidFill>
              <a:srgbClr val="FFFFFF"/>
            </a:solidFill>
            <a:ln w="9525">
              <a:noFill/>
              <a:round/>
              <a:headEnd/>
              <a:tailEnd/>
            </a:ln>
          </xdr:spPr>
        </xdr:sp>
        <xdr:sp macro="" textlink="">
          <xdr:nvSpPr>
            <xdr:cNvPr id="99" name="Freeform 243"/>
            <xdr:cNvSpPr>
              <a:spLocks/>
            </xdr:cNvSpPr>
          </xdr:nvSpPr>
          <xdr:spPr bwMode="auto">
            <a:xfrm>
              <a:off x="2311" y="692"/>
              <a:ext cx="20" cy="137"/>
            </a:xfrm>
            <a:custGeom>
              <a:avLst/>
              <a:gdLst>
                <a:gd name="T0" fmla="*/ 0 w 104"/>
                <a:gd name="T1" fmla="*/ 0 h 689"/>
                <a:gd name="T2" fmla="*/ 0 w 104"/>
                <a:gd name="T3" fmla="*/ 0 h 689"/>
                <a:gd name="T4" fmla="*/ 0 w 104"/>
                <a:gd name="T5" fmla="*/ 0 h 689"/>
                <a:gd name="T6" fmla="*/ 0 w 104"/>
                <a:gd name="T7" fmla="*/ 0 h 689"/>
                <a:gd name="T8" fmla="*/ 0 w 104"/>
                <a:gd name="T9" fmla="*/ 0 h 689"/>
                <a:gd name="T10" fmla="*/ 0 w 104"/>
                <a:gd name="T11" fmla="*/ 0 h 689"/>
                <a:gd name="T12" fmla="*/ 0 w 104"/>
                <a:gd name="T13" fmla="*/ 0 h 689"/>
                <a:gd name="T14" fmla="*/ 0 w 104"/>
                <a:gd name="T15" fmla="*/ 0 h 689"/>
                <a:gd name="T16" fmla="*/ 0 w 104"/>
                <a:gd name="T17" fmla="*/ 0 h 689"/>
                <a:gd name="T18" fmla="*/ 0 w 104"/>
                <a:gd name="T19" fmla="*/ 0 h 689"/>
                <a:gd name="T20" fmla="*/ 0 w 104"/>
                <a:gd name="T21" fmla="*/ 0 h 689"/>
                <a:gd name="T22" fmla="*/ 0 w 104"/>
                <a:gd name="T23" fmla="*/ 0 h 689"/>
                <a:gd name="T24" fmla="*/ 0 w 104"/>
                <a:gd name="T25" fmla="*/ 0 h 689"/>
                <a:gd name="T26" fmla="*/ 0 w 104"/>
                <a:gd name="T27" fmla="*/ 0 h 68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4"/>
                <a:gd name="T43" fmla="*/ 0 h 689"/>
                <a:gd name="T44" fmla="*/ 104 w 104"/>
                <a:gd name="T45" fmla="*/ 689 h 68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04" h="689">
                  <a:moveTo>
                    <a:pt x="104" y="689"/>
                  </a:moveTo>
                  <a:lnTo>
                    <a:pt x="0" y="0"/>
                  </a:lnTo>
                  <a:lnTo>
                    <a:pt x="13" y="44"/>
                  </a:lnTo>
                  <a:lnTo>
                    <a:pt x="23" y="89"/>
                  </a:lnTo>
                  <a:lnTo>
                    <a:pt x="34" y="133"/>
                  </a:lnTo>
                  <a:lnTo>
                    <a:pt x="42" y="178"/>
                  </a:lnTo>
                  <a:lnTo>
                    <a:pt x="51" y="223"/>
                  </a:lnTo>
                  <a:lnTo>
                    <a:pt x="59" y="268"/>
                  </a:lnTo>
                  <a:lnTo>
                    <a:pt x="65" y="313"/>
                  </a:lnTo>
                  <a:lnTo>
                    <a:pt x="72" y="358"/>
                  </a:lnTo>
                  <a:lnTo>
                    <a:pt x="84" y="445"/>
                  </a:lnTo>
                  <a:lnTo>
                    <a:pt x="93" y="530"/>
                  </a:lnTo>
                  <a:lnTo>
                    <a:pt x="100" y="612"/>
                  </a:lnTo>
                  <a:lnTo>
                    <a:pt x="104" y="689"/>
                  </a:lnTo>
                  <a:close/>
                </a:path>
              </a:pathLst>
            </a:custGeom>
            <a:solidFill>
              <a:srgbClr val="A6BCCE"/>
            </a:solidFill>
            <a:ln w="9525">
              <a:noFill/>
              <a:round/>
              <a:headEnd/>
              <a:tailEnd/>
            </a:ln>
          </xdr:spPr>
        </xdr:sp>
        <xdr:sp macro="" textlink="">
          <xdr:nvSpPr>
            <xdr:cNvPr id="100" name="Freeform 244"/>
            <xdr:cNvSpPr>
              <a:spLocks/>
            </xdr:cNvSpPr>
          </xdr:nvSpPr>
          <xdr:spPr bwMode="auto">
            <a:xfrm>
              <a:off x="2302" y="665"/>
              <a:ext cx="30" cy="199"/>
            </a:xfrm>
            <a:custGeom>
              <a:avLst/>
              <a:gdLst>
                <a:gd name="T0" fmla="*/ 0 w 149"/>
                <a:gd name="T1" fmla="*/ 0 h 997"/>
                <a:gd name="T2" fmla="*/ 0 w 149"/>
                <a:gd name="T3" fmla="*/ 0 h 997"/>
                <a:gd name="T4" fmla="*/ 0 w 149"/>
                <a:gd name="T5" fmla="*/ 0 h 997"/>
                <a:gd name="T6" fmla="*/ 0 w 149"/>
                <a:gd name="T7" fmla="*/ 0 h 997"/>
                <a:gd name="T8" fmla="*/ 0 w 149"/>
                <a:gd name="T9" fmla="*/ 0 h 997"/>
                <a:gd name="T10" fmla="*/ 0 w 149"/>
                <a:gd name="T11" fmla="*/ 0 h 997"/>
                <a:gd name="T12" fmla="*/ 0 w 149"/>
                <a:gd name="T13" fmla="*/ 0 h 997"/>
                <a:gd name="T14" fmla="*/ 0 w 149"/>
                <a:gd name="T15" fmla="*/ 0 h 997"/>
                <a:gd name="T16" fmla="*/ 0 w 149"/>
                <a:gd name="T17" fmla="*/ 0 h 997"/>
                <a:gd name="T18" fmla="*/ 0 w 149"/>
                <a:gd name="T19" fmla="*/ 0 h 997"/>
                <a:gd name="T20" fmla="*/ 0 w 149"/>
                <a:gd name="T21" fmla="*/ 0 h 997"/>
                <a:gd name="T22" fmla="*/ 0 w 149"/>
                <a:gd name="T23" fmla="*/ 0 h 997"/>
                <a:gd name="T24" fmla="*/ 0 w 149"/>
                <a:gd name="T25" fmla="*/ 0 h 997"/>
                <a:gd name="T26" fmla="*/ 0 w 149"/>
                <a:gd name="T27" fmla="*/ 0 h 997"/>
                <a:gd name="T28" fmla="*/ 0 w 149"/>
                <a:gd name="T29" fmla="*/ 0 h 997"/>
                <a:gd name="T30" fmla="*/ 0 w 149"/>
                <a:gd name="T31" fmla="*/ 0 h 997"/>
                <a:gd name="T32" fmla="*/ 0 w 149"/>
                <a:gd name="T33" fmla="*/ 0 h 997"/>
                <a:gd name="T34" fmla="*/ 0 w 149"/>
                <a:gd name="T35" fmla="*/ 0 h 997"/>
                <a:gd name="T36" fmla="*/ 0 w 149"/>
                <a:gd name="T37" fmla="*/ 0 h 997"/>
                <a:gd name="T38" fmla="*/ 0 w 149"/>
                <a:gd name="T39" fmla="*/ 0 h 99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49"/>
                <a:gd name="T61" fmla="*/ 0 h 997"/>
                <a:gd name="T62" fmla="*/ 149 w 149"/>
                <a:gd name="T63" fmla="*/ 997 h 99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49" h="997">
                  <a:moveTo>
                    <a:pt x="149" y="997"/>
                  </a:moveTo>
                  <a:lnTo>
                    <a:pt x="0" y="0"/>
                  </a:lnTo>
                  <a:lnTo>
                    <a:pt x="11" y="32"/>
                  </a:lnTo>
                  <a:lnTo>
                    <a:pt x="22" y="65"/>
                  </a:lnTo>
                  <a:lnTo>
                    <a:pt x="32" y="98"/>
                  </a:lnTo>
                  <a:lnTo>
                    <a:pt x="40" y="131"/>
                  </a:lnTo>
                  <a:lnTo>
                    <a:pt x="58" y="198"/>
                  </a:lnTo>
                  <a:lnTo>
                    <a:pt x="73" y="267"/>
                  </a:lnTo>
                  <a:lnTo>
                    <a:pt x="88" y="334"/>
                  </a:lnTo>
                  <a:lnTo>
                    <a:pt x="100" y="402"/>
                  </a:lnTo>
                  <a:lnTo>
                    <a:pt x="110" y="469"/>
                  </a:lnTo>
                  <a:lnTo>
                    <a:pt x="120" y="537"/>
                  </a:lnTo>
                  <a:lnTo>
                    <a:pt x="127" y="602"/>
                  </a:lnTo>
                  <a:lnTo>
                    <a:pt x="134" y="665"/>
                  </a:lnTo>
                  <a:lnTo>
                    <a:pt x="138" y="728"/>
                  </a:lnTo>
                  <a:lnTo>
                    <a:pt x="143" y="788"/>
                  </a:lnTo>
                  <a:lnTo>
                    <a:pt x="146" y="845"/>
                  </a:lnTo>
                  <a:lnTo>
                    <a:pt x="148" y="899"/>
                  </a:lnTo>
                  <a:lnTo>
                    <a:pt x="149" y="950"/>
                  </a:lnTo>
                  <a:lnTo>
                    <a:pt x="149" y="997"/>
                  </a:lnTo>
                  <a:close/>
                </a:path>
              </a:pathLst>
            </a:custGeom>
            <a:solidFill>
              <a:srgbClr val="AFC4D4"/>
            </a:solidFill>
            <a:ln w="9525">
              <a:noFill/>
              <a:round/>
              <a:headEnd/>
              <a:tailEnd/>
            </a:ln>
          </xdr:spPr>
        </xdr:sp>
        <xdr:sp macro="" textlink="">
          <xdr:nvSpPr>
            <xdr:cNvPr id="101" name="Freeform 245"/>
            <xdr:cNvSpPr>
              <a:spLocks/>
            </xdr:cNvSpPr>
          </xdr:nvSpPr>
          <xdr:spPr bwMode="auto">
            <a:xfrm>
              <a:off x="2295" y="646"/>
              <a:ext cx="37" cy="234"/>
            </a:xfrm>
            <a:custGeom>
              <a:avLst/>
              <a:gdLst>
                <a:gd name="T0" fmla="*/ 0 w 184"/>
                <a:gd name="T1" fmla="*/ 0 h 1168"/>
                <a:gd name="T2" fmla="*/ 0 w 184"/>
                <a:gd name="T3" fmla="*/ 0 h 1168"/>
                <a:gd name="T4" fmla="*/ 0 w 184"/>
                <a:gd name="T5" fmla="*/ 0 h 1168"/>
                <a:gd name="T6" fmla="*/ 0 w 184"/>
                <a:gd name="T7" fmla="*/ 0 h 1168"/>
                <a:gd name="T8" fmla="*/ 0 w 184"/>
                <a:gd name="T9" fmla="*/ 0 h 1168"/>
                <a:gd name="T10" fmla="*/ 0 w 184"/>
                <a:gd name="T11" fmla="*/ 0 h 1168"/>
                <a:gd name="T12" fmla="*/ 0 w 184"/>
                <a:gd name="T13" fmla="*/ 0 h 1168"/>
                <a:gd name="T14" fmla="*/ 0 w 184"/>
                <a:gd name="T15" fmla="*/ 0 h 1168"/>
                <a:gd name="T16" fmla="*/ 0 w 184"/>
                <a:gd name="T17" fmla="*/ 0 h 1168"/>
                <a:gd name="T18" fmla="*/ 0 w 184"/>
                <a:gd name="T19" fmla="*/ 0 h 1168"/>
                <a:gd name="T20" fmla="*/ 0 w 184"/>
                <a:gd name="T21" fmla="*/ 0 h 1168"/>
                <a:gd name="T22" fmla="*/ 0 w 184"/>
                <a:gd name="T23" fmla="*/ 0 h 1168"/>
                <a:gd name="T24" fmla="*/ 0 w 184"/>
                <a:gd name="T25" fmla="*/ 0 h 1168"/>
                <a:gd name="T26" fmla="*/ 0 w 184"/>
                <a:gd name="T27" fmla="*/ 0 h 1168"/>
                <a:gd name="T28" fmla="*/ 0 w 184"/>
                <a:gd name="T29" fmla="*/ 0 h 1168"/>
                <a:gd name="T30" fmla="*/ 0 w 184"/>
                <a:gd name="T31" fmla="*/ 0 h 1168"/>
                <a:gd name="T32" fmla="*/ 0 w 184"/>
                <a:gd name="T33" fmla="*/ 0 h 1168"/>
                <a:gd name="T34" fmla="*/ 0 w 184"/>
                <a:gd name="T35" fmla="*/ 0 h 1168"/>
                <a:gd name="T36" fmla="*/ 0 w 184"/>
                <a:gd name="T37" fmla="*/ 0 h 1168"/>
                <a:gd name="T38" fmla="*/ 0 w 184"/>
                <a:gd name="T39" fmla="*/ 0 h 1168"/>
                <a:gd name="T40" fmla="*/ 0 w 184"/>
                <a:gd name="T41" fmla="*/ 0 h 1168"/>
                <a:gd name="T42" fmla="*/ 0 w 184"/>
                <a:gd name="T43" fmla="*/ 0 h 1168"/>
                <a:gd name="T44" fmla="*/ 0 w 184"/>
                <a:gd name="T45" fmla="*/ 0 h 116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84"/>
                <a:gd name="T70" fmla="*/ 0 h 1168"/>
                <a:gd name="T71" fmla="*/ 184 w 184"/>
                <a:gd name="T72" fmla="*/ 1168 h 1168"/>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84" h="1168">
                  <a:moveTo>
                    <a:pt x="76" y="226"/>
                  </a:moveTo>
                  <a:lnTo>
                    <a:pt x="180" y="915"/>
                  </a:lnTo>
                  <a:lnTo>
                    <a:pt x="181" y="950"/>
                  </a:lnTo>
                  <a:lnTo>
                    <a:pt x="183" y="985"/>
                  </a:lnTo>
                  <a:lnTo>
                    <a:pt x="183" y="1016"/>
                  </a:lnTo>
                  <a:lnTo>
                    <a:pt x="184" y="1047"/>
                  </a:lnTo>
                  <a:lnTo>
                    <a:pt x="184" y="1077"/>
                  </a:lnTo>
                  <a:lnTo>
                    <a:pt x="184" y="1106"/>
                  </a:lnTo>
                  <a:lnTo>
                    <a:pt x="184" y="1132"/>
                  </a:lnTo>
                  <a:lnTo>
                    <a:pt x="183" y="1156"/>
                  </a:lnTo>
                  <a:lnTo>
                    <a:pt x="182" y="1162"/>
                  </a:lnTo>
                  <a:lnTo>
                    <a:pt x="181" y="1168"/>
                  </a:lnTo>
                  <a:lnTo>
                    <a:pt x="177" y="1154"/>
                  </a:lnTo>
                  <a:lnTo>
                    <a:pt x="171" y="1141"/>
                  </a:lnTo>
                  <a:lnTo>
                    <a:pt x="0" y="0"/>
                  </a:lnTo>
                  <a:lnTo>
                    <a:pt x="12" y="26"/>
                  </a:lnTo>
                  <a:lnTo>
                    <a:pt x="21" y="54"/>
                  </a:lnTo>
                  <a:lnTo>
                    <a:pt x="31" y="81"/>
                  </a:lnTo>
                  <a:lnTo>
                    <a:pt x="41" y="110"/>
                  </a:lnTo>
                  <a:lnTo>
                    <a:pt x="51" y="139"/>
                  </a:lnTo>
                  <a:lnTo>
                    <a:pt x="60" y="167"/>
                  </a:lnTo>
                  <a:lnTo>
                    <a:pt x="69" y="196"/>
                  </a:lnTo>
                  <a:lnTo>
                    <a:pt x="76" y="226"/>
                  </a:lnTo>
                  <a:close/>
                </a:path>
              </a:pathLst>
            </a:custGeom>
            <a:solidFill>
              <a:srgbClr val="B8CAD9"/>
            </a:solidFill>
            <a:ln w="9525">
              <a:noFill/>
              <a:round/>
              <a:headEnd/>
              <a:tailEnd/>
            </a:ln>
          </xdr:spPr>
        </xdr:sp>
        <xdr:sp macro="" textlink="">
          <xdr:nvSpPr>
            <xdr:cNvPr id="102" name="Freeform 246"/>
            <xdr:cNvSpPr>
              <a:spLocks/>
            </xdr:cNvSpPr>
          </xdr:nvSpPr>
          <xdr:spPr bwMode="auto">
            <a:xfrm>
              <a:off x="2289" y="632"/>
              <a:ext cx="43" cy="248"/>
            </a:xfrm>
            <a:custGeom>
              <a:avLst/>
              <a:gdLst>
                <a:gd name="T0" fmla="*/ 0 w 215"/>
                <a:gd name="T1" fmla="*/ 0 h 1240"/>
                <a:gd name="T2" fmla="*/ 0 w 215"/>
                <a:gd name="T3" fmla="*/ 0 h 1240"/>
                <a:gd name="T4" fmla="*/ 0 w 215"/>
                <a:gd name="T5" fmla="*/ 0 h 1240"/>
                <a:gd name="T6" fmla="*/ 0 w 215"/>
                <a:gd name="T7" fmla="*/ 0 h 1240"/>
                <a:gd name="T8" fmla="*/ 0 w 215"/>
                <a:gd name="T9" fmla="*/ 0 h 1240"/>
                <a:gd name="T10" fmla="*/ 0 w 215"/>
                <a:gd name="T11" fmla="*/ 0 h 1240"/>
                <a:gd name="T12" fmla="*/ 0 w 215"/>
                <a:gd name="T13" fmla="*/ 0 h 1240"/>
                <a:gd name="T14" fmla="*/ 0 w 215"/>
                <a:gd name="T15" fmla="*/ 0 h 1240"/>
                <a:gd name="T16" fmla="*/ 0 w 215"/>
                <a:gd name="T17" fmla="*/ 0 h 1240"/>
                <a:gd name="T18" fmla="*/ 0 w 215"/>
                <a:gd name="T19" fmla="*/ 0 h 1240"/>
                <a:gd name="T20" fmla="*/ 0 w 215"/>
                <a:gd name="T21" fmla="*/ 0 h 1240"/>
                <a:gd name="T22" fmla="*/ 0 w 215"/>
                <a:gd name="T23" fmla="*/ 0 h 1240"/>
                <a:gd name="T24" fmla="*/ 0 w 215"/>
                <a:gd name="T25" fmla="*/ 0 h 1240"/>
                <a:gd name="T26" fmla="*/ 0 w 215"/>
                <a:gd name="T27" fmla="*/ 0 h 1240"/>
                <a:gd name="T28" fmla="*/ 0 w 215"/>
                <a:gd name="T29" fmla="*/ 0 h 1240"/>
                <a:gd name="T30" fmla="*/ 0 w 215"/>
                <a:gd name="T31" fmla="*/ 0 h 1240"/>
                <a:gd name="T32" fmla="*/ 0 w 215"/>
                <a:gd name="T33" fmla="*/ 0 h 1240"/>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15"/>
                <a:gd name="T52" fmla="*/ 0 h 1240"/>
                <a:gd name="T53" fmla="*/ 215 w 215"/>
                <a:gd name="T54" fmla="*/ 1240 h 1240"/>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15" h="1240">
                  <a:moveTo>
                    <a:pt x="66" y="163"/>
                  </a:moveTo>
                  <a:lnTo>
                    <a:pt x="215" y="1160"/>
                  </a:lnTo>
                  <a:lnTo>
                    <a:pt x="215" y="1178"/>
                  </a:lnTo>
                  <a:lnTo>
                    <a:pt x="215" y="1195"/>
                  </a:lnTo>
                  <a:lnTo>
                    <a:pt x="215" y="1213"/>
                  </a:lnTo>
                  <a:lnTo>
                    <a:pt x="214" y="1228"/>
                  </a:lnTo>
                  <a:lnTo>
                    <a:pt x="213" y="1234"/>
                  </a:lnTo>
                  <a:lnTo>
                    <a:pt x="212" y="1240"/>
                  </a:lnTo>
                  <a:lnTo>
                    <a:pt x="205" y="1220"/>
                  </a:lnTo>
                  <a:lnTo>
                    <a:pt x="197" y="1199"/>
                  </a:lnTo>
                  <a:lnTo>
                    <a:pt x="185" y="1177"/>
                  </a:lnTo>
                  <a:lnTo>
                    <a:pt x="172" y="1153"/>
                  </a:lnTo>
                  <a:lnTo>
                    <a:pt x="0" y="0"/>
                  </a:lnTo>
                  <a:lnTo>
                    <a:pt x="17" y="40"/>
                  </a:lnTo>
                  <a:lnTo>
                    <a:pt x="35" y="79"/>
                  </a:lnTo>
                  <a:lnTo>
                    <a:pt x="51" y="121"/>
                  </a:lnTo>
                  <a:lnTo>
                    <a:pt x="66" y="163"/>
                  </a:lnTo>
                  <a:close/>
                </a:path>
              </a:pathLst>
            </a:custGeom>
            <a:solidFill>
              <a:srgbClr val="C2D2DF"/>
            </a:solidFill>
            <a:ln w="9525">
              <a:noFill/>
              <a:round/>
              <a:headEnd/>
              <a:tailEnd/>
            </a:ln>
          </xdr:spPr>
        </xdr:sp>
        <xdr:sp macro="" textlink="">
          <xdr:nvSpPr>
            <xdr:cNvPr id="103" name="Freeform 247"/>
            <xdr:cNvSpPr>
              <a:spLocks/>
            </xdr:cNvSpPr>
          </xdr:nvSpPr>
          <xdr:spPr bwMode="auto">
            <a:xfrm>
              <a:off x="2283" y="620"/>
              <a:ext cx="47" cy="255"/>
            </a:xfrm>
            <a:custGeom>
              <a:avLst/>
              <a:gdLst>
                <a:gd name="T0" fmla="*/ 0 w 233"/>
                <a:gd name="T1" fmla="*/ 0 h 1271"/>
                <a:gd name="T2" fmla="*/ 0 w 233"/>
                <a:gd name="T3" fmla="*/ 0 h 1271"/>
                <a:gd name="T4" fmla="*/ 0 w 233"/>
                <a:gd name="T5" fmla="*/ 0 h 1271"/>
                <a:gd name="T6" fmla="*/ 0 w 233"/>
                <a:gd name="T7" fmla="*/ 0 h 1271"/>
                <a:gd name="T8" fmla="*/ 0 w 233"/>
                <a:gd name="T9" fmla="*/ 0 h 1271"/>
                <a:gd name="T10" fmla="*/ 0 w 233"/>
                <a:gd name="T11" fmla="*/ 0 h 1271"/>
                <a:gd name="T12" fmla="*/ 0 w 233"/>
                <a:gd name="T13" fmla="*/ 0 h 1271"/>
                <a:gd name="T14" fmla="*/ 0 w 233"/>
                <a:gd name="T15" fmla="*/ 0 h 1271"/>
                <a:gd name="T16" fmla="*/ 0 w 233"/>
                <a:gd name="T17" fmla="*/ 0 h 1271"/>
                <a:gd name="T18" fmla="*/ 0 w 233"/>
                <a:gd name="T19" fmla="*/ 0 h 1271"/>
                <a:gd name="T20" fmla="*/ 0 w 233"/>
                <a:gd name="T21" fmla="*/ 0 h 127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3"/>
                <a:gd name="T34" fmla="*/ 0 h 1271"/>
                <a:gd name="T35" fmla="*/ 233 w 233"/>
                <a:gd name="T36" fmla="*/ 1271 h 127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3" h="1271">
                  <a:moveTo>
                    <a:pt x="62" y="130"/>
                  </a:moveTo>
                  <a:lnTo>
                    <a:pt x="233" y="1271"/>
                  </a:lnTo>
                  <a:lnTo>
                    <a:pt x="222" y="1247"/>
                  </a:lnTo>
                  <a:lnTo>
                    <a:pt x="209" y="1221"/>
                  </a:lnTo>
                  <a:lnTo>
                    <a:pt x="194" y="1196"/>
                  </a:lnTo>
                  <a:lnTo>
                    <a:pt x="176" y="1170"/>
                  </a:lnTo>
                  <a:lnTo>
                    <a:pt x="0" y="0"/>
                  </a:lnTo>
                  <a:lnTo>
                    <a:pt x="16" y="31"/>
                  </a:lnTo>
                  <a:lnTo>
                    <a:pt x="33" y="63"/>
                  </a:lnTo>
                  <a:lnTo>
                    <a:pt x="47" y="96"/>
                  </a:lnTo>
                  <a:lnTo>
                    <a:pt x="62" y="130"/>
                  </a:lnTo>
                  <a:close/>
                </a:path>
              </a:pathLst>
            </a:custGeom>
            <a:solidFill>
              <a:srgbClr val="CBD9E6"/>
            </a:solidFill>
            <a:ln w="9525">
              <a:noFill/>
              <a:round/>
              <a:headEnd/>
              <a:tailEnd/>
            </a:ln>
          </xdr:spPr>
        </xdr:sp>
        <xdr:sp macro="" textlink="">
          <xdr:nvSpPr>
            <xdr:cNvPr id="104" name="Freeform 248"/>
            <xdr:cNvSpPr>
              <a:spLocks/>
            </xdr:cNvSpPr>
          </xdr:nvSpPr>
          <xdr:spPr bwMode="auto">
            <a:xfrm>
              <a:off x="2277" y="611"/>
              <a:ext cx="47" cy="252"/>
            </a:xfrm>
            <a:custGeom>
              <a:avLst/>
              <a:gdLst>
                <a:gd name="T0" fmla="*/ 0 w 232"/>
                <a:gd name="T1" fmla="*/ 0 h 1260"/>
                <a:gd name="T2" fmla="*/ 0 w 232"/>
                <a:gd name="T3" fmla="*/ 0 h 1260"/>
                <a:gd name="T4" fmla="*/ 0 w 232"/>
                <a:gd name="T5" fmla="*/ 0 h 1260"/>
                <a:gd name="T6" fmla="*/ 0 w 232"/>
                <a:gd name="T7" fmla="*/ 0 h 1260"/>
                <a:gd name="T8" fmla="*/ 0 w 232"/>
                <a:gd name="T9" fmla="*/ 0 h 1260"/>
                <a:gd name="T10" fmla="*/ 0 w 232"/>
                <a:gd name="T11" fmla="*/ 0 h 1260"/>
                <a:gd name="T12" fmla="*/ 0 w 232"/>
                <a:gd name="T13" fmla="*/ 0 h 1260"/>
                <a:gd name="T14" fmla="*/ 0 w 232"/>
                <a:gd name="T15" fmla="*/ 0 h 1260"/>
                <a:gd name="T16" fmla="*/ 0 w 232"/>
                <a:gd name="T17" fmla="*/ 0 h 1260"/>
                <a:gd name="T18" fmla="*/ 0 w 232"/>
                <a:gd name="T19" fmla="*/ 0 h 1260"/>
                <a:gd name="T20" fmla="*/ 0 w 232"/>
                <a:gd name="T21" fmla="*/ 0 h 12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2"/>
                <a:gd name="T34" fmla="*/ 0 h 1260"/>
                <a:gd name="T35" fmla="*/ 232 w 232"/>
                <a:gd name="T36" fmla="*/ 1260 h 12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2" h="1260">
                  <a:moveTo>
                    <a:pt x="60" y="107"/>
                  </a:moveTo>
                  <a:lnTo>
                    <a:pt x="232" y="1260"/>
                  </a:lnTo>
                  <a:lnTo>
                    <a:pt x="220" y="1242"/>
                  </a:lnTo>
                  <a:lnTo>
                    <a:pt x="207" y="1223"/>
                  </a:lnTo>
                  <a:lnTo>
                    <a:pt x="193" y="1203"/>
                  </a:lnTo>
                  <a:lnTo>
                    <a:pt x="178" y="1184"/>
                  </a:lnTo>
                  <a:lnTo>
                    <a:pt x="0" y="0"/>
                  </a:lnTo>
                  <a:lnTo>
                    <a:pt x="15" y="26"/>
                  </a:lnTo>
                  <a:lnTo>
                    <a:pt x="31" y="52"/>
                  </a:lnTo>
                  <a:lnTo>
                    <a:pt x="45" y="80"/>
                  </a:lnTo>
                  <a:lnTo>
                    <a:pt x="60" y="107"/>
                  </a:lnTo>
                  <a:close/>
                </a:path>
              </a:pathLst>
            </a:custGeom>
            <a:solidFill>
              <a:srgbClr val="D9E3EC"/>
            </a:solidFill>
            <a:ln w="9525">
              <a:noFill/>
              <a:round/>
              <a:headEnd/>
              <a:tailEnd/>
            </a:ln>
          </xdr:spPr>
        </xdr:sp>
        <xdr:sp macro="" textlink="">
          <xdr:nvSpPr>
            <xdr:cNvPr id="105" name="Freeform 249"/>
            <xdr:cNvSpPr>
              <a:spLocks/>
            </xdr:cNvSpPr>
          </xdr:nvSpPr>
          <xdr:spPr bwMode="auto">
            <a:xfrm>
              <a:off x="2272" y="602"/>
              <a:ext cx="46" cy="252"/>
            </a:xfrm>
            <a:custGeom>
              <a:avLst/>
              <a:gdLst>
                <a:gd name="T0" fmla="*/ 0 w 232"/>
                <a:gd name="T1" fmla="*/ 0 h 1261"/>
                <a:gd name="T2" fmla="*/ 0 w 232"/>
                <a:gd name="T3" fmla="*/ 0 h 1261"/>
                <a:gd name="T4" fmla="*/ 0 w 232"/>
                <a:gd name="T5" fmla="*/ 0 h 1261"/>
                <a:gd name="T6" fmla="*/ 0 w 232"/>
                <a:gd name="T7" fmla="*/ 0 h 1261"/>
                <a:gd name="T8" fmla="*/ 0 w 232"/>
                <a:gd name="T9" fmla="*/ 0 h 1261"/>
                <a:gd name="T10" fmla="*/ 0 w 232"/>
                <a:gd name="T11" fmla="*/ 0 h 1261"/>
                <a:gd name="T12" fmla="*/ 0 w 232"/>
                <a:gd name="T13" fmla="*/ 0 h 1261"/>
                <a:gd name="T14" fmla="*/ 0 w 232"/>
                <a:gd name="T15" fmla="*/ 0 h 1261"/>
                <a:gd name="T16" fmla="*/ 0 w 232"/>
                <a:gd name="T17" fmla="*/ 0 h 1261"/>
                <a:gd name="T18" fmla="*/ 0 w 232"/>
                <a:gd name="T19" fmla="*/ 0 h 1261"/>
                <a:gd name="T20" fmla="*/ 0 w 232"/>
                <a:gd name="T21" fmla="*/ 0 h 12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2"/>
                <a:gd name="T34" fmla="*/ 0 h 1261"/>
                <a:gd name="T35" fmla="*/ 232 w 232"/>
                <a:gd name="T36" fmla="*/ 1261 h 12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2" h="1261">
                  <a:moveTo>
                    <a:pt x="56" y="91"/>
                  </a:moveTo>
                  <a:lnTo>
                    <a:pt x="232" y="1261"/>
                  </a:lnTo>
                  <a:lnTo>
                    <a:pt x="220" y="1245"/>
                  </a:lnTo>
                  <a:lnTo>
                    <a:pt x="207" y="1228"/>
                  </a:lnTo>
                  <a:lnTo>
                    <a:pt x="193" y="1211"/>
                  </a:lnTo>
                  <a:lnTo>
                    <a:pt x="179" y="1194"/>
                  </a:lnTo>
                  <a:lnTo>
                    <a:pt x="0" y="0"/>
                  </a:lnTo>
                  <a:lnTo>
                    <a:pt x="15" y="22"/>
                  </a:lnTo>
                  <a:lnTo>
                    <a:pt x="29" y="44"/>
                  </a:lnTo>
                  <a:lnTo>
                    <a:pt x="42" y="68"/>
                  </a:lnTo>
                  <a:lnTo>
                    <a:pt x="56" y="91"/>
                  </a:lnTo>
                  <a:close/>
                </a:path>
              </a:pathLst>
            </a:custGeom>
            <a:solidFill>
              <a:srgbClr val="E4EBF2"/>
            </a:solidFill>
            <a:ln w="9525">
              <a:noFill/>
              <a:round/>
              <a:headEnd/>
              <a:tailEnd/>
            </a:ln>
          </xdr:spPr>
        </xdr:sp>
        <xdr:sp macro="" textlink="">
          <xdr:nvSpPr>
            <xdr:cNvPr id="106" name="Freeform 250"/>
            <xdr:cNvSpPr>
              <a:spLocks/>
            </xdr:cNvSpPr>
          </xdr:nvSpPr>
          <xdr:spPr bwMode="auto">
            <a:xfrm>
              <a:off x="2266" y="595"/>
              <a:ext cx="47" cy="252"/>
            </a:xfrm>
            <a:custGeom>
              <a:avLst/>
              <a:gdLst>
                <a:gd name="T0" fmla="*/ 0 w 232"/>
                <a:gd name="T1" fmla="*/ 0 h 1261"/>
                <a:gd name="T2" fmla="*/ 0 w 232"/>
                <a:gd name="T3" fmla="*/ 0 h 1261"/>
                <a:gd name="T4" fmla="*/ 0 w 232"/>
                <a:gd name="T5" fmla="*/ 0 h 1261"/>
                <a:gd name="T6" fmla="*/ 0 w 232"/>
                <a:gd name="T7" fmla="*/ 0 h 1261"/>
                <a:gd name="T8" fmla="*/ 0 w 232"/>
                <a:gd name="T9" fmla="*/ 0 h 1261"/>
                <a:gd name="T10" fmla="*/ 0 w 232"/>
                <a:gd name="T11" fmla="*/ 0 h 1261"/>
                <a:gd name="T12" fmla="*/ 0 w 232"/>
                <a:gd name="T13" fmla="*/ 0 h 1261"/>
                <a:gd name="T14" fmla="*/ 0 w 232"/>
                <a:gd name="T15" fmla="*/ 0 h 1261"/>
                <a:gd name="T16" fmla="*/ 0 w 232"/>
                <a:gd name="T17" fmla="*/ 0 h 1261"/>
                <a:gd name="T18" fmla="*/ 0 w 232"/>
                <a:gd name="T19" fmla="*/ 0 h 1261"/>
                <a:gd name="T20" fmla="*/ 0 w 232"/>
                <a:gd name="T21" fmla="*/ 0 h 12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2"/>
                <a:gd name="T34" fmla="*/ 0 h 1261"/>
                <a:gd name="T35" fmla="*/ 232 w 232"/>
                <a:gd name="T36" fmla="*/ 1261 h 12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2" h="1261">
                  <a:moveTo>
                    <a:pt x="54" y="77"/>
                  </a:moveTo>
                  <a:lnTo>
                    <a:pt x="232" y="1261"/>
                  </a:lnTo>
                  <a:lnTo>
                    <a:pt x="220" y="1246"/>
                  </a:lnTo>
                  <a:lnTo>
                    <a:pt x="207" y="1231"/>
                  </a:lnTo>
                  <a:lnTo>
                    <a:pt x="194" y="1215"/>
                  </a:lnTo>
                  <a:lnTo>
                    <a:pt x="181" y="1200"/>
                  </a:lnTo>
                  <a:lnTo>
                    <a:pt x="0" y="0"/>
                  </a:lnTo>
                  <a:lnTo>
                    <a:pt x="14" y="18"/>
                  </a:lnTo>
                  <a:lnTo>
                    <a:pt x="28" y="38"/>
                  </a:lnTo>
                  <a:lnTo>
                    <a:pt x="42" y="57"/>
                  </a:lnTo>
                  <a:lnTo>
                    <a:pt x="54" y="77"/>
                  </a:lnTo>
                  <a:close/>
                </a:path>
              </a:pathLst>
            </a:custGeom>
            <a:solidFill>
              <a:srgbClr val="F2F5F8"/>
            </a:solidFill>
            <a:ln w="9525">
              <a:noFill/>
              <a:round/>
              <a:headEnd/>
              <a:tailEnd/>
            </a:ln>
          </xdr:spPr>
        </xdr:sp>
        <xdr:sp macro="" textlink="">
          <xdr:nvSpPr>
            <xdr:cNvPr id="107" name="Freeform 251"/>
            <xdr:cNvSpPr>
              <a:spLocks/>
            </xdr:cNvSpPr>
          </xdr:nvSpPr>
          <xdr:spPr bwMode="auto">
            <a:xfrm>
              <a:off x="2261" y="589"/>
              <a:ext cx="47" cy="252"/>
            </a:xfrm>
            <a:custGeom>
              <a:avLst/>
              <a:gdLst>
                <a:gd name="T0" fmla="*/ 0 w 231"/>
                <a:gd name="T1" fmla="*/ 0 h 1261"/>
                <a:gd name="T2" fmla="*/ 0 w 231"/>
                <a:gd name="T3" fmla="*/ 0 h 1261"/>
                <a:gd name="T4" fmla="*/ 0 w 231"/>
                <a:gd name="T5" fmla="*/ 0 h 1261"/>
                <a:gd name="T6" fmla="*/ 0 w 231"/>
                <a:gd name="T7" fmla="*/ 0 h 1261"/>
                <a:gd name="T8" fmla="*/ 0 w 231"/>
                <a:gd name="T9" fmla="*/ 0 h 1261"/>
                <a:gd name="T10" fmla="*/ 0 w 231"/>
                <a:gd name="T11" fmla="*/ 0 h 1261"/>
                <a:gd name="T12" fmla="*/ 0 w 231"/>
                <a:gd name="T13" fmla="*/ 0 h 1261"/>
                <a:gd name="T14" fmla="*/ 0 w 231"/>
                <a:gd name="T15" fmla="*/ 0 h 1261"/>
                <a:gd name="T16" fmla="*/ 0 w 231"/>
                <a:gd name="T17" fmla="*/ 0 h 1261"/>
                <a:gd name="T18" fmla="*/ 0 w 231"/>
                <a:gd name="T19" fmla="*/ 0 h 1261"/>
                <a:gd name="T20" fmla="*/ 0 w 231"/>
                <a:gd name="T21" fmla="*/ 0 h 12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1"/>
                <a:gd name="T34" fmla="*/ 0 h 1261"/>
                <a:gd name="T35" fmla="*/ 231 w 231"/>
                <a:gd name="T36" fmla="*/ 1261 h 12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1" h="1261">
                  <a:moveTo>
                    <a:pt x="52" y="67"/>
                  </a:moveTo>
                  <a:lnTo>
                    <a:pt x="231" y="1261"/>
                  </a:lnTo>
                  <a:lnTo>
                    <a:pt x="219" y="1247"/>
                  </a:lnTo>
                  <a:lnTo>
                    <a:pt x="206" y="1233"/>
                  </a:lnTo>
                  <a:lnTo>
                    <a:pt x="194" y="1219"/>
                  </a:lnTo>
                  <a:lnTo>
                    <a:pt x="180" y="1204"/>
                  </a:lnTo>
                  <a:lnTo>
                    <a:pt x="0" y="0"/>
                  </a:lnTo>
                  <a:lnTo>
                    <a:pt x="13" y="17"/>
                  </a:lnTo>
                  <a:lnTo>
                    <a:pt x="26" y="33"/>
                  </a:lnTo>
                  <a:lnTo>
                    <a:pt x="39" y="50"/>
                  </a:lnTo>
                  <a:lnTo>
                    <a:pt x="52" y="67"/>
                  </a:lnTo>
                  <a:close/>
                </a:path>
              </a:pathLst>
            </a:custGeom>
            <a:solidFill>
              <a:srgbClr val="FFFFFF"/>
            </a:solidFill>
            <a:ln w="9525">
              <a:noFill/>
              <a:round/>
              <a:headEnd/>
              <a:tailEnd/>
            </a:ln>
          </xdr:spPr>
        </xdr:sp>
        <xdr:sp macro="" textlink="">
          <xdr:nvSpPr>
            <xdr:cNvPr id="108" name="Freeform 252"/>
            <xdr:cNvSpPr>
              <a:spLocks/>
            </xdr:cNvSpPr>
          </xdr:nvSpPr>
          <xdr:spPr bwMode="auto">
            <a:xfrm>
              <a:off x="2256" y="583"/>
              <a:ext cx="47" cy="252"/>
            </a:xfrm>
            <a:custGeom>
              <a:avLst/>
              <a:gdLst>
                <a:gd name="T0" fmla="*/ 0 w 232"/>
                <a:gd name="T1" fmla="*/ 0 h 1259"/>
                <a:gd name="T2" fmla="*/ 0 w 232"/>
                <a:gd name="T3" fmla="*/ 0 h 1259"/>
                <a:gd name="T4" fmla="*/ 0 w 232"/>
                <a:gd name="T5" fmla="*/ 0 h 1259"/>
                <a:gd name="T6" fmla="*/ 0 w 232"/>
                <a:gd name="T7" fmla="*/ 0 h 1259"/>
                <a:gd name="T8" fmla="*/ 0 w 232"/>
                <a:gd name="T9" fmla="*/ 0 h 1259"/>
                <a:gd name="T10" fmla="*/ 0 w 232"/>
                <a:gd name="T11" fmla="*/ 0 h 1259"/>
                <a:gd name="T12" fmla="*/ 0 w 232"/>
                <a:gd name="T13" fmla="*/ 0 h 1259"/>
                <a:gd name="T14" fmla="*/ 0 w 232"/>
                <a:gd name="T15" fmla="*/ 0 h 1259"/>
                <a:gd name="T16" fmla="*/ 0 w 232"/>
                <a:gd name="T17" fmla="*/ 0 h 1259"/>
                <a:gd name="T18" fmla="*/ 0 w 232"/>
                <a:gd name="T19" fmla="*/ 0 h 1259"/>
                <a:gd name="T20" fmla="*/ 0 w 232"/>
                <a:gd name="T21" fmla="*/ 0 h 125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2"/>
                <a:gd name="T34" fmla="*/ 0 h 1259"/>
                <a:gd name="T35" fmla="*/ 232 w 232"/>
                <a:gd name="T36" fmla="*/ 1259 h 125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2" h="1259">
                  <a:moveTo>
                    <a:pt x="51" y="59"/>
                  </a:moveTo>
                  <a:lnTo>
                    <a:pt x="232" y="1259"/>
                  </a:lnTo>
                  <a:lnTo>
                    <a:pt x="220" y="1246"/>
                  </a:lnTo>
                  <a:lnTo>
                    <a:pt x="206" y="1232"/>
                  </a:lnTo>
                  <a:lnTo>
                    <a:pt x="194" y="1218"/>
                  </a:lnTo>
                  <a:lnTo>
                    <a:pt x="181" y="1205"/>
                  </a:lnTo>
                  <a:lnTo>
                    <a:pt x="0" y="0"/>
                  </a:lnTo>
                  <a:lnTo>
                    <a:pt x="14" y="14"/>
                  </a:lnTo>
                  <a:lnTo>
                    <a:pt x="26" y="28"/>
                  </a:lnTo>
                  <a:lnTo>
                    <a:pt x="39" y="44"/>
                  </a:lnTo>
                  <a:lnTo>
                    <a:pt x="51" y="59"/>
                  </a:lnTo>
                  <a:close/>
                </a:path>
              </a:pathLst>
            </a:custGeom>
            <a:solidFill>
              <a:srgbClr val="FBFCFD"/>
            </a:solidFill>
            <a:ln w="9525">
              <a:noFill/>
              <a:round/>
              <a:headEnd/>
              <a:tailEnd/>
            </a:ln>
          </xdr:spPr>
        </xdr:sp>
        <xdr:sp macro="" textlink="">
          <xdr:nvSpPr>
            <xdr:cNvPr id="109" name="Freeform 253"/>
            <xdr:cNvSpPr>
              <a:spLocks/>
            </xdr:cNvSpPr>
          </xdr:nvSpPr>
          <xdr:spPr bwMode="auto">
            <a:xfrm>
              <a:off x="2251" y="578"/>
              <a:ext cx="46" cy="252"/>
            </a:xfrm>
            <a:custGeom>
              <a:avLst/>
              <a:gdLst>
                <a:gd name="T0" fmla="*/ 0 w 231"/>
                <a:gd name="T1" fmla="*/ 0 h 1256"/>
                <a:gd name="T2" fmla="*/ 0 w 231"/>
                <a:gd name="T3" fmla="*/ 0 h 1256"/>
                <a:gd name="T4" fmla="*/ 0 w 231"/>
                <a:gd name="T5" fmla="*/ 0 h 1256"/>
                <a:gd name="T6" fmla="*/ 0 w 231"/>
                <a:gd name="T7" fmla="*/ 0 h 1256"/>
                <a:gd name="T8" fmla="*/ 0 w 231"/>
                <a:gd name="T9" fmla="*/ 0 h 1256"/>
                <a:gd name="T10" fmla="*/ 0 w 231"/>
                <a:gd name="T11" fmla="*/ 0 h 1256"/>
                <a:gd name="T12" fmla="*/ 0 w 231"/>
                <a:gd name="T13" fmla="*/ 0 h 1256"/>
                <a:gd name="T14" fmla="*/ 0 w 231"/>
                <a:gd name="T15" fmla="*/ 0 h 1256"/>
                <a:gd name="T16" fmla="*/ 0 w 231"/>
                <a:gd name="T17" fmla="*/ 0 h 1256"/>
                <a:gd name="T18" fmla="*/ 0 w 231"/>
                <a:gd name="T19" fmla="*/ 0 h 1256"/>
                <a:gd name="T20" fmla="*/ 0 w 231"/>
                <a:gd name="T21" fmla="*/ 0 h 125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31"/>
                <a:gd name="T34" fmla="*/ 0 h 1256"/>
                <a:gd name="T35" fmla="*/ 231 w 231"/>
                <a:gd name="T36" fmla="*/ 1256 h 125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31" h="1256">
                  <a:moveTo>
                    <a:pt x="51" y="52"/>
                  </a:moveTo>
                  <a:lnTo>
                    <a:pt x="231" y="1256"/>
                  </a:lnTo>
                  <a:lnTo>
                    <a:pt x="218" y="1243"/>
                  </a:lnTo>
                  <a:lnTo>
                    <a:pt x="206" y="1231"/>
                  </a:lnTo>
                  <a:lnTo>
                    <a:pt x="194" y="1218"/>
                  </a:lnTo>
                  <a:lnTo>
                    <a:pt x="181" y="1204"/>
                  </a:lnTo>
                  <a:lnTo>
                    <a:pt x="0" y="0"/>
                  </a:lnTo>
                  <a:lnTo>
                    <a:pt x="13" y="13"/>
                  </a:lnTo>
                  <a:lnTo>
                    <a:pt x="25" y="26"/>
                  </a:lnTo>
                  <a:lnTo>
                    <a:pt x="39" y="39"/>
                  </a:lnTo>
                  <a:lnTo>
                    <a:pt x="51" y="52"/>
                  </a:lnTo>
                  <a:close/>
                </a:path>
              </a:pathLst>
            </a:custGeom>
            <a:solidFill>
              <a:srgbClr val="F4F7FA"/>
            </a:solidFill>
            <a:ln w="9525">
              <a:noFill/>
              <a:round/>
              <a:headEnd/>
              <a:tailEnd/>
            </a:ln>
          </xdr:spPr>
        </xdr:sp>
        <xdr:sp macro="" textlink="">
          <xdr:nvSpPr>
            <xdr:cNvPr id="110" name="Freeform 254"/>
            <xdr:cNvSpPr>
              <a:spLocks/>
            </xdr:cNvSpPr>
          </xdr:nvSpPr>
          <xdr:spPr bwMode="auto">
            <a:xfrm>
              <a:off x="2246" y="574"/>
              <a:ext cx="46" cy="250"/>
            </a:xfrm>
            <a:custGeom>
              <a:avLst/>
              <a:gdLst>
                <a:gd name="T0" fmla="*/ 0 w 230"/>
                <a:gd name="T1" fmla="*/ 0 h 1250"/>
                <a:gd name="T2" fmla="*/ 0 w 230"/>
                <a:gd name="T3" fmla="*/ 0 h 1250"/>
                <a:gd name="T4" fmla="*/ 0 w 230"/>
                <a:gd name="T5" fmla="*/ 0 h 1250"/>
                <a:gd name="T6" fmla="*/ 0 w 230"/>
                <a:gd name="T7" fmla="*/ 0 h 1250"/>
                <a:gd name="T8" fmla="*/ 0 w 230"/>
                <a:gd name="T9" fmla="*/ 0 h 1250"/>
                <a:gd name="T10" fmla="*/ 0 w 230"/>
                <a:gd name="T11" fmla="*/ 0 h 1250"/>
                <a:gd name="T12" fmla="*/ 0 w 230"/>
                <a:gd name="T13" fmla="*/ 0 h 1250"/>
                <a:gd name="T14" fmla="*/ 0 w 230"/>
                <a:gd name="T15" fmla="*/ 0 h 1250"/>
                <a:gd name="T16" fmla="*/ 0 w 230"/>
                <a:gd name="T17" fmla="*/ 0 h 1250"/>
                <a:gd name="T18" fmla="*/ 0 w 230"/>
                <a:gd name="T19" fmla="*/ 0 h 1250"/>
                <a:gd name="T20" fmla="*/ 0 w 230"/>
                <a:gd name="T21" fmla="*/ 0 h 1250"/>
                <a:gd name="T22" fmla="*/ 0 w 230"/>
                <a:gd name="T23" fmla="*/ 0 h 1250"/>
                <a:gd name="T24" fmla="*/ 0 w 230"/>
                <a:gd name="T25" fmla="*/ 0 h 1250"/>
                <a:gd name="T26" fmla="*/ 0 w 230"/>
                <a:gd name="T27" fmla="*/ 0 h 1250"/>
                <a:gd name="T28" fmla="*/ 0 w 230"/>
                <a:gd name="T29" fmla="*/ 0 h 1250"/>
                <a:gd name="T30" fmla="*/ 0 w 230"/>
                <a:gd name="T31" fmla="*/ 0 h 1250"/>
                <a:gd name="T32" fmla="*/ 0 w 230"/>
                <a:gd name="T33" fmla="*/ 0 h 1250"/>
                <a:gd name="T34" fmla="*/ 0 w 230"/>
                <a:gd name="T35" fmla="*/ 0 h 1250"/>
                <a:gd name="T36" fmla="*/ 0 w 230"/>
                <a:gd name="T37" fmla="*/ 0 h 1250"/>
                <a:gd name="T38" fmla="*/ 0 w 230"/>
                <a:gd name="T39" fmla="*/ 0 h 1250"/>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30"/>
                <a:gd name="T61" fmla="*/ 0 h 1250"/>
                <a:gd name="T62" fmla="*/ 230 w 230"/>
                <a:gd name="T63" fmla="*/ 1250 h 1250"/>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30" h="1250">
                  <a:moveTo>
                    <a:pt x="49" y="45"/>
                  </a:moveTo>
                  <a:lnTo>
                    <a:pt x="230" y="1250"/>
                  </a:lnTo>
                  <a:lnTo>
                    <a:pt x="218" y="1238"/>
                  </a:lnTo>
                  <a:lnTo>
                    <a:pt x="205" y="1226"/>
                  </a:lnTo>
                  <a:lnTo>
                    <a:pt x="193" y="1212"/>
                  </a:lnTo>
                  <a:lnTo>
                    <a:pt x="179" y="1200"/>
                  </a:lnTo>
                  <a:lnTo>
                    <a:pt x="38" y="257"/>
                  </a:lnTo>
                  <a:lnTo>
                    <a:pt x="41" y="252"/>
                  </a:lnTo>
                  <a:lnTo>
                    <a:pt x="42" y="246"/>
                  </a:lnTo>
                  <a:lnTo>
                    <a:pt x="43" y="241"/>
                  </a:lnTo>
                  <a:lnTo>
                    <a:pt x="42" y="234"/>
                  </a:lnTo>
                  <a:lnTo>
                    <a:pt x="41" y="229"/>
                  </a:lnTo>
                  <a:lnTo>
                    <a:pt x="38" y="222"/>
                  </a:lnTo>
                  <a:lnTo>
                    <a:pt x="35" y="215"/>
                  </a:lnTo>
                  <a:lnTo>
                    <a:pt x="31" y="209"/>
                  </a:lnTo>
                  <a:lnTo>
                    <a:pt x="0" y="0"/>
                  </a:lnTo>
                  <a:lnTo>
                    <a:pt x="12" y="11"/>
                  </a:lnTo>
                  <a:lnTo>
                    <a:pt x="25" y="22"/>
                  </a:lnTo>
                  <a:lnTo>
                    <a:pt x="37" y="33"/>
                  </a:lnTo>
                  <a:lnTo>
                    <a:pt x="49" y="45"/>
                  </a:lnTo>
                  <a:close/>
                </a:path>
              </a:pathLst>
            </a:custGeom>
            <a:solidFill>
              <a:srgbClr val="EDF2F7"/>
            </a:solidFill>
            <a:ln w="9525">
              <a:noFill/>
              <a:round/>
              <a:headEnd/>
              <a:tailEnd/>
            </a:ln>
          </xdr:spPr>
        </xdr:sp>
        <xdr:sp macro="" textlink="">
          <xdr:nvSpPr>
            <xdr:cNvPr id="111" name="Freeform 255"/>
            <xdr:cNvSpPr>
              <a:spLocks/>
            </xdr:cNvSpPr>
          </xdr:nvSpPr>
          <xdr:spPr bwMode="auto">
            <a:xfrm>
              <a:off x="2242" y="571"/>
              <a:ext cx="45" cy="248"/>
            </a:xfrm>
            <a:custGeom>
              <a:avLst/>
              <a:gdLst>
                <a:gd name="T0" fmla="*/ 0 w 229"/>
                <a:gd name="T1" fmla="*/ 0 h 1243"/>
                <a:gd name="T2" fmla="*/ 0 w 229"/>
                <a:gd name="T3" fmla="*/ 0 h 1243"/>
                <a:gd name="T4" fmla="*/ 0 w 229"/>
                <a:gd name="T5" fmla="*/ 0 h 1243"/>
                <a:gd name="T6" fmla="*/ 0 w 229"/>
                <a:gd name="T7" fmla="*/ 0 h 1243"/>
                <a:gd name="T8" fmla="*/ 0 w 229"/>
                <a:gd name="T9" fmla="*/ 0 h 1243"/>
                <a:gd name="T10" fmla="*/ 0 w 229"/>
                <a:gd name="T11" fmla="*/ 0 h 1243"/>
                <a:gd name="T12" fmla="*/ 0 w 229"/>
                <a:gd name="T13" fmla="*/ 0 h 1243"/>
                <a:gd name="T14" fmla="*/ 0 w 229"/>
                <a:gd name="T15" fmla="*/ 0 h 1243"/>
                <a:gd name="T16" fmla="*/ 0 w 229"/>
                <a:gd name="T17" fmla="*/ 0 h 1243"/>
                <a:gd name="T18" fmla="*/ 0 w 229"/>
                <a:gd name="T19" fmla="*/ 0 h 1243"/>
                <a:gd name="T20" fmla="*/ 0 w 229"/>
                <a:gd name="T21" fmla="*/ 0 h 1243"/>
                <a:gd name="T22" fmla="*/ 0 w 229"/>
                <a:gd name="T23" fmla="*/ 0 h 1243"/>
                <a:gd name="T24" fmla="*/ 0 w 229"/>
                <a:gd name="T25" fmla="*/ 0 h 1243"/>
                <a:gd name="T26" fmla="*/ 0 w 229"/>
                <a:gd name="T27" fmla="*/ 0 h 1243"/>
                <a:gd name="T28" fmla="*/ 0 w 229"/>
                <a:gd name="T29" fmla="*/ 0 h 1243"/>
                <a:gd name="T30" fmla="*/ 0 w 229"/>
                <a:gd name="T31" fmla="*/ 0 h 1243"/>
                <a:gd name="T32" fmla="*/ 0 w 229"/>
                <a:gd name="T33" fmla="*/ 0 h 1243"/>
                <a:gd name="T34" fmla="*/ 0 w 229"/>
                <a:gd name="T35" fmla="*/ 0 h 1243"/>
                <a:gd name="T36" fmla="*/ 0 w 229"/>
                <a:gd name="T37" fmla="*/ 0 h 1243"/>
                <a:gd name="T38" fmla="*/ 0 w 229"/>
                <a:gd name="T39" fmla="*/ 0 h 1243"/>
                <a:gd name="T40" fmla="*/ 0 w 229"/>
                <a:gd name="T41" fmla="*/ 0 h 1243"/>
                <a:gd name="T42" fmla="*/ 0 w 229"/>
                <a:gd name="T43" fmla="*/ 0 h 1243"/>
                <a:gd name="T44" fmla="*/ 0 w 229"/>
                <a:gd name="T45" fmla="*/ 0 h 1243"/>
                <a:gd name="T46" fmla="*/ 0 w 229"/>
                <a:gd name="T47" fmla="*/ 0 h 1243"/>
                <a:gd name="T48" fmla="*/ 0 w 229"/>
                <a:gd name="T49" fmla="*/ 0 h 1243"/>
                <a:gd name="T50" fmla="*/ 0 w 229"/>
                <a:gd name="T51" fmla="*/ 0 h 124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29"/>
                <a:gd name="T79" fmla="*/ 0 h 1243"/>
                <a:gd name="T80" fmla="*/ 229 w 229"/>
                <a:gd name="T81" fmla="*/ 1243 h 124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29" h="1243">
                  <a:moveTo>
                    <a:pt x="48" y="39"/>
                  </a:moveTo>
                  <a:lnTo>
                    <a:pt x="229" y="1243"/>
                  </a:lnTo>
                  <a:lnTo>
                    <a:pt x="217" y="1231"/>
                  </a:lnTo>
                  <a:lnTo>
                    <a:pt x="205" y="1219"/>
                  </a:lnTo>
                  <a:lnTo>
                    <a:pt x="191" y="1208"/>
                  </a:lnTo>
                  <a:lnTo>
                    <a:pt x="179" y="1196"/>
                  </a:lnTo>
                  <a:lnTo>
                    <a:pt x="44" y="296"/>
                  </a:lnTo>
                  <a:lnTo>
                    <a:pt x="50" y="292"/>
                  </a:lnTo>
                  <a:lnTo>
                    <a:pt x="56" y="286"/>
                  </a:lnTo>
                  <a:lnTo>
                    <a:pt x="60" y="281"/>
                  </a:lnTo>
                  <a:lnTo>
                    <a:pt x="64" y="275"/>
                  </a:lnTo>
                  <a:lnTo>
                    <a:pt x="66" y="270"/>
                  </a:lnTo>
                  <a:lnTo>
                    <a:pt x="66" y="263"/>
                  </a:lnTo>
                  <a:lnTo>
                    <a:pt x="67" y="258"/>
                  </a:lnTo>
                  <a:lnTo>
                    <a:pt x="66" y="251"/>
                  </a:lnTo>
                  <a:lnTo>
                    <a:pt x="64" y="244"/>
                  </a:lnTo>
                  <a:lnTo>
                    <a:pt x="61" y="239"/>
                  </a:lnTo>
                  <a:lnTo>
                    <a:pt x="57" y="232"/>
                  </a:lnTo>
                  <a:lnTo>
                    <a:pt x="54" y="226"/>
                  </a:lnTo>
                  <a:lnTo>
                    <a:pt x="43" y="211"/>
                  </a:lnTo>
                  <a:lnTo>
                    <a:pt x="29" y="197"/>
                  </a:lnTo>
                  <a:lnTo>
                    <a:pt x="0" y="0"/>
                  </a:lnTo>
                  <a:lnTo>
                    <a:pt x="12" y="9"/>
                  </a:lnTo>
                  <a:lnTo>
                    <a:pt x="24" y="19"/>
                  </a:lnTo>
                  <a:lnTo>
                    <a:pt x="36" y="30"/>
                  </a:lnTo>
                  <a:lnTo>
                    <a:pt x="48" y="39"/>
                  </a:lnTo>
                  <a:close/>
                </a:path>
              </a:pathLst>
            </a:custGeom>
            <a:solidFill>
              <a:srgbClr val="E6EDF4"/>
            </a:solidFill>
            <a:ln w="9525">
              <a:noFill/>
              <a:round/>
              <a:headEnd/>
              <a:tailEnd/>
            </a:ln>
          </xdr:spPr>
        </xdr:sp>
        <xdr:sp macro="" textlink="">
          <xdr:nvSpPr>
            <xdr:cNvPr id="112" name="Freeform 256"/>
            <xdr:cNvSpPr>
              <a:spLocks noEditPoints="1"/>
            </xdr:cNvSpPr>
          </xdr:nvSpPr>
          <xdr:spPr bwMode="auto">
            <a:xfrm>
              <a:off x="2237" y="567"/>
              <a:ext cx="45" cy="247"/>
            </a:xfrm>
            <a:custGeom>
              <a:avLst/>
              <a:gdLst>
                <a:gd name="T0" fmla="*/ 0 w 228"/>
                <a:gd name="T1" fmla="*/ 0 h 1236"/>
                <a:gd name="T2" fmla="*/ 0 w 228"/>
                <a:gd name="T3" fmla="*/ 0 h 1236"/>
                <a:gd name="T4" fmla="*/ 0 w 228"/>
                <a:gd name="T5" fmla="*/ 0 h 1236"/>
                <a:gd name="T6" fmla="*/ 0 w 228"/>
                <a:gd name="T7" fmla="*/ 0 h 1236"/>
                <a:gd name="T8" fmla="*/ 0 w 228"/>
                <a:gd name="T9" fmla="*/ 0 h 1236"/>
                <a:gd name="T10" fmla="*/ 0 w 228"/>
                <a:gd name="T11" fmla="*/ 0 h 1236"/>
                <a:gd name="T12" fmla="*/ 0 w 228"/>
                <a:gd name="T13" fmla="*/ 0 h 1236"/>
                <a:gd name="T14" fmla="*/ 0 w 228"/>
                <a:gd name="T15" fmla="*/ 0 h 1236"/>
                <a:gd name="T16" fmla="*/ 0 w 228"/>
                <a:gd name="T17" fmla="*/ 0 h 1236"/>
                <a:gd name="T18" fmla="*/ 0 w 228"/>
                <a:gd name="T19" fmla="*/ 0 h 1236"/>
                <a:gd name="T20" fmla="*/ 0 w 228"/>
                <a:gd name="T21" fmla="*/ 0 h 1236"/>
                <a:gd name="T22" fmla="*/ 0 w 228"/>
                <a:gd name="T23" fmla="*/ 0 h 1236"/>
                <a:gd name="T24" fmla="*/ 0 w 228"/>
                <a:gd name="T25" fmla="*/ 0 h 1236"/>
                <a:gd name="T26" fmla="*/ 0 w 228"/>
                <a:gd name="T27" fmla="*/ 0 h 1236"/>
                <a:gd name="T28" fmla="*/ 0 w 228"/>
                <a:gd name="T29" fmla="*/ 0 h 1236"/>
                <a:gd name="T30" fmla="*/ 0 w 228"/>
                <a:gd name="T31" fmla="*/ 0 h 1236"/>
                <a:gd name="T32" fmla="*/ 0 w 228"/>
                <a:gd name="T33" fmla="*/ 0 h 1236"/>
                <a:gd name="T34" fmla="*/ 0 w 228"/>
                <a:gd name="T35" fmla="*/ 0 h 1236"/>
                <a:gd name="T36" fmla="*/ 0 w 228"/>
                <a:gd name="T37" fmla="*/ 0 h 1236"/>
                <a:gd name="T38" fmla="*/ 0 w 228"/>
                <a:gd name="T39" fmla="*/ 0 h 1236"/>
                <a:gd name="T40" fmla="*/ 0 w 228"/>
                <a:gd name="T41" fmla="*/ 0 h 1236"/>
                <a:gd name="T42" fmla="*/ 0 w 228"/>
                <a:gd name="T43" fmla="*/ 0 h 1236"/>
                <a:gd name="T44" fmla="*/ 0 w 228"/>
                <a:gd name="T45" fmla="*/ 0 h 1236"/>
                <a:gd name="T46" fmla="*/ 0 w 228"/>
                <a:gd name="T47" fmla="*/ 0 h 12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228"/>
                <a:gd name="T73" fmla="*/ 0 h 1236"/>
                <a:gd name="T74" fmla="*/ 228 w 228"/>
                <a:gd name="T75" fmla="*/ 1236 h 12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228" h="1236">
                  <a:moveTo>
                    <a:pt x="49" y="36"/>
                  </a:moveTo>
                  <a:lnTo>
                    <a:pt x="80" y="245"/>
                  </a:lnTo>
                  <a:lnTo>
                    <a:pt x="71" y="232"/>
                  </a:lnTo>
                  <a:lnTo>
                    <a:pt x="59" y="219"/>
                  </a:lnTo>
                  <a:lnTo>
                    <a:pt x="46" y="206"/>
                  </a:lnTo>
                  <a:lnTo>
                    <a:pt x="29" y="192"/>
                  </a:lnTo>
                  <a:lnTo>
                    <a:pt x="0" y="0"/>
                  </a:lnTo>
                  <a:lnTo>
                    <a:pt x="13" y="8"/>
                  </a:lnTo>
                  <a:lnTo>
                    <a:pt x="25" y="17"/>
                  </a:lnTo>
                  <a:lnTo>
                    <a:pt x="37" y="26"/>
                  </a:lnTo>
                  <a:lnTo>
                    <a:pt x="49" y="36"/>
                  </a:lnTo>
                  <a:close/>
                  <a:moveTo>
                    <a:pt x="87" y="293"/>
                  </a:moveTo>
                  <a:lnTo>
                    <a:pt x="228" y="1236"/>
                  </a:lnTo>
                  <a:lnTo>
                    <a:pt x="216" y="1225"/>
                  </a:lnTo>
                  <a:lnTo>
                    <a:pt x="204" y="1213"/>
                  </a:lnTo>
                  <a:lnTo>
                    <a:pt x="192" y="1201"/>
                  </a:lnTo>
                  <a:lnTo>
                    <a:pt x="179" y="1190"/>
                  </a:lnTo>
                  <a:lnTo>
                    <a:pt x="49" y="324"/>
                  </a:lnTo>
                  <a:lnTo>
                    <a:pt x="57" y="321"/>
                  </a:lnTo>
                  <a:lnTo>
                    <a:pt x="63" y="318"/>
                  </a:lnTo>
                  <a:lnTo>
                    <a:pt x="71" y="312"/>
                  </a:lnTo>
                  <a:lnTo>
                    <a:pt x="79" y="306"/>
                  </a:lnTo>
                  <a:lnTo>
                    <a:pt x="83" y="300"/>
                  </a:lnTo>
                  <a:lnTo>
                    <a:pt x="87" y="293"/>
                  </a:lnTo>
                  <a:close/>
                </a:path>
              </a:pathLst>
            </a:custGeom>
            <a:solidFill>
              <a:srgbClr val="E0E9F2"/>
            </a:solidFill>
            <a:ln w="9525">
              <a:noFill/>
              <a:round/>
              <a:headEnd/>
              <a:tailEnd/>
            </a:ln>
          </xdr:spPr>
        </xdr:sp>
        <xdr:sp macro="" textlink="">
          <xdr:nvSpPr>
            <xdr:cNvPr id="113" name="Freeform 257"/>
            <xdr:cNvSpPr>
              <a:spLocks noEditPoints="1"/>
            </xdr:cNvSpPr>
          </xdr:nvSpPr>
          <xdr:spPr bwMode="auto">
            <a:xfrm>
              <a:off x="2232" y="564"/>
              <a:ext cx="45" cy="246"/>
            </a:xfrm>
            <a:custGeom>
              <a:avLst/>
              <a:gdLst>
                <a:gd name="T0" fmla="*/ 0 w 227"/>
                <a:gd name="T1" fmla="*/ 0 h 1227"/>
                <a:gd name="T2" fmla="*/ 0 w 227"/>
                <a:gd name="T3" fmla="*/ 0 h 1227"/>
                <a:gd name="T4" fmla="*/ 0 w 227"/>
                <a:gd name="T5" fmla="*/ 0 h 1227"/>
                <a:gd name="T6" fmla="*/ 0 w 227"/>
                <a:gd name="T7" fmla="*/ 0 h 1227"/>
                <a:gd name="T8" fmla="*/ 0 w 227"/>
                <a:gd name="T9" fmla="*/ 0 h 1227"/>
                <a:gd name="T10" fmla="*/ 0 w 227"/>
                <a:gd name="T11" fmla="*/ 0 h 1227"/>
                <a:gd name="T12" fmla="*/ 0 w 227"/>
                <a:gd name="T13" fmla="*/ 0 h 1227"/>
                <a:gd name="T14" fmla="*/ 0 w 227"/>
                <a:gd name="T15" fmla="*/ 0 h 1227"/>
                <a:gd name="T16" fmla="*/ 0 w 227"/>
                <a:gd name="T17" fmla="*/ 0 h 1227"/>
                <a:gd name="T18" fmla="*/ 0 w 227"/>
                <a:gd name="T19" fmla="*/ 0 h 1227"/>
                <a:gd name="T20" fmla="*/ 0 w 227"/>
                <a:gd name="T21" fmla="*/ 0 h 1227"/>
                <a:gd name="T22" fmla="*/ 0 w 227"/>
                <a:gd name="T23" fmla="*/ 0 h 1227"/>
                <a:gd name="T24" fmla="*/ 0 w 227"/>
                <a:gd name="T25" fmla="*/ 0 h 1227"/>
                <a:gd name="T26" fmla="*/ 0 w 227"/>
                <a:gd name="T27" fmla="*/ 0 h 1227"/>
                <a:gd name="T28" fmla="*/ 0 w 227"/>
                <a:gd name="T29" fmla="*/ 0 h 1227"/>
                <a:gd name="T30" fmla="*/ 0 w 227"/>
                <a:gd name="T31" fmla="*/ 0 h 1227"/>
                <a:gd name="T32" fmla="*/ 0 w 227"/>
                <a:gd name="T33" fmla="*/ 0 h 1227"/>
                <a:gd name="T34" fmla="*/ 0 w 227"/>
                <a:gd name="T35" fmla="*/ 0 h 1227"/>
                <a:gd name="T36" fmla="*/ 0 w 227"/>
                <a:gd name="T37" fmla="*/ 0 h 1227"/>
                <a:gd name="T38" fmla="*/ 0 w 227"/>
                <a:gd name="T39" fmla="*/ 0 h 1227"/>
                <a:gd name="T40" fmla="*/ 0 w 227"/>
                <a:gd name="T41" fmla="*/ 0 h 1227"/>
                <a:gd name="T42" fmla="*/ 0 w 227"/>
                <a:gd name="T43" fmla="*/ 0 h 1227"/>
                <a:gd name="T44" fmla="*/ 0 w 227"/>
                <a:gd name="T45" fmla="*/ 0 h 1227"/>
                <a:gd name="T46" fmla="*/ 0 w 227"/>
                <a:gd name="T47" fmla="*/ 0 h 1227"/>
                <a:gd name="T48" fmla="*/ 0 w 227"/>
                <a:gd name="T49" fmla="*/ 0 h 1227"/>
                <a:gd name="T50" fmla="*/ 0 w 227"/>
                <a:gd name="T51" fmla="*/ 0 h 1227"/>
                <a:gd name="T52" fmla="*/ 0 w 227"/>
                <a:gd name="T53" fmla="*/ 0 h 1227"/>
                <a:gd name="T54" fmla="*/ 0 w 227"/>
                <a:gd name="T55" fmla="*/ 0 h 1227"/>
                <a:gd name="T56" fmla="*/ 0 w 227"/>
                <a:gd name="T57" fmla="*/ 0 h 1227"/>
                <a:gd name="T58" fmla="*/ 0 w 227"/>
                <a:gd name="T59" fmla="*/ 0 h 1227"/>
                <a:gd name="T60" fmla="*/ 0 w 227"/>
                <a:gd name="T61" fmla="*/ 0 h 1227"/>
                <a:gd name="T62" fmla="*/ 0 w 227"/>
                <a:gd name="T63" fmla="*/ 0 h 1227"/>
                <a:gd name="T64" fmla="*/ 0 w 227"/>
                <a:gd name="T65" fmla="*/ 0 h 1227"/>
                <a:gd name="T66" fmla="*/ 0 w 227"/>
                <a:gd name="T67" fmla="*/ 0 h 1227"/>
                <a:gd name="T68" fmla="*/ 0 w 227"/>
                <a:gd name="T69" fmla="*/ 0 h 12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227"/>
                <a:gd name="T106" fmla="*/ 0 h 1227"/>
                <a:gd name="T107" fmla="*/ 227 w 227"/>
                <a:gd name="T108" fmla="*/ 1227 h 1227"/>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227" h="1227">
                  <a:moveTo>
                    <a:pt x="48" y="31"/>
                  </a:moveTo>
                  <a:lnTo>
                    <a:pt x="77" y="228"/>
                  </a:lnTo>
                  <a:lnTo>
                    <a:pt x="66" y="218"/>
                  </a:lnTo>
                  <a:lnTo>
                    <a:pt x="54" y="208"/>
                  </a:lnTo>
                  <a:lnTo>
                    <a:pt x="42" y="198"/>
                  </a:lnTo>
                  <a:lnTo>
                    <a:pt x="29" y="187"/>
                  </a:lnTo>
                  <a:lnTo>
                    <a:pt x="0" y="0"/>
                  </a:lnTo>
                  <a:lnTo>
                    <a:pt x="12" y="7"/>
                  </a:lnTo>
                  <a:lnTo>
                    <a:pt x="25" y="14"/>
                  </a:lnTo>
                  <a:lnTo>
                    <a:pt x="36" y="22"/>
                  </a:lnTo>
                  <a:lnTo>
                    <a:pt x="48" y="31"/>
                  </a:lnTo>
                  <a:close/>
                  <a:moveTo>
                    <a:pt x="92" y="327"/>
                  </a:moveTo>
                  <a:lnTo>
                    <a:pt x="227" y="1227"/>
                  </a:lnTo>
                  <a:lnTo>
                    <a:pt x="215" y="1215"/>
                  </a:lnTo>
                  <a:lnTo>
                    <a:pt x="202" y="1204"/>
                  </a:lnTo>
                  <a:lnTo>
                    <a:pt x="190" y="1193"/>
                  </a:lnTo>
                  <a:lnTo>
                    <a:pt x="178" y="1181"/>
                  </a:lnTo>
                  <a:lnTo>
                    <a:pt x="88" y="585"/>
                  </a:lnTo>
                  <a:lnTo>
                    <a:pt x="93" y="578"/>
                  </a:lnTo>
                  <a:lnTo>
                    <a:pt x="96" y="569"/>
                  </a:lnTo>
                  <a:lnTo>
                    <a:pt x="98" y="563"/>
                  </a:lnTo>
                  <a:lnTo>
                    <a:pt x="98" y="555"/>
                  </a:lnTo>
                  <a:lnTo>
                    <a:pt x="97" y="547"/>
                  </a:lnTo>
                  <a:lnTo>
                    <a:pt x="95" y="540"/>
                  </a:lnTo>
                  <a:lnTo>
                    <a:pt x="92" y="532"/>
                  </a:lnTo>
                  <a:lnTo>
                    <a:pt x="87" y="523"/>
                  </a:lnTo>
                  <a:lnTo>
                    <a:pt x="83" y="514"/>
                  </a:lnTo>
                  <a:lnTo>
                    <a:pt x="76" y="506"/>
                  </a:lnTo>
                  <a:lnTo>
                    <a:pt x="52" y="343"/>
                  </a:lnTo>
                  <a:lnTo>
                    <a:pt x="61" y="341"/>
                  </a:lnTo>
                  <a:lnTo>
                    <a:pt x="70" y="339"/>
                  </a:lnTo>
                  <a:lnTo>
                    <a:pt x="77" y="336"/>
                  </a:lnTo>
                  <a:lnTo>
                    <a:pt x="86" y="332"/>
                  </a:lnTo>
                  <a:lnTo>
                    <a:pt x="90" y="329"/>
                  </a:lnTo>
                  <a:lnTo>
                    <a:pt x="92" y="327"/>
                  </a:lnTo>
                  <a:close/>
                </a:path>
              </a:pathLst>
            </a:custGeom>
            <a:solidFill>
              <a:srgbClr val="DAE4EE"/>
            </a:solidFill>
            <a:ln w="9525">
              <a:noFill/>
              <a:round/>
              <a:headEnd/>
              <a:tailEnd/>
            </a:ln>
          </xdr:spPr>
        </xdr:sp>
        <xdr:sp macro="" textlink="">
          <xdr:nvSpPr>
            <xdr:cNvPr id="114" name="Freeform 258"/>
            <xdr:cNvSpPr>
              <a:spLocks noEditPoints="1"/>
            </xdr:cNvSpPr>
          </xdr:nvSpPr>
          <xdr:spPr bwMode="auto">
            <a:xfrm>
              <a:off x="2227" y="562"/>
              <a:ext cx="45" cy="243"/>
            </a:xfrm>
            <a:custGeom>
              <a:avLst/>
              <a:gdLst>
                <a:gd name="T0" fmla="*/ 0 w 225"/>
                <a:gd name="T1" fmla="*/ 0 h 1217"/>
                <a:gd name="T2" fmla="*/ 0 w 225"/>
                <a:gd name="T3" fmla="*/ 0 h 1217"/>
                <a:gd name="T4" fmla="*/ 0 w 225"/>
                <a:gd name="T5" fmla="*/ 0 h 1217"/>
                <a:gd name="T6" fmla="*/ 0 w 225"/>
                <a:gd name="T7" fmla="*/ 0 h 1217"/>
                <a:gd name="T8" fmla="*/ 0 w 225"/>
                <a:gd name="T9" fmla="*/ 0 h 1217"/>
                <a:gd name="T10" fmla="*/ 0 w 225"/>
                <a:gd name="T11" fmla="*/ 0 h 1217"/>
                <a:gd name="T12" fmla="*/ 0 w 225"/>
                <a:gd name="T13" fmla="*/ 0 h 1217"/>
                <a:gd name="T14" fmla="*/ 0 w 225"/>
                <a:gd name="T15" fmla="*/ 0 h 1217"/>
                <a:gd name="T16" fmla="*/ 0 w 225"/>
                <a:gd name="T17" fmla="*/ 0 h 1217"/>
                <a:gd name="T18" fmla="*/ 0 w 225"/>
                <a:gd name="T19" fmla="*/ 0 h 1217"/>
                <a:gd name="T20" fmla="*/ 0 w 225"/>
                <a:gd name="T21" fmla="*/ 0 h 1217"/>
                <a:gd name="T22" fmla="*/ 0 w 225"/>
                <a:gd name="T23" fmla="*/ 0 h 1217"/>
                <a:gd name="T24" fmla="*/ 0 w 225"/>
                <a:gd name="T25" fmla="*/ 0 h 1217"/>
                <a:gd name="T26" fmla="*/ 0 w 225"/>
                <a:gd name="T27" fmla="*/ 0 h 1217"/>
                <a:gd name="T28" fmla="*/ 0 w 225"/>
                <a:gd name="T29" fmla="*/ 0 h 1217"/>
                <a:gd name="T30" fmla="*/ 0 w 225"/>
                <a:gd name="T31" fmla="*/ 0 h 1217"/>
                <a:gd name="T32" fmla="*/ 0 w 225"/>
                <a:gd name="T33" fmla="*/ 0 h 1217"/>
                <a:gd name="T34" fmla="*/ 0 w 225"/>
                <a:gd name="T35" fmla="*/ 0 h 1217"/>
                <a:gd name="T36" fmla="*/ 0 w 225"/>
                <a:gd name="T37" fmla="*/ 0 h 1217"/>
                <a:gd name="T38" fmla="*/ 0 w 225"/>
                <a:gd name="T39" fmla="*/ 0 h 1217"/>
                <a:gd name="T40" fmla="*/ 0 w 225"/>
                <a:gd name="T41" fmla="*/ 0 h 1217"/>
                <a:gd name="T42" fmla="*/ 0 w 225"/>
                <a:gd name="T43" fmla="*/ 0 h 1217"/>
                <a:gd name="T44" fmla="*/ 0 w 225"/>
                <a:gd name="T45" fmla="*/ 0 h 1217"/>
                <a:gd name="T46" fmla="*/ 0 w 225"/>
                <a:gd name="T47" fmla="*/ 0 h 1217"/>
                <a:gd name="T48" fmla="*/ 0 w 225"/>
                <a:gd name="T49" fmla="*/ 0 h 1217"/>
                <a:gd name="T50" fmla="*/ 0 w 225"/>
                <a:gd name="T51" fmla="*/ 0 h 1217"/>
                <a:gd name="T52" fmla="*/ 0 w 225"/>
                <a:gd name="T53" fmla="*/ 0 h 1217"/>
                <a:gd name="T54" fmla="*/ 0 w 225"/>
                <a:gd name="T55" fmla="*/ 0 h 1217"/>
                <a:gd name="T56" fmla="*/ 0 w 225"/>
                <a:gd name="T57" fmla="*/ 0 h 1217"/>
                <a:gd name="T58" fmla="*/ 0 w 225"/>
                <a:gd name="T59" fmla="*/ 0 h 1217"/>
                <a:gd name="T60" fmla="*/ 0 w 225"/>
                <a:gd name="T61" fmla="*/ 0 h 1217"/>
                <a:gd name="T62" fmla="*/ 0 w 225"/>
                <a:gd name="T63" fmla="*/ 0 h 1217"/>
                <a:gd name="T64" fmla="*/ 0 w 225"/>
                <a:gd name="T65" fmla="*/ 0 h 1217"/>
                <a:gd name="T66" fmla="*/ 0 w 225"/>
                <a:gd name="T67" fmla="*/ 0 h 1217"/>
                <a:gd name="T68" fmla="*/ 0 w 225"/>
                <a:gd name="T69" fmla="*/ 0 h 1217"/>
                <a:gd name="T70" fmla="*/ 0 w 225"/>
                <a:gd name="T71" fmla="*/ 0 h 1217"/>
                <a:gd name="T72" fmla="*/ 0 w 225"/>
                <a:gd name="T73" fmla="*/ 0 h 121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25"/>
                <a:gd name="T112" fmla="*/ 0 h 1217"/>
                <a:gd name="T113" fmla="*/ 225 w 225"/>
                <a:gd name="T114" fmla="*/ 1217 h 121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25" h="1217">
                  <a:moveTo>
                    <a:pt x="46" y="27"/>
                  </a:moveTo>
                  <a:lnTo>
                    <a:pt x="75" y="219"/>
                  </a:lnTo>
                  <a:lnTo>
                    <a:pt x="64" y="210"/>
                  </a:lnTo>
                  <a:lnTo>
                    <a:pt x="53" y="201"/>
                  </a:lnTo>
                  <a:lnTo>
                    <a:pt x="40" y="192"/>
                  </a:lnTo>
                  <a:lnTo>
                    <a:pt x="28" y="183"/>
                  </a:lnTo>
                  <a:lnTo>
                    <a:pt x="0" y="0"/>
                  </a:lnTo>
                  <a:lnTo>
                    <a:pt x="12" y="6"/>
                  </a:lnTo>
                  <a:lnTo>
                    <a:pt x="23" y="13"/>
                  </a:lnTo>
                  <a:lnTo>
                    <a:pt x="35" y="20"/>
                  </a:lnTo>
                  <a:lnTo>
                    <a:pt x="46" y="27"/>
                  </a:lnTo>
                  <a:close/>
                  <a:moveTo>
                    <a:pt x="95" y="351"/>
                  </a:moveTo>
                  <a:lnTo>
                    <a:pt x="225" y="1217"/>
                  </a:lnTo>
                  <a:lnTo>
                    <a:pt x="213" y="1206"/>
                  </a:lnTo>
                  <a:lnTo>
                    <a:pt x="201" y="1195"/>
                  </a:lnTo>
                  <a:lnTo>
                    <a:pt x="189" y="1183"/>
                  </a:lnTo>
                  <a:lnTo>
                    <a:pt x="176" y="1172"/>
                  </a:lnTo>
                  <a:lnTo>
                    <a:pt x="92" y="613"/>
                  </a:lnTo>
                  <a:lnTo>
                    <a:pt x="100" y="609"/>
                  </a:lnTo>
                  <a:lnTo>
                    <a:pt x="108" y="602"/>
                  </a:lnTo>
                  <a:lnTo>
                    <a:pt x="114" y="593"/>
                  </a:lnTo>
                  <a:lnTo>
                    <a:pt x="119" y="582"/>
                  </a:lnTo>
                  <a:lnTo>
                    <a:pt x="121" y="578"/>
                  </a:lnTo>
                  <a:lnTo>
                    <a:pt x="121" y="573"/>
                  </a:lnTo>
                  <a:lnTo>
                    <a:pt x="121" y="567"/>
                  </a:lnTo>
                  <a:lnTo>
                    <a:pt x="121" y="562"/>
                  </a:lnTo>
                  <a:lnTo>
                    <a:pt x="118" y="550"/>
                  </a:lnTo>
                  <a:lnTo>
                    <a:pt x="113" y="539"/>
                  </a:lnTo>
                  <a:lnTo>
                    <a:pt x="106" y="527"/>
                  </a:lnTo>
                  <a:lnTo>
                    <a:pt x="96" y="515"/>
                  </a:lnTo>
                  <a:lnTo>
                    <a:pt x="86" y="503"/>
                  </a:lnTo>
                  <a:lnTo>
                    <a:pt x="74" y="491"/>
                  </a:lnTo>
                  <a:lnTo>
                    <a:pt x="53" y="356"/>
                  </a:lnTo>
                  <a:lnTo>
                    <a:pt x="64" y="357"/>
                  </a:lnTo>
                  <a:lnTo>
                    <a:pt x="75" y="356"/>
                  </a:lnTo>
                  <a:lnTo>
                    <a:pt x="85" y="353"/>
                  </a:lnTo>
                  <a:lnTo>
                    <a:pt x="95" y="351"/>
                  </a:lnTo>
                  <a:close/>
                </a:path>
              </a:pathLst>
            </a:custGeom>
            <a:solidFill>
              <a:srgbClr val="D3E0EA"/>
            </a:solidFill>
            <a:ln w="9525">
              <a:noFill/>
              <a:round/>
              <a:headEnd/>
              <a:tailEnd/>
            </a:ln>
          </xdr:spPr>
        </xdr:sp>
        <xdr:sp macro="" textlink="">
          <xdr:nvSpPr>
            <xdr:cNvPr id="115" name="Freeform 259"/>
            <xdr:cNvSpPr>
              <a:spLocks noEditPoints="1"/>
            </xdr:cNvSpPr>
          </xdr:nvSpPr>
          <xdr:spPr bwMode="auto">
            <a:xfrm>
              <a:off x="2223" y="560"/>
              <a:ext cx="45" cy="241"/>
            </a:xfrm>
            <a:custGeom>
              <a:avLst/>
              <a:gdLst>
                <a:gd name="T0" fmla="*/ 0 w 224"/>
                <a:gd name="T1" fmla="*/ 0 h 1205"/>
                <a:gd name="T2" fmla="*/ 0 w 224"/>
                <a:gd name="T3" fmla="*/ 0 h 1205"/>
                <a:gd name="T4" fmla="*/ 0 w 224"/>
                <a:gd name="T5" fmla="*/ 0 h 1205"/>
                <a:gd name="T6" fmla="*/ 0 w 224"/>
                <a:gd name="T7" fmla="*/ 0 h 1205"/>
                <a:gd name="T8" fmla="*/ 0 w 224"/>
                <a:gd name="T9" fmla="*/ 0 h 1205"/>
                <a:gd name="T10" fmla="*/ 0 w 224"/>
                <a:gd name="T11" fmla="*/ 0 h 1205"/>
                <a:gd name="T12" fmla="*/ 0 w 224"/>
                <a:gd name="T13" fmla="*/ 0 h 1205"/>
                <a:gd name="T14" fmla="*/ 0 w 224"/>
                <a:gd name="T15" fmla="*/ 0 h 1205"/>
                <a:gd name="T16" fmla="*/ 0 w 224"/>
                <a:gd name="T17" fmla="*/ 0 h 1205"/>
                <a:gd name="T18" fmla="*/ 0 w 224"/>
                <a:gd name="T19" fmla="*/ 0 h 1205"/>
                <a:gd name="T20" fmla="*/ 0 w 224"/>
                <a:gd name="T21" fmla="*/ 0 h 1205"/>
                <a:gd name="T22" fmla="*/ 0 w 224"/>
                <a:gd name="T23" fmla="*/ 0 h 1205"/>
                <a:gd name="T24" fmla="*/ 0 w 224"/>
                <a:gd name="T25" fmla="*/ 0 h 1205"/>
                <a:gd name="T26" fmla="*/ 0 w 224"/>
                <a:gd name="T27" fmla="*/ 0 h 1205"/>
                <a:gd name="T28" fmla="*/ 0 w 224"/>
                <a:gd name="T29" fmla="*/ 0 h 1205"/>
                <a:gd name="T30" fmla="*/ 0 w 224"/>
                <a:gd name="T31" fmla="*/ 0 h 1205"/>
                <a:gd name="T32" fmla="*/ 0 w 224"/>
                <a:gd name="T33" fmla="*/ 0 h 1205"/>
                <a:gd name="T34" fmla="*/ 0 w 224"/>
                <a:gd name="T35" fmla="*/ 0 h 1205"/>
                <a:gd name="T36" fmla="*/ 0 w 224"/>
                <a:gd name="T37" fmla="*/ 0 h 1205"/>
                <a:gd name="T38" fmla="*/ 0 w 224"/>
                <a:gd name="T39" fmla="*/ 0 h 1205"/>
                <a:gd name="T40" fmla="*/ 0 w 224"/>
                <a:gd name="T41" fmla="*/ 0 h 1205"/>
                <a:gd name="T42" fmla="*/ 0 w 224"/>
                <a:gd name="T43" fmla="*/ 0 h 1205"/>
                <a:gd name="T44" fmla="*/ 0 w 224"/>
                <a:gd name="T45" fmla="*/ 0 h 1205"/>
                <a:gd name="T46" fmla="*/ 0 w 224"/>
                <a:gd name="T47" fmla="*/ 0 h 1205"/>
                <a:gd name="T48" fmla="*/ 0 w 224"/>
                <a:gd name="T49" fmla="*/ 0 h 1205"/>
                <a:gd name="T50" fmla="*/ 0 w 224"/>
                <a:gd name="T51" fmla="*/ 0 h 1205"/>
                <a:gd name="T52" fmla="*/ 0 w 224"/>
                <a:gd name="T53" fmla="*/ 0 h 1205"/>
                <a:gd name="T54" fmla="*/ 0 w 224"/>
                <a:gd name="T55" fmla="*/ 0 h 1205"/>
                <a:gd name="T56" fmla="*/ 0 w 224"/>
                <a:gd name="T57" fmla="*/ 0 h 1205"/>
                <a:gd name="T58" fmla="*/ 0 w 224"/>
                <a:gd name="T59" fmla="*/ 0 h 1205"/>
                <a:gd name="T60" fmla="*/ 0 w 224"/>
                <a:gd name="T61" fmla="*/ 0 h 1205"/>
                <a:gd name="T62" fmla="*/ 0 w 224"/>
                <a:gd name="T63" fmla="*/ 0 h 1205"/>
                <a:gd name="T64" fmla="*/ 0 w 224"/>
                <a:gd name="T65" fmla="*/ 0 h 1205"/>
                <a:gd name="T66" fmla="*/ 0 w 224"/>
                <a:gd name="T67" fmla="*/ 0 h 1205"/>
                <a:gd name="T68" fmla="*/ 0 w 224"/>
                <a:gd name="T69" fmla="*/ 0 h 1205"/>
                <a:gd name="T70" fmla="*/ 0 w 224"/>
                <a:gd name="T71" fmla="*/ 0 h 1205"/>
                <a:gd name="T72" fmla="*/ 0 w 224"/>
                <a:gd name="T73" fmla="*/ 0 h 120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224"/>
                <a:gd name="T112" fmla="*/ 0 h 1205"/>
                <a:gd name="T113" fmla="*/ 224 w 224"/>
                <a:gd name="T114" fmla="*/ 1205 h 120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224" h="1205">
                  <a:moveTo>
                    <a:pt x="46" y="24"/>
                  </a:moveTo>
                  <a:lnTo>
                    <a:pt x="75" y="211"/>
                  </a:lnTo>
                  <a:lnTo>
                    <a:pt x="63" y="202"/>
                  </a:lnTo>
                  <a:lnTo>
                    <a:pt x="51" y="195"/>
                  </a:lnTo>
                  <a:lnTo>
                    <a:pt x="39" y="186"/>
                  </a:lnTo>
                  <a:lnTo>
                    <a:pt x="26" y="177"/>
                  </a:lnTo>
                  <a:lnTo>
                    <a:pt x="0" y="0"/>
                  </a:lnTo>
                  <a:lnTo>
                    <a:pt x="12" y="5"/>
                  </a:lnTo>
                  <a:lnTo>
                    <a:pt x="23" y="12"/>
                  </a:lnTo>
                  <a:lnTo>
                    <a:pt x="35" y="17"/>
                  </a:lnTo>
                  <a:lnTo>
                    <a:pt x="46" y="24"/>
                  </a:lnTo>
                  <a:close/>
                  <a:moveTo>
                    <a:pt x="98" y="367"/>
                  </a:moveTo>
                  <a:lnTo>
                    <a:pt x="122" y="530"/>
                  </a:lnTo>
                  <a:lnTo>
                    <a:pt x="111" y="517"/>
                  </a:lnTo>
                  <a:lnTo>
                    <a:pt x="100" y="504"/>
                  </a:lnTo>
                  <a:lnTo>
                    <a:pt x="86" y="492"/>
                  </a:lnTo>
                  <a:lnTo>
                    <a:pt x="72" y="479"/>
                  </a:lnTo>
                  <a:lnTo>
                    <a:pt x="55" y="363"/>
                  </a:lnTo>
                  <a:lnTo>
                    <a:pt x="66" y="365"/>
                  </a:lnTo>
                  <a:lnTo>
                    <a:pt x="77" y="367"/>
                  </a:lnTo>
                  <a:lnTo>
                    <a:pt x="87" y="368"/>
                  </a:lnTo>
                  <a:lnTo>
                    <a:pt x="98" y="367"/>
                  </a:lnTo>
                  <a:close/>
                  <a:moveTo>
                    <a:pt x="134" y="609"/>
                  </a:moveTo>
                  <a:lnTo>
                    <a:pt x="224" y="1205"/>
                  </a:lnTo>
                  <a:lnTo>
                    <a:pt x="212" y="1194"/>
                  </a:lnTo>
                  <a:lnTo>
                    <a:pt x="199" y="1184"/>
                  </a:lnTo>
                  <a:lnTo>
                    <a:pt x="187" y="1173"/>
                  </a:lnTo>
                  <a:lnTo>
                    <a:pt x="174" y="1162"/>
                  </a:lnTo>
                  <a:lnTo>
                    <a:pt x="95" y="629"/>
                  </a:lnTo>
                  <a:lnTo>
                    <a:pt x="100" y="629"/>
                  </a:lnTo>
                  <a:lnTo>
                    <a:pt x="106" y="628"/>
                  </a:lnTo>
                  <a:lnTo>
                    <a:pt x="111" y="625"/>
                  </a:lnTo>
                  <a:lnTo>
                    <a:pt x="117" y="623"/>
                  </a:lnTo>
                  <a:lnTo>
                    <a:pt x="121" y="621"/>
                  </a:lnTo>
                  <a:lnTo>
                    <a:pt x="126" y="618"/>
                  </a:lnTo>
                  <a:lnTo>
                    <a:pt x="130" y="613"/>
                  </a:lnTo>
                  <a:lnTo>
                    <a:pt x="134" y="609"/>
                  </a:lnTo>
                  <a:close/>
                </a:path>
              </a:pathLst>
            </a:custGeom>
            <a:solidFill>
              <a:srgbClr val="CCDAE6"/>
            </a:solidFill>
            <a:ln w="9525">
              <a:noFill/>
              <a:round/>
              <a:headEnd/>
              <a:tailEnd/>
            </a:ln>
          </xdr:spPr>
        </xdr:sp>
        <xdr:sp macro="" textlink="">
          <xdr:nvSpPr>
            <xdr:cNvPr id="116" name="Freeform 260"/>
            <xdr:cNvSpPr>
              <a:spLocks noEditPoints="1"/>
            </xdr:cNvSpPr>
          </xdr:nvSpPr>
          <xdr:spPr bwMode="auto">
            <a:xfrm>
              <a:off x="2218" y="558"/>
              <a:ext cx="45" cy="238"/>
            </a:xfrm>
            <a:custGeom>
              <a:avLst/>
              <a:gdLst>
                <a:gd name="T0" fmla="*/ 0 w 221"/>
                <a:gd name="T1" fmla="*/ 0 h 1192"/>
                <a:gd name="T2" fmla="*/ 0 w 221"/>
                <a:gd name="T3" fmla="*/ 0 h 1192"/>
                <a:gd name="T4" fmla="*/ 0 w 221"/>
                <a:gd name="T5" fmla="*/ 0 h 1192"/>
                <a:gd name="T6" fmla="*/ 0 w 221"/>
                <a:gd name="T7" fmla="*/ 0 h 1192"/>
                <a:gd name="T8" fmla="*/ 0 w 221"/>
                <a:gd name="T9" fmla="*/ 0 h 1192"/>
                <a:gd name="T10" fmla="*/ 0 w 221"/>
                <a:gd name="T11" fmla="*/ 0 h 1192"/>
                <a:gd name="T12" fmla="*/ 0 w 221"/>
                <a:gd name="T13" fmla="*/ 0 h 1192"/>
                <a:gd name="T14" fmla="*/ 0 w 221"/>
                <a:gd name="T15" fmla="*/ 0 h 1192"/>
                <a:gd name="T16" fmla="*/ 0 w 221"/>
                <a:gd name="T17" fmla="*/ 0 h 1192"/>
                <a:gd name="T18" fmla="*/ 0 w 221"/>
                <a:gd name="T19" fmla="*/ 0 h 1192"/>
                <a:gd name="T20" fmla="*/ 0 w 221"/>
                <a:gd name="T21" fmla="*/ 0 h 1192"/>
                <a:gd name="T22" fmla="*/ 0 w 221"/>
                <a:gd name="T23" fmla="*/ 0 h 1192"/>
                <a:gd name="T24" fmla="*/ 0 w 221"/>
                <a:gd name="T25" fmla="*/ 0 h 1192"/>
                <a:gd name="T26" fmla="*/ 0 w 221"/>
                <a:gd name="T27" fmla="*/ 0 h 1192"/>
                <a:gd name="T28" fmla="*/ 0 w 221"/>
                <a:gd name="T29" fmla="*/ 0 h 1192"/>
                <a:gd name="T30" fmla="*/ 0 w 221"/>
                <a:gd name="T31" fmla="*/ 0 h 1192"/>
                <a:gd name="T32" fmla="*/ 0 w 221"/>
                <a:gd name="T33" fmla="*/ 0 h 1192"/>
                <a:gd name="T34" fmla="*/ 0 w 221"/>
                <a:gd name="T35" fmla="*/ 0 h 1192"/>
                <a:gd name="T36" fmla="*/ 0 w 221"/>
                <a:gd name="T37" fmla="*/ 0 h 1192"/>
                <a:gd name="T38" fmla="*/ 0 w 221"/>
                <a:gd name="T39" fmla="*/ 0 h 1192"/>
                <a:gd name="T40" fmla="*/ 0 w 221"/>
                <a:gd name="T41" fmla="*/ 0 h 1192"/>
                <a:gd name="T42" fmla="*/ 0 w 221"/>
                <a:gd name="T43" fmla="*/ 0 h 1192"/>
                <a:gd name="T44" fmla="*/ 0 w 221"/>
                <a:gd name="T45" fmla="*/ 0 h 1192"/>
                <a:gd name="T46" fmla="*/ 0 w 221"/>
                <a:gd name="T47" fmla="*/ 0 h 1192"/>
                <a:gd name="T48" fmla="*/ 0 w 221"/>
                <a:gd name="T49" fmla="*/ 0 h 1192"/>
                <a:gd name="T50" fmla="*/ 0 w 221"/>
                <a:gd name="T51" fmla="*/ 0 h 1192"/>
                <a:gd name="T52" fmla="*/ 0 w 221"/>
                <a:gd name="T53" fmla="*/ 0 h 1192"/>
                <a:gd name="T54" fmla="*/ 0 w 221"/>
                <a:gd name="T55" fmla="*/ 0 h 1192"/>
                <a:gd name="T56" fmla="*/ 0 w 221"/>
                <a:gd name="T57" fmla="*/ 0 h 1192"/>
                <a:gd name="T58" fmla="*/ 0 w 221"/>
                <a:gd name="T59" fmla="*/ 0 h 1192"/>
                <a:gd name="T60" fmla="*/ 0 w 221"/>
                <a:gd name="T61" fmla="*/ 0 h 1192"/>
                <a:gd name="T62" fmla="*/ 0 w 221"/>
                <a:gd name="T63" fmla="*/ 0 h 1192"/>
                <a:gd name="T64" fmla="*/ 0 w 221"/>
                <a:gd name="T65" fmla="*/ 0 h 119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221"/>
                <a:gd name="T100" fmla="*/ 0 h 1192"/>
                <a:gd name="T101" fmla="*/ 221 w 221"/>
                <a:gd name="T102" fmla="*/ 1192 h 119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221" h="1192">
                  <a:moveTo>
                    <a:pt x="45" y="20"/>
                  </a:moveTo>
                  <a:lnTo>
                    <a:pt x="73" y="203"/>
                  </a:lnTo>
                  <a:lnTo>
                    <a:pt x="61" y="195"/>
                  </a:lnTo>
                  <a:lnTo>
                    <a:pt x="50" y="186"/>
                  </a:lnTo>
                  <a:lnTo>
                    <a:pt x="37" y="178"/>
                  </a:lnTo>
                  <a:lnTo>
                    <a:pt x="25" y="170"/>
                  </a:lnTo>
                  <a:lnTo>
                    <a:pt x="0" y="0"/>
                  </a:lnTo>
                  <a:lnTo>
                    <a:pt x="11" y="4"/>
                  </a:lnTo>
                  <a:lnTo>
                    <a:pt x="22" y="9"/>
                  </a:lnTo>
                  <a:lnTo>
                    <a:pt x="34" y="14"/>
                  </a:lnTo>
                  <a:lnTo>
                    <a:pt x="45" y="20"/>
                  </a:lnTo>
                  <a:close/>
                  <a:moveTo>
                    <a:pt x="98" y="376"/>
                  </a:moveTo>
                  <a:lnTo>
                    <a:pt x="119" y="511"/>
                  </a:lnTo>
                  <a:lnTo>
                    <a:pt x="108" y="500"/>
                  </a:lnTo>
                  <a:lnTo>
                    <a:pt x="96" y="489"/>
                  </a:lnTo>
                  <a:lnTo>
                    <a:pt x="83" y="478"/>
                  </a:lnTo>
                  <a:lnTo>
                    <a:pt x="69" y="468"/>
                  </a:lnTo>
                  <a:lnTo>
                    <a:pt x="54" y="367"/>
                  </a:lnTo>
                  <a:lnTo>
                    <a:pt x="66" y="370"/>
                  </a:lnTo>
                  <a:lnTo>
                    <a:pt x="77" y="372"/>
                  </a:lnTo>
                  <a:lnTo>
                    <a:pt x="88" y="374"/>
                  </a:lnTo>
                  <a:lnTo>
                    <a:pt x="98" y="376"/>
                  </a:lnTo>
                  <a:close/>
                  <a:moveTo>
                    <a:pt x="137" y="633"/>
                  </a:moveTo>
                  <a:lnTo>
                    <a:pt x="221" y="1192"/>
                  </a:lnTo>
                  <a:lnTo>
                    <a:pt x="208" y="1182"/>
                  </a:lnTo>
                  <a:lnTo>
                    <a:pt x="196" y="1171"/>
                  </a:lnTo>
                  <a:lnTo>
                    <a:pt x="184" y="1160"/>
                  </a:lnTo>
                  <a:lnTo>
                    <a:pt x="172" y="1150"/>
                  </a:lnTo>
                  <a:lnTo>
                    <a:pt x="95" y="635"/>
                  </a:lnTo>
                  <a:lnTo>
                    <a:pt x="107" y="638"/>
                  </a:lnTo>
                  <a:lnTo>
                    <a:pt x="118" y="638"/>
                  </a:lnTo>
                  <a:lnTo>
                    <a:pt x="128" y="637"/>
                  </a:lnTo>
                  <a:lnTo>
                    <a:pt x="137" y="633"/>
                  </a:lnTo>
                  <a:close/>
                </a:path>
              </a:pathLst>
            </a:custGeom>
            <a:solidFill>
              <a:srgbClr val="C6D6E3"/>
            </a:solidFill>
            <a:ln w="9525">
              <a:noFill/>
              <a:round/>
              <a:headEnd/>
              <a:tailEnd/>
            </a:ln>
          </xdr:spPr>
        </xdr:sp>
        <xdr:sp macro="" textlink="">
          <xdr:nvSpPr>
            <xdr:cNvPr id="117" name="Freeform 261"/>
            <xdr:cNvSpPr>
              <a:spLocks noEditPoints="1"/>
            </xdr:cNvSpPr>
          </xdr:nvSpPr>
          <xdr:spPr bwMode="auto">
            <a:xfrm>
              <a:off x="2214" y="556"/>
              <a:ext cx="44" cy="236"/>
            </a:xfrm>
            <a:custGeom>
              <a:avLst/>
              <a:gdLst>
                <a:gd name="T0" fmla="*/ 0 w 219"/>
                <a:gd name="T1" fmla="*/ 0 h 1180"/>
                <a:gd name="T2" fmla="*/ 0 w 219"/>
                <a:gd name="T3" fmla="*/ 0 h 1180"/>
                <a:gd name="T4" fmla="*/ 0 w 219"/>
                <a:gd name="T5" fmla="*/ 0 h 1180"/>
                <a:gd name="T6" fmla="*/ 0 w 219"/>
                <a:gd name="T7" fmla="*/ 0 h 1180"/>
                <a:gd name="T8" fmla="*/ 0 w 219"/>
                <a:gd name="T9" fmla="*/ 0 h 1180"/>
                <a:gd name="T10" fmla="*/ 0 w 219"/>
                <a:gd name="T11" fmla="*/ 0 h 1180"/>
                <a:gd name="T12" fmla="*/ 0 w 219"/>
                <a:gd name="T13" fmla="*/ 0 h 1180"/>
                <a:gd name="T14" fmla="*/ 0 w 219"/>
                <a:gd name="T15" fmla="*/ 0 h 1180"/>
                <a:gd name="T16" fmla="*/ 0 w 219"/>
                <a:gd name="T17" fmla="*/ 0 h 1180"/>
                <a:gd name="T18" fmla="*/ 0 w 219"/>
                <a:gd name="T19" fmla="*/ 0 h 1180"/>
                <a:gd name="T20" fmla="*/ 0 w 219"/>
                <a:gd name="T21" fmla="*/ 0 h 1180"/>
                <a:gd name="T22" fmla="*/ 0 w 219"/>
                <a:gd name="T23" fmla="*/ 0 h 1180"/>
                <a:gd name="T24" fmla="*/ 0 w 219"/>
                <a:gd name="T25" fmla="*/ 0 h 1180"/>
                <a:gd name="T26" fmla="*/ 0 w 219"/>
                <a:gd name="T27" fmla="*/ 0 h 1180"/>
                <a:gd name="T28" fmla="*/ 0 w 219"/>
                <a:gd name="T29" fmla="*/ 0 h 1180"/>
                <a:gd name="T30" fmla="*/ 0 w 219"/>
                <a:gd name="T31" fmla="*/ 0 h 1180"/>
                <a:gd name="T32" fmla="*/ 0 w 219"/>
                <a:gd name="T33" fmla="*/ 0 h 1180"/>
                <a:gd name="T34" fmla="*/ 0 w 219"/>
                <a:gd name="T35" fmla="*/ 0 h 1180"/>
                <a:gd name="T36" fmla="*/ 0 w 219"/>
                <a:gd name="T37" fmla="*/ 0 h 1180"/>
                <a:gd name="T38" fmla="*/ 0 w 219"/>
                <a:gd name="T39" fmla="*/ 0 h 1180"/>
                <a:gd name="T40" fmla="*/ 0 w 219"/>
                <a:gd name="T41" fmla="*/ 0 h 1180"/>
                <a:gd name="T42" fmla="*/ 0 w 219"/>
                <a:gd name="T43" fmla="*/ 0 h 1180"/>
                <a:gd name="T44" fmla="*/ 0 w 219"/>
                <a:gd name="T45" fmla="*/ 0 h 1180"/>
                <a:gd name="T46" fmla="*/ 0 w 219"/>
                <a:gd name="T47" fmla="*/ 0 h 1180"/>
                <a:gd name="T48" fmla="*/ 0 w 219"/>
                <a:gd name="T49" fmla="*/ 0 h 1180"/>
                <a:gd name="T50" fmla="*/ 0 w 219"/>
                <a:gd name="T51" fmla="*/ 0 h 1180"/>
                <a:gd name="T52" fmla="*/ 0 w 219"/>
                <a:gd name="T53" fmla="*/ 0 h 1180"/>
                <a:gd name="T54" fmla="*/ 0 w 219"/>
                <a:gd name="T55" fmla="*/ 0 h 1180"/>
                <a:gd name="T56" fmla="*/ 0 w 219"/>
                <a:gd name="T57" fmla="*/ 0 h 1180"/>
                <a:gd name="T58" fmla="*/ 0 w 219"/>
                <a:gd name="T59" fmla="*/ 0 h 1180"/>
                <a:gd name="T60" fmla="*/ 0 w 219"/>
                <a:gd name="T61" fmla="*/ 0 h 1180"/>
                <a:gd name="T62" fmla="*/ 0 w 219"/>
                <a:gd name="T63" fmla="*/ 0 h 1180"/>
                <a:gd name="T64" fmla="*/ 0 w 219"/>
                <a:gd name="T65" fmla="*/ 0 h 1180"/>
                <a:gd name="T66" fmla="*/ 0 w 219"/>
                <a:gd name="T67" fmla="*/ 0 h 1180"/>
                <a:gd name="T68" fmla="*/ 0 w 219"/>
                <a:gd name="T69" fmla="*/ 0 h 1180"/>
                <a:gd name="T70" fmla="*/ 0 w 219"/>
                <a:gd name="T71" fmla="*/ 0 h 1180"/>
                <a:gd name="T72" fmla="*/ 0 w 219"/>
                <a:gd name="T73" fmla="*/ 0 h 1180"/>
                <a:gd name="T74" fmla="*/ 0 w 219"/>
                <a:gd name="T75" fmla="*/ 0 h 1180"/>
                <a:gd name="T76" fmla="*/ 0 w 219"/>
                <a:gd name="T77" fmla="*/ 0 h 1180"/>
                <a:gd name="T78" fmla="*/ 0 w 219"/>
                <a:gd name="T79" fmla="*/ 0 h 1180"/>
                <a:gd name="T80" fmla="*/ 0 w 219"/>
                <a:gd name="T81" fmla="*/ 0 h 1180"/>
                <a:gd name="T82" fmla="*/ 0 w 219"/>
                <a:gd name="T83" fmla="*/ 0 h 1180"/>
                <a:gd name="T84" fmla="*/ 0 w 219"/>
                <a:gd name="T85" fmla="*/ 0 h 1180"/>
                <a:gd name="T86" fmla="*/ 0 w 219"/>
                <a:gd name="T87" fmla="*/ 0 h 1180"/>
                <a:gd name="T88" fmla="*/ 0 w 219"/>
                <a:gd name="T89" fmla="*/ 0 h 1180"/>
                <a:gd name="T90" fmla="*/ 0 w 219"/>
                <a:gd name="T91" fmla="*/ 0 h 118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219"/>
                <a:gd name="T139" fmla="*/ 0 h 1180"/>
                <a:gd name="T140" fmla="*/ 219 w 219"/>
                <a:gd name="T141" fmla="*/ 1180 h 118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219" h="1180">
                  <a:moveTo>
                    <a:pt x="45" y="18"/>
                  </a:moveTo>
                  <a:lnTo>
                    <a:pt x="71" y="195"/>
                  </a:lnTo>
                  <a:lnTo>
                    <a:pt x="60" y="187"/>
                  </a:lnTo>
                  <a:lnTo>
                    <a:pt x="48" y="179"/>
                  </a:lnTo>
                  <a:lnTo>
                    <a:pt x="36" y="171"/>
                  </a:lnTo>
                  <a:lnTo>
                    <a:pt x="24" y="163"/>
                  </a:lnTo>
                  <a:lnTo>
                    <a:pt x="0" y="0"/>
                  </a:lnTo>
                  <a:lnTo>
                    <a:pt x="12" y="4"/>
                  </a:lnTo>
                  <a:lnTo>
                    <a:pt x="23" y="9"/>
                  </a:lnTo>
                  <a:lnTo>
                    <a:pt x="34" y="13"/>
                  </a:lnTo>
                  <a:lnTo>
                    <a:pt x="45" y="18"/>
                  </a:lnTo>
                  <a:close/>
                  <a:moveTo>
                    <a:pt x="100" y="381"/>
                  </a:moveTo>
                  <a:lnTo>
                    <a:pt x="117" y="497"/>
                  </a:lnTo>
                  <a:lnTo>
                    <a:pt x="106" y="487"/>
                  </a:lnTo>
                  <a:lnTo>
                    <a:pt x="94" y="477"/>
                  </a:lnTo>
                  <a:lnTo>
                    <a:pt x="81" y="467"/>
                  </a:lnTo>
                  <a:lnTo>
                    <a:pt x="68" y="458"/>
                  </a:lnTo>
                  <a:lnTo>
                    <a:pt x="55" y="367"/>
                  </a:lnTo>
                  <a:lnTo>
                    <a:pt x="66" y="371"/>
                  </a:lnTo>
                  <a:lnTo>
                    <a:pt x="78" y="376"/>
                  </a:lnTo>
                  <a:lnTo>
                    <a:pt x="89" y="379"/>
                  </a:lnTo>
                  <a:lnTo>
                    <a:pt x="100" y="381"/>
                  </a:lnTo>
                  <a:close/>
                  <a:moveTo>
                    <a:pt x="140" y="647"/>
                  </a:moveTo>
                  <a:lnTo>
                    <a:pt x="219" y="1180"/>
                  </a:lnTo>
                  <a:lnTo>
                    <a:pt x="207" y="1169"/>
                  </a:lnTo>
                  <a:lnTo>
                    <a:pt x="195" y="1159"/>
                  </a:lnTo>
                  <a:lnTo>
                    <a:pt x="183" y="1148"/>
                  </a:lnTo>
                  <a:lnTo>
                    <a:pt x="171" y="1138"/>
                  </a:lnTo>
                  <a:lnTo>
                    <a:pt x="139" y="926"/>
                  </a:lnTo>
                  <a:lnTo>
                    <a:pt x="141" y="924"/>
                  </a:lnTo>
                  <a:lnTo>
                    <a:pt x="143" y="922"/>
                  </a:lnTo>
                  <a:lnTo>
                    <a:pt x="145" y="919"/>
                  </a:lnTo>
                  <a:lnTo>
                    <a:pt x="146" y="915"/>
                  </a:lnTo>
                  <a:lnTo>
                    <a:pt x="149" y="901"/>
                  </a:lnTo>
                  <a:lnTo>
                    <a:pt x="150" y="887"/>
                  </a:lnTo>
                  <a:lnTo>
                    <a:pt x="149" y="873"/>
                  </a:lnTo>
                  <a:lnTo>
                    <a:pt x="145" y="859"/>
                  </a:lnTo>
                  <a:lnTo>
                    <a:pt x="142" y="847"/>
                  </a:lnTo>
                  <a:lnTo>
                    <a:pt x="136" y="835"/>
                  </a:lnTo>
                  <a:lnTo>
                    <a:pt x="130" y="823"/>
                  </a:lnTo>
                  <a:lnTo>
                    <a:pt x="122" y="811"/>
                  </a:lnTo>
                  <a:lnTo>
                    <a:pt x="96" y="638"/>
                  </a:lnTo>
                  <a:lnTo>
                    <a:pt x="108" y="642"/>
                  </a:lnTo>
                  <a:lnTo>
                    <a:pt x="119" y="644"/>
                  </a:lnTo>
                  <a:lnTo>
                    <a:pt x="129" y="647"/>
                  </a:lnTo>
                  <a:lnTo>
                    <a:pt x="140" y="647"/>
                  </a:lnTo>
                  <a:close/>
                </a:path>
              </a:pathLst>
            </a:custGeom>
            <a:solidFill>
              <a:srgbClr val="C3D2E1"/>
            </a:solidFill>
            <a:ln w="9525">
              <a:noFill/>
              <a:round/>
              <a:headEnd/>
              <a:tailEnd/>
            </a:ln>
          </xdr:spPr>
        </xdr:sp>
        <xdr:sp macro="" textlink="">
          <xdr:nvSpPr>
            <xdr:cNvPr id="118" name="Freeform 262"/>
            <xdr:cNvSpPr>
              <a:spLocks noEditPoints="1"/>
            </xdr:cNvSpPr>
          </xdr:nvSpPr>
          <xdr:spPr bwMode="auto">
            <a:xfrm>
              <a:off x="2209" y="555"/>
              <a:ext cx="44" cy="233"/>
            </a:xfrm>
            <a:custGeom>
              <a:avLst/>
              <a:gdLst>
                <a:gd name="T0" fmla="*/ 0 w 217"/>
                <a:gd name="T1" fmla="*/ 0 h 1166"/>
                <a:gd name="T2" fmla="*/ 0 w 217"/>
                <a:gd name="T3" fmla="*/ 0 h 1166"/>
                <a:gd name="T4" fmla="*/ 0 w 217"/>
                <a:gd name="T5" fmla="*/ 0 h 1166"/>
                <a:gd name="T6" fmla="*/ 0 w 217"/>
                <a:gd name="T7" fmla="*/ 0 h 1166"/>
                <a:gd name="T8" fmla="*/ 0 w 217"/>
                <a:gd name="T9" fmla="*/ 0 h 1166"/>
                <a:gd name="T10" fmla="*/ 0 w 217"/>
                <a:gd name="T11" fmla="*/ 0 h 1166"/>
                <a:gd name="T12" fmla="*/ 0 w 217"/>
                <a:gd name="T13" fmla="*/ 0 h 1166"/>
                <a:gd name="T14" fmla="*/ 0 w 217"/>
                <a:gd name="T15" fmla="*/ 0 h 1166"/>
                <a:gd name="T16" fmla="*/ 0 w 217"/>
                <a:gd name="T17" fmla="*/ 0 h 1166"/>
                <a:gd name="T18" fmla="*/ 0 w 217"/>
                <a:gd name="T19" fmla="*/ 0 h 1166"/>
                <a:gd name="T20" fmla="*/ 0 w 217"/>
                <a:gd name="T21" fmla="*/ 0 h 1166"/>
                <a:gd name="T22" fmla="*/ 0 w 217"/>
                <a:gd name="T23" fmla="*/ 0 h 1166"/>
                <a:gd name="T24" fmla="*/ 0 w 217"/>
                <a:gd name="T25" fmla="*/ 0 h 1166"/>
                <a:gd name="T26" fmla="*/ 0 w 217"/>
                <a:gd name="T27" fmla="*/ 0 h 1166"/>
                <a:gd name="T28" fmla="*/ 0 w 217"/>
                <a:gd name="T29" fmla="*/ 0 h 1166"/>
                <a:gd name="T30" fmla="*/ 0 w 217"/>
                <a:gd name="T31" fmla="*/ 0 h 1166"/>
                <a:gd name="T32" fmla="*/ 0 w 217"/>
                <a:gd name="T33" fmla="*/ 0 h 1166"/>
                <a:gd name="T34" fmla="*/ 0 w 217"/>
                <a:gd name="T35" fmla="*/ 0 h 1166"/>
                <a:gd name="T36" fmla="*/ 0 w 217"/>
                <a:gd name="T37" fmla="*/ 0 h 1166"/>
                <a:gd name="T38" fmla="*/ 0 w 217"/>
                <a:gd name="T39" fmla="*/ 0 h 1166"/>
                <a:gd name="T40" fmla="*/ 0 w 217"/>
                <a:gd name="T41" fmla="*/ 0 h 1166"/>
                <a:gd name="T42" fmla="*/ 0 w 217"/>
                <a:gd name="T43" fmla="*/ 0 h 1166"/>
                <a:gd name="T44" fmla="*/ 0 w 217"/>
                <a:gd name="T45" fmla="*/ 0 h 1166"/>
                <a:gd name="T46" fmla="*/ 0 w 217"/>
                <a:gd name="T47" fmla="*/ 0 h 1166"/>
                <a:gd name="T48" fmla="*/ 0 w 217"/>
                <a:gd name="T49" fmla="*/ 0 h 1166"/>
                <a:gd name="T50" fmla="*/ 0 w 217"/>
                <a:gd name="T51" fmla="*/ 0 h 1166"/>
                <a:gd name="T52" fmla="*/ 0 w 217"/>
                <a:gd name="T53" fmla="*/ 0 h 1166"/>
                <a:gd name="T54" fmla="*/ 0 w 217"/>
                <a:gd name="T55" fmla="*/ 0 h 1166"/>
                <a:gd name="T56" fmla="*/ 0 w 217"/>
                <a:gd name="T57" fmla="*/ 0 h 1166"/>
                <a:gd name="T58" fmla="*/ 0 w 217"/>
                <a:gd name="T59" fmla="*/ 0 h 1166"/>
                <a:gd name="T60" fmla="*/ 0 w 217"/>
                <a:gd name="T61" fmla="*/ 0 h 1166"/>
                <a:gd name="T62" fmla="*/ 0 w 217"/>
                <a:gd name="T63" fmla="*/ 0 h 1166"/>
                <a:gd name="T64" fmla="*/ 0 w 217"/>
                <a:gd name="T65" fmla="*/ 0 h 1166"/>
                <a:gd name="T66" fmla="*/ 0 w 217"/>
                <a:gd name="T67" fmla="*/ 0 h 1166"/>
                <a:gd name="T68" fmla="*/ 0 w 217"/>
                <a:gd name="T69" fmla="*/ 0 h 1166"/>
                <a:gd name="T70" fmla="*/ 0 w 217"/>
                <a:gd name="T71" fmla="*/ 0 h 1166"/>
                <a:gd name="T72" fmla="*/ 0 w 217"/>
                <a:gd name="T73" fmla="*/ 0 h 1166"/>
                <a:gd name="T74" fmla="*/ 0 w 217"/>
                <a:gd name="T75" fmla="*/ 0 h 1166"/>
                <a:gd name="T76" fmla="*/ 0 w 217"/>
                <a:gd name="T77" fmla="*/ 0 h 1166"/>
                <a:gd name="T78" fmla="*/ 0 w 217"/>
                <a:gd name="T79" fmla="*/ 0 h 1166"/>
                <a:gd name="T80" fmla="*/ 0 w 217"/>
                <a:gd name="T81" fmla="*/ 0 h 1166"/>
                <a:gd name="T82" fmla="*/ 0 w 217"/>
                <a:gd name="T83" fmla="*/ 0 h 1166"/>
                <a:gd name="T84" fmla="*/ 0 w 217"/>
                <a:gd name="T85" fmla="*/ 0 h 1166"/>
                <a:gd name="T86" fmla="*/ 0 w 217"/>
                <a:gd name="T87" fmla="*/ 0 h 1166"/>
                <a:gd name="T88" fmla="*/ 0 w 217"/>
                <a:gd name="T89" fmla="*/ 0 h 1166"/>
                <a:gd name="T90" fmla="*/ 0 w 217"/>
                <a:gd name="T91" fmla="*/ 0 h 1166"/>
                <a:gd name="T92" fmla="*/ 0 w 217"/>
                <a:gd name="T93" fmla="*/ 0 h 1166"/>
                <a:gd name="T94" fmla="*/ 0 w 217"/>
                <a:gd name="T95" fmla="*/ 0 h 1166"/>
                <a:gd name="T96" fmla="*/ 0 w 217"/>
                <a:gd name="T97" fmla="*/ 0 h 1166"/>
                <a:gd name="T98" fmla="*/ 0 w 217"/>
                <a:gd name="T99" fmla="*/ 0 h 1166"/>
                <a:gd name="T100" fmla="*/ 0 w 217"/>
                <a:gd name="T101" fmla="*/ 0 h 1166"/>
                <a:gd name="T102" fmla="*/ 0 w 217"/>
                <a:gd name="T103" fmla="*/ 0 h 1166"/>
                <a:gd name="T104" fmla="*/ 0 w 217"/>
                <a:gd name="T105" fmla="*/ 0 h 1166"/>
                <a:gd name="T106" fmla="*/ 0 w 217"/>
                <a:gd name="T107" fmla="*/ 0 h 116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217"/>
                <a:gd name="T163" fmla="*/ 0 h 1166"/>
                <a:gd name="T164" fmla="*/ 217 w 217"/>
                <a:gd name="T165" fmla="*/ 1166 h 116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217" h="1166">
                  <a:moveTo>
                    <a:pt x="45" y="16"/>
                  </a:moveTo>
                  <a:lnTo>
                    <a:pt x="70" y="186"/>
                  </a:lnTo>
                  <a:lnTo>
                    <a:pt x="58" y="178"/>
                  </a:lnTo>
                  <a:lnTo>
                    <a:pt x="46" y="170"/>
                  </a:lnTo>
                  <a:lnTo>
                    <a:pt x="34" y="162"/>
                  </a:lnTo>
                  <a:lnTo>
                    <a:pt x="23" y="154"/>
                  </a:lnTo>
                  <a:lnTo>
                    <a:pt x="0" y="0"/>
                  </a:lnTo>
                  <a:lnTo>
                    <a:pt x="11" y="4"/>
                  </a:lnTo>
                  <a:lnTo>
                    <a:pt x="22" y="7"/>
                  </a:lnTo>
                  <a:lnTo>
                    <a:pt x="34" y="11"/>
                  </a:lnTo>
                  <a:lnTo>
                    <a:pt x="45" y="16"/>
                  </a:lnTo>
                  <a:close/>
                  <a:moveTo>
                    <a:pt x="99" y="383"/>
                  </a:moveTo>
                  <a:lnTo>
                    <a:pt x="114" y="484"/>
                  </a:lnTo>
                  <a:lnTo>
                    <a:pt x="103" y="474"/>
                  </a:lnTo>
                  <a:lnTo>
                    <a:pt x="91" y="465"/>
                  </a:lnTo>
                  <a:lnTo>
                    <a:pt x="79" y="457"/>
                  </a:lnTo>
                  <a:lnTo>
                    <a:pt x="67" y="448"/>
                  </a:lnTo>
                  <a:lnTo>
                    <a:pt x="54" y="365"/>
                  </a:lnTo>
                  <a:lnTo>
                    <a:pt x="66" y="369"/>
                  </a:lnTo>
                  <a:lnTo>
                    <a:pt x="77" y="374"/>
                  </a:lnTo>
                  <a:lnTo>
                    <a:pt x="88" y="378"/>
                  </a:lnTo>
                  <a:lnTo>
                    <a:pt x="99" y="383"/>
                  </a:lnTo>
                  <a:close/>
                  <a:moveTo>
                    <a:pt x="140" y="651"/>
                  </a:moveTo>
                  <a:lnTo>
                    <a:pt x="217" y="1166"/>
                  </a:lnTo>
                  <a:lnTo>
                    <a:pt x="205" y="1155"/>
                  </a:lnTo>
                  <a:lnTo>
                    <a:pt x="193" y="1145"/>
                  </a:lnTo>
                  <a:lnTo>
                    <a:pt x="180" y="1135"/>
                  </a:lnTo>
                  <a:lnTo>
                    <a:pt x="168" y="1124"/>
                  </a:lnTo>
                  <a:lnTo>
                    <a:pt x="140" y="938"/>
                  </a:lnTo>
                  <a:lnTo>
                    <a:pt x="145" y="938"/>
                  </a:lnTo>
                  <a:lnTo>
                    <a:pt x="151" y="937"/>
                  </a:lnTo>
                  <a:lnTo>
                    <a:pt x="155" y="936"/>
                  </a:lnTo>
                  <a:lnTo>
                    <a:pt x="158" y="935"/>
                  </a:lnTo>
                  <a:lnTo>
                    <a:pt x="162" y="932"/>
                  </a:lnTo>
                  <a:lnTo>
                    <a:pt x="164" y="930"/>
                  </a:lnTo>
                  <a:lnTo>
                    <a:pt x="166" y="927"/>
                  </a:lnTo>
                  <a:lnTo>
                    <a:pt x="168" y="922"/>
                  </a:lnTo>
                  <a:lnTo>
                    <a:pt x="169" y="913"/>
                  </a:lnTo>
                  <a:lnTo>
                    <a:pt x="171" y="903"/>
                  </a:lnTo>
                  <a:lnTo>
                    <a:pt x="172" y="894"/>
                  </a:lnTo>
                  <a:lnTo>
                    <a:pt x="171" y="885"/>
                  </a:lnTo>
                  <a:lnTo>
                    <a:pt x="169" y="876"/>
                  </a:lnTo>
                  <a:lnTo>
                    <a:pt x="167" y="867"/>
                  </a:lnTo>
                  <a:lnTo>
                    <a:pt x="165" y="859"/>
                  </a:lnTo>
                  <a:lnTo>
                    <a:pt x="162" y="850"/>
                  </a:lnTo>
                  <a:lnTo>
                    <a:pt x="154" y="834"/>
                  </a:lnTo>
                  <a:lnTo>
                    <a:pt x="144" y="819"/>
                  </a:lnTo>
                  <a:lnTo>
                    <a:pt x="132" y="804"/>
                  </a:lnTo>
                  <a:lnTo>
                    <a:pt x="118" y="789"/>
                  </a:lnTo>
                  <a:lnTo>
                    <a:pt x="95" y="636"/>
                  </a:lnTo>
                  <a:lnTo>
                    <a:pt x="107" y="642"/>
                  </a:lnTo>
                  <a:lnTo>
                    <a:pt x="118" y="645"/>
                  </a:lnTo>
                  <a:lnTo>
                    <a:pt x="129" y="649"/>
                  </a:lnTo>
                  <a:lnTo>
                    <a:pt x="140" y="651"/>
                  </a:lnTo>
                  <a:close/>
                </a:path>
              </a:pathLst>
            </a:custGeom>
            <a:solidFill>
              <a:srgbClr val="BECEDE"/>
            </a:solidFill>
            <a:ln w="9525">
              <a:noFill/>
              <a:round/>
              <a:headEnd/>
              <a:tailEnd/>
            </a:ln>
          </xdr:spPr>
        </xdr:sp>
        <xdr:sp macro="" textlink="">
          <xdr:nvSpPr>
            <xdr:cNvPr id="119" name="Freeform 263"/>
            <xdr:cNvSpPr>
              <a:spLocks noEditPoints="1"/>
            </xdr:cNvSpPr>
          </xdr:nvSpPr>
          <xdr:spPr bwMode="auto">
            <a:xfrm>
              <a:off x="2205" y="554"/>
              <a:ext cx="43" cy="230"/>
            </a:xfrm>
            <a:custGeom>
              <a:avLst/>
              <a:gdLst>
                <a:gd name="T0" fmla="*/ 0 w 215"/>
                <a:gd name="T1" fmla="*/ 0 h 1150"/>
                <a:gd name="T2" fmla="*/ 0 w 215"/>
                <a:gd name="T3" fmla="*/ 0 h 1150"/>
                <a:gd name="T4" fmla="*/ 0 w 215"/>
                <a:gd name="T5" fmla="*/ 0 h 1150"/>
                <a:gd name="T6" fmla="*/ 0 w 215"/>
                <a:gd name="T7" fmla="*/ 0 h 1150"/>
                <a:gd name="T8" fmla="*/ 0 w 215"/>
                <a:gd name="T9" fmla="*/ 0 h 1150"/>
                <a:gd name="T10" fmla="*/ 0 w 215"/>
                <a:gd name="T11" fmla="*/ 0 h 1150"/>
                <a:gd name="T12" fmla="*/ 0 w 215"/>
                <a:gd name="T13" fmla="*/ 0 h 1150"/>
                <a:gd name="T14" fmla="*/ 0 w 215"/>
                <a:gd name="T15" fmla="*/ 0 h 1150"/>
                <a:gd name="T16" fmla="*/ 0 w 215"/>
                <a:gd name="T17" fmla="*/ 0 h 1150"/>
                <a:gd name="T18" fmla="*/ 0 w 215"/>
                <a:gd name="T19" fmla="*/ 0 h 1150"/>
                <a:gd name="T20" fmla="*/ 0 w 215"/>
                <a:gd name="T21" fmla="*/ 0 h 1150"/>
                <a:gd name="T22" fmla="*/ 0 w 215"/>
                <a:gd name="T23" fmla="*/ 0 h 1150"/>
                <a:gd name="T24" fmla="*/ 0 w 215"/>
                <a:gd name="T25" fmla="*/ 0 h 1150"/>
                <a:gd name="T26" fmla="*/ 0 w 215"/>
                <a:gd name="T27" fmla="*/ 0 h 1150"/>
                <a:gd name="T28" fmla="*/ 0 w 215"/>
                <a:gd name="T29" fmla="*/ 0 h 1150"/>
                <a:gd name="T30" fmla="*/ 0 w 215"/>
                <a:gd name="T31" fmla="*/ 0 h 1150"/>
                <a:gd name="T32" fmla="*/ 0 w 215"/>
                <a:gd name="T33" fmla="*/ 0 h 1150"/>
                <a:gd name="T34" fmla="*/ 0 w 215"/>
                <a:gd name="T35" fmla="*/ 0 h 1150"/>
                <a:gd name="T36" fmla="*/ 0 w 215"/>
                <a:gd name="T37" fmla="*/ 0 h 1150"/>
                <a:gd name="T38" fmla="*/ 0 w 215"/>
                <a:gd name="T39" fmla="*/ 0 h 1150"/>
                <a:gd name="T40" fmla="*/ 0 w 215"/>
                <a:gd name="T41" fmla="*/ 0 h 1150"/>
                <a:gd name="T42" fmla="*/ 0 w 215"/>
                <a:gd name="T43" fmla="*/ 0 h 1150"/>
                <a:gd name="T44" fmla="*/ 0 w 215"/>
                <a:gd name="T45" fmla="*/ 0 h 1150"/>
                <a:gd name="T46" fmla="*/ 0 w 215"/>
                <a:gd name="T47" fmla="*/ 0 h 1150"/>
                <a:gd name="T48" fmla="*/ 0 w 215"/>
                <a:gd name="T49" fmla="*/ 0 h 1150"/>
                <a:gd name="T50" fmla="*/ 0 w 215"/>
                <a:gd name="T51" fmla="*/ 0 h 1150"/>
                <a:gd name="T52" fmla="*/ 0 w 215"/>
                <a:gd name="T53" fmla="*/ 0 h 1150"/>
                <a:gd name="T54" fmla="*/ 0 w 215"/>
                <a:gd name="T55" fmla="*/ 0 h 1150"/>
                <a:gd name="T56" fmla="*/ 0 w 215"/>
                <a:gd name="T57" fmla="*/ 0 h 1150"/>
                <a:gd name="T58" fmla="*/ 0 w 215"/>
                <a:gd name="T59" fmla="*/ 0 h 1150"/>
                <a:gd name="T60" fmla="*/ 0 w 215"/>
                <a:gd name="T61" fmla="*/ 0 h 1150"/>
                <a:gd name="T62" fmla="*/ 0 w 215"/>
                <a:gd name="T63" fmla="*/ 0 h 1150"/>
                <a:gd name="T64" fmla="*/ 0 w 215"/>
                <a:gd name="T65" fmla="*/ 0 h 1150"/>
                <a:gd name="T66" fmla="*/ 0 w 215"/>
                <a:gd name="T67" fmla="*/ 0 h 1150"/>
                <a:gd name="T68" fmla="*/ 0 w 215"/>
                <a:gd name="T69" fmla="*/ 0 h 1150"/>
                <a:gd name="T70" fmla="*/ 0 w 215"/>
                <a:gd name="T71" fmla="*/ 0 h 1150"/>
                <a:gd name="T72" fmla="*/ 0 w 215"/>
                <a:gd name="T73" fmla="*/ 0 h 1150"/>
                <a:gd name="T74" fmla="*/ 0 w 215"/>
                <a:gd name="T75" fmla="*/ 0 h 1150"/>
                <a:gd name="T76" fmla="*/ 0 w 215"/>
                <a:gd name="T77" fmla="*/ 0 h 1150"/>
                <a:gd name="T78" fmla="*/ 0 w 215"/>
                <a:gd name="T79" fmla="*/ 0 h 1150"/>
                <a:gd name="T80" fmla="*/ 0 w 215"/>
                <a:gd name="T81" fmla="*/ 0 h 1150"/>
                <a:gd name="T82" fmla="*/ 0 w 215"/>
                <a:gd name="T83" fmla="*/ 0 h 1150"/>
                <a:gd name="T84" fmla="*/ 0 w 215"/>
                <a:gd name="T85" fmla="*/ 0 h 1150"/>
                <a:gd name="T86" fmla="*/ 0 w 215"/>
                <a:gd name="T87" fmla="*/ 0 h 1150"/>
                <a:gd name="T88" fmla="*/ 0 w 215"/>
                <a:gd name="T89" fmla="*/ 0 h 1150"/>
                <a:gd name="T90" fmla="*/ 0 w 215"/>
                <a:gd name="T91" fmla="*/ 0 h 115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215"/>
                <a:gd name="T139" fmla="*/ 0 h 1150"/>
                <a:gd name="T140" fmla="*/ 215 w 215"/>
                <a:gd name="T141" fmla="*/ 1150 h 115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215" h="1150">
                  <a:moveTo>
                    <a:pt x="44" y="12"/>
                  </a:moveTo>
                  <a:lnTo>
                    <a:pt x="68" y="175"/>
                  </a:lnTo>
                  <a:lnTo>
                    <a:pt x="56" y="167"/>
                  </a:lnTo>
                  <a:lnTo>
                    <a:pt x="45" y="159"/>
                  </a:lnTo>
                  <a:lnTo>
                    <a:pt x="33" y="151"/>
                  </a:lnTo>
                  <a:lnTo>
                    <a:pt x="21" y="143"/>
                  </a:lnTo>
                  <a:lnTo>
                    <a:pt x="0" y="0"/>
                  </a:lnTo>
                  <a:lnTo>
                    <a:pt x="11" y="3"/>
                  </a:lnTo>
                  <a:lnTo>
                    <a:pt x="22" y="5"/>
                  </a:lnTo>
                  <a:lnTo>
                    <a:pt x="33" y="9"/>
                  </a:lnTo>
                  <a:lnTo>
                    <a:pt x="44" y="12"/>
                  </a:lnTo>
                  <a:close/>
                  <a:moveTo>
                    <a:pt x="99" y="379"/>
                  </a:moveTo>
                  <a:lnTo>
                    <a:pt x="112" y="470"/>
                  </a:lnTo>
                  <a:lnTo>
                    <a:pt x="101" y="462"/>
                  </a:lnTo>
                  <a:lnTo>
                    <a:pt x="89" y="453"/>
                  </a:lnTo>
                  <a:lnTo>
                    <a:pt x="77" y="444"/>
                  </a:lnTo>
                  <a:lnTo>
                    <a:pt x="65" y="435"/>
                  </a:lnTo>
                  <a:lnTo>
                    <a:pt x="54" y="359"/>
                  </a:lnTo>
                  <a:lnTo>
                    <a:pt x="65" y="365"/>
                  </a:lnTo>
                  <a:lnTo>
                    <a:pt x="76" y="370"/>
                  </a:lnTo>
                  <a:lnTo>
                    <a:pt x="88" y="374"/>
                  </a:lnTo>
                  <a:lnTo>
                    <a:pt x="99" y="379"/>
                  </a:lnTo>
                  <a:close/>
                  <a:moveTo>
                    <a:pt x="140" y="650"/>
                  </a:moveTo>
                  <a:lnTo>
                    <a:pt x="166" y="823"/>
                  </a:lnTo>
                  <a:lnTo>
                    <a:pt x="155" y="810"/>
                  </a:lnTo>
                  <a:lnTo>
                    <a:pt x="143" y="797"/>
                  </a:lnTo>
                  <a:lnTo>
                    <a:pt x="130" y="784"/>
                  </a:lnTo>
                  <a:lnTo>
                    <a:pt x="115" y="772"/>
                  </a:lnTo>
                  <a:lnTo>
                    <a:pt x="95" y="630"/>
                  </a:lnTo>
                  <a:lnTo>
                    <a:pt x="106" y="636"/>
                  </a:lnTo>
                  <a:lnTo>
                    <a:pt x="118" y="641"/>
                  </a:lnTo>
                  <a:lnTo>
                    <a:pt x="129" y="647"/>
                  </a:lnTo>
                  <a:lnTo>
                    <a:pt x="140" y="650"/>
                  </a:lnTo>
                  <a:close/>
                  <a:moveTo>
                    <a:pt x="183" y="938"/>
                  </a:moveTo>
                  <a:lnTo>
                    <a:pt x="215" y="1150"/>
                  </a:lnTo>
                  <a:lnTo>
                    <a:pt x="202" y="1140"/>
                  </a:lnTo>
                  <a:lnTo>
                    <a:pt x="190" y="1129"/>
                  </a:lnTo>
                  <a:lnTo>
                    <a:pt x="178" y="1119"/>
                  </a:lnTo>
                  <a:lnTo>
                    <a:pt x="166" y="1109"/>
                  </a:lnTo>
                  <a:lnTo>
                    <a:pt x="141" y="938"/>
                  </a:lnTo>
                  <a:lnTo>
                    <a:pt x="154" y="942"/>
                  </a:lnTo>
                  <a:lnTo>
                    <a:pt x="165" y="943"/>
                  </a:lnTo>
                  <a:lnTo>
                    <a:pt x="171" y="942"/>
                  </a:lnTo>
                  <a:lnTo>
                    <a:pt x="175" y="942"/>
                  </a:lnTo>
                  <a:lnTo>
                    <a:pt x="179" y="941"/>
                  </a:lnTo>
                  <a:lnTo>
                    <a:pt x="183" y="938"/>
                  </a:lnTo>
                  <a:close/>
                </a:path>
              </a:pathLst>
            </a:custGeom>
            <a:solidFill>
              <a:srgbClr val="B9CBDB"/>
            </a:solidFill>
            <a:ln w="9525">
              <a:noFill/>
              <a:round/>
              <a:headEnd/>
              <a:tailEnd/>
            </a:ln>
          </xdr:spPr>
        </xdr:sp>
        <xdr:sp macro="" textlink="">
          <xdr:nvSpPr>
            <xdr:cNvPr id="120" name="Freeform 264"/>
            <xdr:cNvSpPr>
              <a:spLocks noEditPoints="1"/>
            </xdr:cNvSpPr>
          </xdr:nvSpPr>
          <xdr:spPr bwMode="auto">
            <a:xfrm>
              <a:off x="2201" y="553"/>
              <a:ext cx="42" cy="226"/>
            </a:xfrm>
            <a:custGeom>
              <a:avLst/>
              <a:gdLst>
                <a:gd name="T0" fmla="*/ 0 w 212"/>
                <a:gd name="T1" fmla="*/ 0 h 1133"/>
                <a:gd name="T2" fmla="*/ 0 w 212"/>
                <a:gd name="T3" fmla="*/ 0 h 1133"/>
                <a:gd name="T4" fmla="*/ 0 w 212"/>
                <a:gd name="T5" fmla="*/ 0 h 1133"/>
                <a:gd name="T6" fmla="*/ 0 w 212"/>
                <a:gd name="T7" fmla="*/ 0 h 1133"/>
                <a:gd name="T8" fmla="*/ 0 w 212"/>
                <a:gd name="T9" fmla="*/ 0 h 1133"/>
                <a:gd name="T10" fmla="*/ 0 w 212"/>
                <a:gd name="T11" fmla="*/ 0 h 1133"/>
                <a:gd name="T12" fmla="*/ 0 w 212"/>
                <a:gd name="T13" fmla="*/ 0 h 1133"/>
                <a:gd name="T14" fmla="*/ 0 w 212"/>
                <a:gd name="T15" fmla="*/ 0 h 1133"/>
                <a:gd name="T16" fmla="*/ 0 w 212"/>
                <a:gd name="T17" fmla="*/ 0 h 1133"/>
                <a:gd name="T18" fmla="*/ 0 w 212"/>
                <a:gd name="T19" fmla="*/ 0 h 1133"/>
                <a:gd name="T20" fmla="*/ 0 w 212"/>
                <a:gd name="T21" fmla="*/ 0 h 1133"/>
                <a:gd name="T22" fmla="*/ 0 w 212"/>
                <a:gd name="T23" fmla="*/ 0 h 1133"/>
                <a:gd name="T24" fmla="*/ 0 w 212"/>
                <a:gd name="T25" fmla="*/ 0 h 1133"/>
                <a:gd name="T26" fmla="*/ 0 w 212"/>
                <a:gd name="T27" fmla="*/ 0 h 1133"/>
                <a:gd name="T28" fmla="*/ 0 w 212"/>
                <a:gd name="T29" fmla="*/ 0 h 1133"/>
                <a:gd name="T30" fmla="*/ 0 w 212"/>
                <a:gd name="T31" fmla="*/ 0 h 1133"/>
                <a:gd name="T32" fmla="*/ 0 w 212"/>
                <a:gd name="T33" fmla="*/ 0 h 1133"/>
                <a:gd name="T34" fmla="*/ 0 w 212"/>
                <a:gd name="T35" fmla="*/ 0 h 1133"/>
                <a:gd name="T36" fmla="*/ 0 w 212"/>
                <a:gd name="T37" fmla="*/ 0 h 1133"/>
                <a:gd name="T38" fmla="*/ 0 w 212"/>
                <a:gd name="T39" fmla="*/ 0 h 1133"/>
                <a:gd name="T40" fmla="*/ 0 w 212"/>
                <a:gd name="T41" fmla="*/ 0 h 1133"/>
                <a:gd name="T42" fmla="*/ 0 w 212"/>
                <a:gd name="T43" fmla="*/ 0 h 1133"/>
                <a:gd name="T44" fmla="*/ 0 w 212"/>
                <a:gd name="T45" fmla="*/ 0 h 1133"/>
                <a:gd name="T46" fmla="*/ 0 w 212"/>
                <a:gd name="T47" fmla="*/ 0 h 1133"/>
                <a:gd name="T48" fmla="*/ 0 w 212"/>
                <a:gd name="T49" fmla="*/ 0 h 1133"/>
                <a:gd name="T50" fmla="*/ 0 w 212"/>
                <a:gd name="T51" fmla="*/ 0 h 1133"/>
                <a:gd name="T52" fmla="*/ 0 w 212"/>
                <a:gd name="T53" fmla="*/ 0 h 1133"/>
                <a:gd name="T54" fmla="*/ 0 w 212"/>
                <a:gd name="T55" fmla="*/ 0 h 1133"/>
                <a:gd name="T56" fmla="*/ 0 w 212"/>
                <a:gd name="T57" fmla="*/ 0 h 1133"/>
                <a:gd name="T58" fmla="*/ 0 w 212"/>
                <a:gd name="T59" fmla="*/ 0 h 1133"/>
                <a:gd name="T60" fmla="*/ 0 w 212"/>
                <a:gd name="T61" fmla="*/ 0 h 1133"/>
                <a:gd name="T62" fmla="*/ 0 w 212"/>
                <a:gd name="T63" fmla="*/ 0 h 1133"/>
                <a:gd name="T64" fmla="*/ 0 w 212"/>
                <a:gd name="T65" fmla="*/ 0 h 1133"/>
                <a:gd name="T66" fmla="*/ 0 w 212"/>
                <a:gd name="T67" fmla="*/ 0 h 1133"/>
                <a:gd name="T68" fmla="*/ 0 w 212"/>
                <a:gd name="T69" fmla="*/ 0 h 1133"/>
                <a:gd name="T70" fmla="*/ 0 w 212"/>
                <a:gd name="T71" fmla="*/ 0 h 1133"/>
                <a:gd name="T72" fmla="*/ 0 w 212"/>
                <a:gd name="T73" fmla="*/ 0 h 1133"/>
                <a:gd name="T74" fmla="*/ 0 w 212"/>
                <a:gd name="T75" fmla="*/ 0 h 1133"/>
                <a:gd name="T76" fmla="*/ 0 w 212"/>
                <a:gd name="T77" fmla="*/ 0 h 1133"/>
                <a:gd name="T78" fmla="*/ 0 w 212"/>
                <a:gd name="T79" fmla="*/ 0 h 1133"/>
                <a:gd name="T80" fmla="*/ 0 w 212"/>
                <a:gd name="T81" fmla="*/ 0 h 1133"/>
                <a:gd name="T82" fmla="*/ 0 w 212"/>
                <a:gd name="T83" fmla="*/ 0 h 1133"/>
                <a:gd name="T84" fmla="*/ 0 w 212"/>
                <a:gd name="T85" fmla="*/ 0 h 1133"/>
                <a:gd name="T86" fmla="*/ 0 w 212"/>
                <a:gd name="T87" fmla="*/ 0 h 1133"/>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12"/>
                <a:gd name="T133" fmla="*/ 0 h 1133"/>
                <a:gd name="T134" fmla="*/ 212 w 212"/>
                <a:gd name="T135" fmla="*/ 1133 h 1133"/>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12" h="1133">
                  <a:moveTo>
                    <a:pt x="44" y="9"/>
                  </a:moveTo>
                  <a:lnTo>
                    <a:pt x="67" y="163"/>
                  </a:lnTo>
                  <a:lnTo>
                    <a:pt x="55" y="155"/>
                  </a:lnTo>
                  <a:lnTo>
                    <a:pt x="43" y="146"/>
                  </a:lnTo>
                  <a:lnTo>
                    <a:pt x="31" y="138"/>
                  </a:lnTo>
                  <a:lnTo>
                    <a:pt x="20" y="131"/>
                  </a:lnTo>
                  <a:lnTo>
                    <a:pt x="0" y="0"/>
                  </a:lnTo>
                  <a:lnTo>
                    <a:pt x="11" y="2"/>
                  </a:lnTo>
                  <a:lnTo>
                    <a:pt x="22" y="4"/>
                  </a:lnTo>
                  <a:lnTo>
                    <a:pt x="33" y="7"/>
                  </a:lnTo>
                  <a:lnTo>
                    <a:pt x="44" y="9"/>
                  </a:lnTo>
                  <a:close/>
                  <a:moveTo>
                    <a:pt x="98" y="374"/>
                  </a:moveTo>
                  <a:lnTo>
                    <a:pt x="111" y="457"/>
                  </a:lnTo>
                  <a:lnTo>
                    <a:pt x="99" y="448"/>
                  </a:lnTo>
                  <a:lnTo>
                    <a:pt x="87" y="439"/>
                  </a:lnTo>
                  <a:lnTo>
                    <a:pt x="75" y="430"/>
                  </a:lnTo>
                  <a:lnTo>
                    <a:pt x="63" y="423"/>
                  </a:lnTo>
                  <a:lnTo>
                    <a:pt x="53" y="352"/>
                  </a:lnTo>
                  <a:lnTo>
                    <a:pt x="64" y="358"/>
                  </a:lnTo>
                  <a:lnTo>
                    <a:pt x="76" y="363"/>
                  </a:lnTo>
                  <a:lnTo>
                    <a:pt x="87" y="369"/>
                  </a:lnTo>
                  <a:lnTo>
                    <a:pt x="98" y="374"/>
                  </a:lnTo>
                  <a:close/>
                  <a:moveTo>
                    <a:pt x="139" y="645"/>
                  </a:moveTo>
                  <a:lnTo>
                    <a:pt x="162" y="798"/>
                  </a:lnTo>
                  <a:lnTo>
                    <a:pt x="151" y="788"/>
                  </a:lnTo>
                  <a:lnTo>
                    <a:pt x="139" y="777"/>
                  </a:lnTo>
                  <a:lnTo>
                    <a:pt x="126" y="767"/>
                  </a:lnTo>
                  <a:lnTo>
                    <a:pt x="113" y="757"/>
                  </a:lnTo>
                  <a:lnTo>
                    <a:pt x="93" y="623"/>
                  </a:lnTo>
                  <a:lnTo>
                    <a:pt x="104" y="629"/>
                  </a:lnTo>
                  <a:lnTo>
                    <a:pt x="117" y="634"/>
                  </a:lnTo>
                  <a:lnTo>
                    <a:pt x="128" y="640"/>
                  </a:lnTo>
                  <a:lnTo>
                    <a:pt x="139" y="645"/>
                  </a:lnTo>
                  <a:close/>
                  <a:moveTo>
                    <a:pt x="184" y="947"/>
                  </a:moveTo>
                  <a:lnTo>
                    <a:pt x="212" y="1133"/>
                  </a:lnTo>
                  <a:lnTo>
                    <a:pt x="200" y="1123"/>
                  </a:lnTo>
                  <a:lnTo>
                    <a:pt x="188" y="1113"/>
                  </a:lnTo>
                  <a:lnTo>
                    <a:pt x="176" y="1103"/>
                  </a:lnTo>
                  <a:lnTo>
                    <a:pt x="164" y="1093"/>
                  </a:lnTo>
                  <a:lnTo>
                    <a:pt x="140" y="935"/>
                  </a:lnTo>
                  <a:lnTo>
                    <a:pt x="152" y="939"/>
                  </a:lnTo>
                  <a:lnTo>
                    <a:pt x="164" y="942"/>
                  </a:lnTo>
                  <a:lnTo>
                    <a:pt x="175" y="945"/>
                  </a:lnTo>
                  <a:lnTo>
                    <a:pt x="184" y="947"/>
                  </a:lnTo>
                  <a:close/>
                </a:path>
              </a:pathLst>
            </a:custGeom>
            <a:solidFill>
              <a:srgbClr val="B3C6D8"/>
            </a:solidFill>
            <a:ln w="9525">
              <a:noFill/>
              <a:round/>
              <a:headEnd/>
              <a:tailEnd/>
            </a:ln>
          </xdr:spPr>
        </xdr:sp>
        <xdr:sp macro="" textlink="">
          <xdr:nvSpPr>
            <xdr:cNvPr id="121" name="Freeform 265"/>
            <xdr:cNvSpPr>
              <a:spLocks noEditPoints="1"/>
            </xdr:cNvSpPr>
          </xdr:nvSpPr>
          <xdr:spPr bwMode="auto">
            <a:xfrm>
              <a:off x="2196" y="552"/>
              <a:ext cx="42" cy="223"/>
            </a:xfrm>
            <a:custGeom>
              <a:avLst/>
              <a:gdLst>
                <a:gd name="T0" fmla="*/ 0 w 210"/>
                <a:gd name="T1" fmla="*/ 0 h 1117"/>
                <a:gd name="T2" fmla="*/ 0 w 210"/>
                <a:gd name="T3" fmla="*/ 0 h 1117"/>
                <a:gd name="T4" fmla="*/ 0 w 210"/>
                <a:gd name="T5" fmla="*/ 0 h 1117"/>
                <a:gd name="T6" fmla="*/ 0 w 210"/>
                <a:gd name="T7" fmla="*/ 0 h 1117"/>
                <a:gd name="T8" fmla="*/ 0 w 210"/>
                <a:gd name="T9" fmla="*/ 0 h 1117"/>
                <a:gd name="T10" fmla="*/ 0 w 210"/>
                <a:gd name="T11" fmla="*/ 0 h 1117"/>
                <a:gd name="T12" fmla="*/ 0 w 210"/>
                <a:gd name="T13" fmla="*/ 0 h 1117"/>
                <a:gd name="T14" fmla="*/ 0 w 210"/>
                <a:gd name="T15" fmla="*/ 0 h 1117"/>
                <a:gd name="T16" fmla="*/ 0 w 210"/>
                <a:gd name="T17" fmla="*/ 0 h 1117"/>
                <a:gd name="T18" fmla="*/ 0 w 210"/>
                <a:gd name="T19" fmla="*/ 0 h 1117"/>
                <a:gd name="T20" fmla="*/ 0 w 210"/>
                <a:gd name="T21" fmla="*/ 0 h 1117"/>
                <a:gd name="T22" fmla="*/ 0 w 210"/>
                <a:gd name="T23" fmla="*/ 0 h 1117"/>
                <a:gd name="T24" fmla="*/ 0 w 210"/>
                <a:gd name="T25" fmla="*/ 0 h 1117"/>
                <a:gd name="T26" fmla="*/ 0 w 210"/>
                <a:gd name="T27" fmla="*/ 0 h 1117"/>
                <a:gd name="T28" fmla="*/ 0 w 210"/>
                <a:gd name="T29" fmla="*/ 0 h 1117"/>
                <a:gd name="T30" fmla="*/ 0 w 210"/>
                <a:gd name="T31" fmla="*/ 0 h 1117"/>
                <a:gd name="T32" fmla="*/ 0 w 210"/>
                <a:gd name="T33" fmla="*/ 0 h 1117"/>
                <a:gd name="T34" fmla="*/ 0 w 210"/>
                <a:gd name="T35" fmla="*/ 0 h 1117"/>
                <a:gd name="T36" fmla="*/ 0 w 210"/>
                <a:gd name="T37" fmla="*/ 0 h 1117"/>
                <a:gd name="T38" fmla="*/ 0 w 210"/>
                <a:gd name="T39" fmla="*/ 0 h 1117"/>
                <a:gd name="T40" fmla="*/ 0 w 210"/>
                <a:gd name="T41" fmla="*/ 0 h 1117"/>
                <a:gd name="T42" fmla="*/ 0 w 210"/>
                <a:gd name="T43" fmla="*/ 0 h 1117"/>
                <a:gd name="T44" fmla="*/ 0 w 210"/>
                <a:gd name="T45" fmla="*/ 0 h 1117"/>
                <a:gd name="T46" fmla="*/ 0 w 210"/>
                <a:gd name="T47" fmla="*/ 0 h 1117"/>
                <a:gd name="T48" fmla="*/ 0 w 210"/>
                <a:gd name="T49" fmla="*/ 0 h 1117"/>
                <a:gd name="T50" fmla="*/ 0 w 210"/>
                <a:gd name="T51" fmla="*/ 0 h 1117"/>
                <a:gd name="T52" fmla="*/ 0 w 210"/>
                <a:gd name="T53" fmla="*/ 0 h 1117"/>
                <a:gd name="T54" fmla="*/ 0 w 210"/>
                <a:gd name="T55" fmla="*/ 0 h 1117"/>
                <a:gd name="T56" fmla="*/ 0 w 210"/>
                <a:gd name="T57" fmla="*/ 0 h 1117"/>
                <a:gd name="T58" fmla="*/ 0 w 210"/>
                <a:gd name="T59" fmla="*/ 0 h 1117"/>
                <a:gd name="T60" fmla="*/ 0 w 210"/>
                <a:gd name="T61" fmla="*/ 0 h 1117"/>
                <a:gd name="T62" fmla="*/ 0 w 210"/>
                <a:gd name="T63" fmla="*/ 0 h 1117"/>
                <a:gd name="T64" fmla="*/ 0 w 210"/>
                <a:gd name="T65" fmla="*/ 0 h 1117"/>
                <a:gd name="T66" fmla="*/ 0 w 210"/>
                <a:gd name="T67" fmla="*/ 0 h 1117"/>
                <a:gd name="T68" fmla="*/ 0 w 210"/>
                <a:gd name="T69" fmla="*/ 0 h 1117"/>
                <a:gd name="T70" fmla="*/ 0 w 210"/>
                <a:gd name="T71" fmla="*/ 0 h 1117"/>
                <a:gd name="T72" fmla="*/ 0 w 210"/>
                <a:gd name="T73" fmla="*/ 0 h 1117"/>
                <a:gd name="T74" fmla="*/ 0 w 210"/>
                <a:gd name="T75" fmla="*/ 0 h 1117"/>
                <a:gd name="T76" fmla="*/ 0 w 210"/>
                <a:gd name="T77" fmla="*/ 0 h 1117"/>
                <a:gd name="T78" fmla="*/ 0 w 210"/>
                <a:gd name="T79" fmla="*/ 0 h 1117"/>
                <a:gd name="T80" fmla="*/ 0 w 210"/>
                <a:gd name="T81" fmla="*/ 0 h 1117"/>
                <a:gd name="T82" fmla="*/ 0 w 210"/>
                <a:gd name="T83" fmla="*/ 0 h 1117"/>
                <a:gd name="T84" fmla="*/ 0 w 210"/>
                <a:gd name="T85" fmla="*/ 0 h 1117"/>
                <a:gd name="T86" fmla="*/ 0 w 210"/>
                <a:gd name="T87" fmla="*/ 0 h 1117"/>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10"/>
                <a:gd name="T133" fmla="*/ 0 h 1117"/>
                <a:gd name="T134" fmla="*/ 210 w 210"/>
                <a:gd name="T135" fmla="*/ 1117 h 1117"/>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10" h="1117">
                  <a:moveTo>
                    <a:pt x="44" y="8"/>
                  </a:moveTo>
                  <a:lnTo>
                    <a:pt x="65" y="151"/>
                  </a:lnTo>
                  <a:lnTo>
                    <a:pt x="53" y="142"/>
                  </a:lnTo>
                  <a:lnTo>
                    <a:pt x="41" y="134"/>
                  </a:lnTo>
                  <a:lnTo>
                    <a:pt x="28" y="125"/>
                  </a:lnTo>
                  <a:lnTo>
                    <a:pt x="17" y="117"/>
                  </a:lnTo>
                  <a:lnTo>
                    <a:pt x="0" y="0"/>
                  </a:lnTo>
                  <a:lnTo>
                    <a:pt x="11" y="2"/>
                  </a:lnTo>
                  <a:lnTo>
                    <a:pt x="22" y="4"/>
                  </a:lnTo>
                  <a:lnTo>
                    <a:pt x="33" y="6"/>
                  </a:lnTo>
                  <a:lnTo>
                    <a:pt x="44" y="8"/>
                  </a:lnTo>
                  <a:close/>
                  <a:moveTo>
                    <a:pt x="98" y="367"/>
                  </a:moveTo>
                  <a:lnTo>
                    <a:pt x="109" y="443"/>
                  </a:lnTo>
                  <a:lnTo>
                    <a:pt x="97" y="434"/>
                  </a:lnTo>
                  <a:lnTo>
                    <a:pt x="85" y="427"/>
                  </a:lnTo>
                  <a:lnTo>
                    <a:pt x="72" y="418"/>
                  </a:lnTo>
                  <a:lnTo>
                    <a:pt x="61" y="410"/>
                  </a:lnTo>
                  <a:lnTo>
                    <a:pt x="52" y="345"/>
                  </a:lnTo>
                  <a:lnTo>
                    <a:pt x="63" y="351"/>
                  </a:lnTo>
                  <a:lnTo>
                    <a:pt x="75" y="356"/>
                  </a:lnTo>
                  <a:lnTo>
                    <a:pt x="86" y="362"/>
                  </a:lnTo>
                  <a:lnTo>
                    <a:pt x="98" y="367"/>
                  </a:lnTo>
                  <a:close/>
                  <a:moveTo>
                    <a:pt x="139" y="638"/>
                  </a:moveTo>
                  <a:lnTo>
                    <a:pt x="159" y="780"/>
                  </a:lnTo>
                  <a:lnTo>
                    <a:pt x="147" y="771"/>
                  </a:lnTo>
                  <a:lnTo>
                    <a:pt x="136" y="763"/>
                  </a:lnTo>
                  <a:lnTo>
                    <a:pt x="124" y="753"/>
                  </a:lnTo>
                  <a:lnTo>
                    <a:pt x="111" y="744"/>
                  </a:lnTo>
                  <a:lnTo>
                    <a:pt x="92" y="614"/>
                  </a:lnTo>
                  <a:lnTo>
                    <a:pt x="103" y="620"/>
                  </a:lnTo>
                  <a:lnTo>
                    <a:pt x="115" y="627"/>
                  </a:lnTo>
                  <a:lnTo>
                    <a:pt x="126" y="633"/>
                  </a:lnTo>
                  <a:lnTo>
                    <a:pt x="139" y="638"/>
                  </a:lnTo>
                  <a:close/>
                  <a:moveTo>
                    <a:pt x="185" y="946"/>
                  </a:moveTo>
                  <a:lnTo>
                    <a:pt x="210" y="1117"/>
                  </a:lnTo>
                  <a:lnTo>
                    <a:pt x="198" y="1107"/>
                  </a:lnTo>
                  <a:lnTo>
                    <a:pt x="186" y="1097"/>
                  </a:lnTo>
                  <a:lnTo>
                    <a:pt x="174" y="1087"/>
                  </a:lnTo>
                  <a:lnTo>
                    <a:pt x="162" y="1078"/>
                  </a:lnTo>
                  <a:lnTo>
                    <a:pt x="140" y="929"/>
                  </a:lnTo>
                  <a:lnTo>
                    <a:pt x="151" y="934"/>
                  </a:lnTo>
                  <a:lnTo>
                    <a:pt x="163" y="939"/>
                  </a:lnTo>
                  <a:lnTo>
                    <a:pt x="174" y="943"/>
                  </a:lnTo>
                  <a:lnTo>
                    <a:pt x="185" y="946"/>
                  </a:lnTo>
                  <a:close/>
                </a:path>
              </a:pathLst>
            </a:custGeom>
            <a:solidFill>
              <a:srgbClr val="AEC3D4"/>
            </a:solidFill>
            <a:ln w="9525">
              <a:noFill/>
              <a:round/>
              <a:headEnd/>
              <a:tailEnd/>
            </a:ln>
          </xdr:spPr>
        </xdr:sp>
        <xdr:sp macro="" textlink="">
          <xdr:nvSpPr>
            <xdr:cNvPr id="122" name="Freeform 266"/>
            <xdr:cNvSpPr>
              <a:spLocks noEditPoints="1"/>
            </xdr:cNvSpPr>
          </xdr:nvSpPr>
          <xdr:spPr bwMode="auto">
            <a:xfrm>
              <a:off x="2192" y="552"/>
              <a:ext cx="41" cy="219"/>
            </a:xfrm>
            <a:custGeom>
              <a:avLst/>
              <a:gdLst>
                <a:gd name="T0" fmla="*/ 0 w 208"/>
                <a:gd name="T1" fmla="*/ 0 h 1099"/>
                <a:gd name="T2" fmla="*/ 0 w 208"/>
                <a:gd name="T3" fmla="*/ 0 h 1099"/>
                <a:gd name="T4" fmla="*/ 0 w 208"/>
                <a:gd name="T5" fmla="*/ 0 h 1099"/>
                <a:gd name="T6" fmla="*/ 0 w 208"/>
                <a:gd name="T7" fmla="*/ 0 h 1099"/>
                <a:gd name="T8" fmla="*/ 0 w 208"/>
                <a:gd name="T9" fmla="*/ 0 h 1099"/>
                <a:gd name="T10" fmla="*/ 0 w 208"/>
                <a:gd name="T11" fmla="*/ 0 h 1099"/>
                <a:gd name="T12" fmla="*/ 0 w 208"/>
                <a:gd name="T13" fmla="*/ 0 h 1099"/>
                <a:gd name="T14" fmla="*/ 0 w 208"/>
                <a:gd name="T15" fmla="*/ 0 h 1099"/>
                <a:gd name="T16" fmla="*/ 0 w 208"/>
                <a:gd name="T17" fmla="*/ 0 h 1099"/>
                <a:gd name="T18" fmla="*/ 0 w 208"/>
                <a:gd name="T19" fmla="*/ 0 h 1099"/>
                <a:gd name="T20" fmla="*/ 0 w 208"/>
                <a:gd name="T21" fmla="*/ 0 h 1099"/>
                <a:gd name="T22" fmla="*/ 0 w 208"/>
                <a:gd name="T23" fmla="*/ 0 h 1099"/>
                <a:gd name="T24" fmla="*/ 0 w 208"/>
                <a:gd name="T25" fmla="*/ 0 h 1099"/>
                <a:gd name="T26" fmla="*/ 0 w 208"/>
                <a:gd name="T27" fmla="*/ 0 h 1099"/>
                <a:gd name="T28" fmla="*/ 0 w 208"/>
                <a:gd name="T29" fmla="*/ 0 h 1099"/>
                <a:gd name="T30" fmla="*/ 0 w 208"/>
                <a:gd name="T31" fmla="*/ 0 h 1099"/>
                <a:gd name="T32" fmla="*/ 0 w 208"/>
                <a:gd name="T33" fmla="*/ 0 h 1099"/>
                <a:gd name="T34" fmla="*/ 0 w 208"/>
                <a:gd name="T35" fmla="*/ 0 h 1099"/>
                <a:gd name="T36" fmla="*/ 0 w 208"/>
                <a:gd name="T37" fmla="*/ 0 h 1099"/>
                <a:gd name="T38" fmla="*/ 0 w 208"/>
                <a:gd name="T39" fmla="*/ 0 h 1099"/>
                <a:gd name="T40" fmla="*/ 0 w 208"/>
                <a:gd name="T41" fmla="*/ 0 h 1099"/>
                <a:gd name="T42" fmla="*/ 0 w 208"/>
                <a:gd name="T43" fmla="*/ 0 h 1099"/>
                <a:gd name="T44" fmla="*/ 0 w 208"/>
                <a:gd name="T45" fmla="*/ 0 h 1099"/>
                <a:gd name="T46" fmla="*/ 0 w 208"/>
                <a:gd name="T47" fmla="*/ 0 h 1099"/>
                <a:gd name="T48" fmla="*/ 0 w 208"/>
                <a:gd name="T49" fmla="*/ 0 h 1099"/>
                <a:gd name="T50" fmla="*/ 0 w 208"/>
                <a:gd name="T51" fmla="*/ 0 h 1099"/>
                <a:gd name="T52" fmla="*/ 0 w 208"/>
                <a:gd name="T53" fmla="*/ 0 h 1099"/>
                <a:gd name="T54" fmla="*/ 0 w 208"/>
                <a:gd name="T55" fmla="*/ 0 h 1099"/>
                <a:gd name="T56" fmla="*/ 0 w 208"/>
                <a:gd name="T57" fmla="*/ 0 h 1099"/>
                <a:gd name="T58" fmla="*/ 0 w 208"/>
                <a:gd name="T59" fmla="*/ 0 h 1099"/>
                <a:gd name="T60" fmla="*/ 0 w 208"/>
                <a:gd name="T61" fmla="*/ 0 h 1099"/>
                <a:gd name="T62" fmla="*/ 0 w 208"/>
                <a:gd name="T63" fmla="*/ 0 h 1099"/>
                <a:gd name="T64" fmla="*/ 0 w 208"/>
                <a:gd name="T65" fmla="*/ 0 h 1099"/>
                <a:gd name="T66" fmla="*/ 0 w 208"/>
                <a:gd name="T67" fmla="*/ 0 h 1099"/>
                <a:gd name="T68" fmla="*/ 0 w 208"/>
                <a:gd name="T69" fmla="*/ 0 h 1099"/>
                <a:gd name="T70" fmla="*/ 0 w 208"/>
                <a:gd name="T71" fmla="*/ 0 h 1099"/>
                <a:gd name="T72" fmla="*/ 0 w 208"/>
                <a:gd name="T73" fmla="*/ 0 h 1099"/>
                <a:gd name="T74" fmla="*/ 0 w 208"/>
                <a:gd name="T75" fmla="*/ 0 h 1099"/>
                <a:gd name="T76" fmla="*/ 0 w 208"/>
                <a:gd name="T77" fmla="*/ 0 h 1099"/>
                <a:gd name="T78" fmla="*/ 0 w 208"/>
                <a:gd name="T79" fmla="*/ 0 h 1099"/>
                <a:gd name="T80" fmla="*/ 0 w 208"/>
                <a:gd name="T81" fmla="*/ 0 h 1099"/>
                <a:gd name="T82" fmla="*/ 0 w 208"/>
                <a:gd name="T83" fmla="*/ 0 h 1099"/>
                <a:gd name="T84" fmla="*/ 0 w 208"/>
                <a:gd name="T85" fmla="*/ 0 h 1099"/>
                <a:gd name="T86" fmla="*/ 0 w 208"/>
                <a:gd name="T87" fmla="*/ 0 h 1099"/>
                <a:gd name="T88" fmla="*/ 0 w 208"/>
                <a:gd name="T89" fmla="*/ 0 h 1099"/>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208"/>
                <a:gd name="T136" fmla="*/ 0 h 1099"/>
                <a:gd name="T137" fmla="*/ 208 w 208"/>
                <a:gd name="T138" fmla="*/ 1099 h 1099"/>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208" h="1099">
                  <a:moveTo>
                    <a:pt x="44" y="6"/>
                  </a:moveTo>
                  <a:lnTo>
                    <a:pt x="64" y="137"/>
                  </a:lnTo>
                  <a:lnTo>
                    <a:pt x="50" y="127"/>
                  </a:lnTo>
                  <a:lnTo>
                    <a:pt x="38" y="118"/>
                  </a:lnTo>
                  <a:lnTo>
                    <a:pt x="26" y="108"/>
                  </a:lnTo>
                  <a:lnTo>
                    <a:pt x="15" y="99"/>
                  </a:lnTo>
                  <a:lnTo>
                    <a:pt x="0" y="0"/>
                  </a:lnTo>
                  <a:lnTo>
                    <a:pt x="5" y="0"/>
                  </a:lnTo>
                  <a:lnTo>
                    <a:pt x="15" y="1"/>
                  </a:lnTo>
                  <a:lnTo>
                    <a:pt x="25" y="2"/>
                  </a:lnTo>
                  <a:lnTo>
                    <a:pt x="34" y="4"/>
                  </a:lnTo>
                  <a:lnTo>
                    <a:pt x="44" y="6"/>
                  </a:lnTo>
                  <a:close/>
                  <a:moveTo>
                    <a:pt x="97" y="358"/>
                  </a:moveTo>
                  <a:lnTo>
                    <a:pt x="107" y="429"/>
                  </a:lnTo>
                  <a:lnTo>
                    <a:pt x="94" y="420"/>
                  </a:lnTo>
                  <a:lnTo>
                    <a:pt x="82" y="411"/>
                  </a:lnTo>
                  <a:lnTo>
                    <a:pt x="70" y="403"/>
                  </a:lnTo>
                  <a:lnTo>
                    <a:pt x="59" y="396"/>
                  </a:lnTo>
                  <a:lnTo>
                    <a:pt x="50" y="336"/>
                  </a:lnTo>
                  <a:lnTo>
                    <a:pt x="61" y="340"/>
                  </a:lnTo>
                  <a:lnTo>
                    <a:pt x="74" y="346"/>
                  </a:lnTo>
                  <a:lnTo>
                    <a:pt x="85" y="353"/>
                  </a:lnTo>
                  <a:lnTo>
                    <a:pt x="97" y="358"/>
                  </a:lnTo>
                  <a:close/>
                  <a:moveTo>
                    <a:pt x="137" y="629"/>
                  </a:moveTo>
                  <a:lnTo>
                    <a:pt x="157" y="763"/>
                  </a:lnTo>
                  <a:lnTo>
                    <a:pt x="145" y="755"/>
                  </a:lnTo>
                  <a:lnTo>
                    <a:pt x="134" y="747"/>
                  </a:lnTo>
                  <a:lnTo>
                    <a:pt x="122" y="738"/>
                  </a:lnTo>
                  <a:lnTo>
                    <a:pt x="110" y="729"/>
                  </a:lnTo>
                  <a:lnTo>
                    <a:pt x="91" y="604"/>
                  </a:lnTo>
                  <a:lnTo>
                    <a:pt x="102" y="610"/>
                  </a:lnTo>
                  <a:lnTo>
                    <a:pt x="114" y="616"/>
                  </a:lnTo>
                  <a:lnTo>
                    <a:pt x="125" y="622"/>
                  </a:lnTo>
                  <a:lnTo>
                    <a:pt x="137" y="629"/>
                  </a:lnTo>
                  <a:close/>
                  <a:moveTo>
                    <a:pt x="184" y="941"/>
                  </a:moveTo>
                  <a:lnTo>
                    <a:pt x="208" y="1099"/>
                  </a:lnTo>
                  <a:lnTo>
                    <a:pt x="196" y="1089"/>
                  </a:lnTo>
                  <a:lnTo>
                    <a:pt x="184" y="1080"/>
                  </a:lnTo>
                  <a:lnTo>
                    <a:pt x="172" y="1071"/>
                  </a:lnTo>
                  <a:lnTo>
                    <a:pt x="159" y="1061"/>
                  </a:lnTo>
                  <a:lnTo>
                    <a:pt x="139" y="920"/>
                  </a:lnTo>
                  <a:lnTo>
                    <a:pt x="150" y="925"/>
                  </a:lnTo>
                  <a:lnTo>
                    <a:pt x="162" y="931"/>
                  </a:lnTo>
                  <a:lnTo>
                    <a:pt x="173" y="936"/>
                  </a:lnTo>
                  <a:lnTo>
                    <a:pt x="184" y="941"/>
                  </a:lnTo>
                  <a:close/>
                </a:path>
              </a:pathLst>
            </a:custGeom>
            <a:solidFill>
              <a:srgbClr val="AAC0D1"/>
            </a:solidFill>
            <a:ln w="9525">
              <a:noFill/>
              <a:round/>
              <a:headEnd/>
              <a:tailEnd/>
            </a:ln>
          </xdr:spPr>
        </xdr:sp>
        <xdr:sp macro="" textlink="">
          <xdr:nvSpPr>
            <xdr:cNvPr id="123" name="Freeform 267"/>
            <xdr:cNvSpPr>
              <a:spLocks noEditPoints="1"/>
            </xdr:cNvSpPr>
          </xdr:nvSpPr>
          <xdr:spPr bwMode="auto">
            <a:xfrm>
              <a:off x="2188" y="551"/>
              <a:ext cx="41" cy="217"/>
            </a:xfrm>
            <a:custGeom>
              <a:avLst/>
              <a:gdLst>
                <a:gd name="T0" fmla="*/ 0 w 205"/>
                <a:gd name="T1" fmla="*/ 0 h 1081"/>
                <a:gd name="T2" fmla="*/ 0 w 205"/>
                <a:gd name="T3" fmla="*/ 0 h 1081"/>
                <a:gd name="T4" fmla="*/ 0 w 205"/>
                <a:gd name="T5" fmla="*/ 0 h 1081"/>
                <a:gd name="T6" fmla="*/ 0 w 205"/>
                <a:gd name="T7" fmla="*/ 0 h 1081"/>
                <a:gd name="T8" fmla="*/ 0 w 205"/>
                <a:gd name="T9" fmla="*/ 0 h 1081"/>
                <a:gd name="T10" fmla="*/ 0 w 205"/>
                <a:gd name="T11" fmla="*/ 0 h 1081"/>
                <a:gd name="T12" fmla="*/ 0 w 205"/>
                <a:gd name="T13" fmla="*/ 0 h 1081"/>
                <a:gd name="T14" fmla="*/ 0 w 205"/>
                <a:gd name="T15" fmla="*/ 0 h 1081"/>
                <a:gd name="T16" fmla="*/ 0 w 205"/>
                <a:gd name="T17" fmla="*/ 0 h 1081"/>
                <a:gd name="T18" fmla="*/ 0 w 205"/>
                <a:gd name="T19" fmla="*/ 0 h 1081"/>
                <a:gd name="T20" fmla="*/ 0 w 205"/>
                <a:gd name="T21" fmla="*/ 0 h 1081"/>
                <a:gd name="T22" fmla="*/ 0 w 205"/>
                <a:gd name="T23" fmla="*/ 0 h 1081"/>
                <a:gd name="T24" fmla="*/ 0 w 205"/>
                <a:gd name="T25" fmla="*/ 0 h 1081"/>
                <a:gd name="T26" fmla="*/ 0 w 205"/>
                <a:gd name="T27" fmla="*/ 0 h 1081"/>
                <a:gd name="T28" fmla="*/ 0 w 205"/>
                <a:gd name="T29" fmla="*/ 0 h 1081"/>
                <a:gd name="T30" fmla="*/ 0 w 205"/>
                <a:gd name="T31" fmla="*/ 0 h 1081"/>
                <a:gd name="T32" fmla="*/ 0 w 205"/>
                <a:gd name="T33" fmla="*/ 0 h 1081"/>
                <a:gd name="T34" fmla="*/ 0 w 205"/>
                <a:gd name="T35" fmla="*/ 0 h 1081"/>
                <a:gd name="T36" fmla="*/ 0 w 205"/>
                <a:gd name="T37" fmla="*/ 0 h 1081"/>
                <a:gd name="T38" fmla="*/ 0 w 205"/>
                <a:gd name="T39" fmla="*/ 0 h 1081"/>
                <a:gd name="T40" fmla="*/ 0 w 205"/>
                <a:gd name="T41" fmla="*/ 0 h 1081"/>
                <a:gd name="T42" fmla="*/ 0 w 205"/>
                <a:gd name="T43" fmla="*/ 0 h 1081"/>
                <a:gd name="T44" fmla="*/ 0 w 205"/>
                <a:gd name="T45" fmla="*/ 0 h 1081"/>
                <a:gd name="T46" fmla="*/ 0 w 205"/>
                <a:gd name="T47" fmla="*/ 0 h 1081"/>
                <a:gd name="T48" fmla="*/ 0 w 205"/>
                <a:gd name="T49" fmla="*/ 0 h 1081"/>
                <a:gd name="T50" fmla="*/ 0 w 205"/>
                <a:gd name="T51" fmla="*/ 0 h 1081"/>
                <a:gd name="T52" fmla="*/ 0 w 205"/>
                <a:gd name="T53" fmla="*/ 0 h 1081"/>
                <a:gd name="T54" fmla="*/ 0 w 205"/>
                <a:gd name="T55" fmla="*/ 0 h 1081"/>
                <a:gd name="T56" fmla="*/ 0 w 205"/>
                <a:gd name="T57" fmla="*/ 0 h 1081"/>
                <a:gd name="T58" fmla="*/ 0 w 205"/>
                <a:gd name="T59" fmla="*/ 0 h 1081"/>
                <a:gd name="T60" fmla="*/ 0 w 205"/>
                <a:gd name="T61" fmla="*/ 0 h 1081"/>
                <a:gd name="T62" fmla="*/ 0 w 205"/>
                <a:gd name="T63" fmla="*/ 0 h 1081"/>
                <a:gd name="T64" fmla="*/ 0 w 205"/>
                <a:gd name="T65" fmla="*/ 0 h 1081"/>
                <a:gd name="T66" fmla="*/ 0 w 205"/>
                <a:gd name="T67" fmla="*/ 0 h 1081"/>
                <a:gd name="T68" fmla="*/ 0 w 205"/>
                <a:gd name="T69" fmla="*/ 0 h 1081"/>
                <a:gd name="T70" fmla="*/ 0 w 205"/>
                <a:gd name="T71" fmla="*/ 0 h 1081"/>
                <a:gd name="T72" fmla="*/ 0 w 205"/>
                <a:gd name="T73" fmla="*/ 0 h 1081"/>
                <a:gd name="T74" fmla="*/ 0 w 205"/>
                <a:gd name="T75" fmla="*/ 0 h 1081"/>
                <a:gd name="T76" fmla="*/ 0 w 205"/>
                <a:gd name="T77" fmla="*/ 0 h 1081"/>
                <a:gd name="T78" fmla="*/ 0 w 205"/>
                <a:gd name="T79" fmla="*/ 0 h 1081"/>
                <a:gd name="T80" fmla="*/ 0 w 205"/>
                <a:gd name="T81" fmla="*/ 0 h 1081"/>
                <a:gd name="T82" fmla="*/ 0 w 205"/>
                <a:gd name="T83" fmla="*/ 0 h 1081"/>
                <a:gd name="T84" fmla="*/ 0 w 205"/>
                <a:gd name="T85" fmla="*/ 0 h 1081"/>
                <a:gd name="T86" fmla="*/ 0 w 205"/>
                <a:gd name="T87" fmla="*/ 0 h 108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205"/>
                <a:gd name="T133" fmla="*/ 0 h 1081"/>
                <a:gd name="T134" fmla="*/ 205 w 205"/>
                <a:gd name="T135" fmla="*/ 1081 h 108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205" h="1081">
                  <a:moveTo>
                    <a:pt x="43" y="3"/>
                  </a:moveTo>
                  <a:lnTo>
                    <a:pt x="60" y="120"/>
                  </a:lnTo>
                  <a:lnTo>
                    <a:pt x="46" y="109"/>
                  </a:lnTo>
                  <a:lnTo>
                    <a:pt x="34" y="98"/>
                  </a:lnTo>
                  <a:lnTo>
                    <a:pt x="22" y="88"/>
                  </a:lnTo>
                  <a:lnTo>
                    <a:pt x="12" y="78"/>
                  </a:lnTo>
                  <a:lnTo>
                    <a:pt x="0" y="0"/>
                  </a:lnTo>
                  <a:lnTo>
                    <a:pt x="12" y="0"/>
                  </a:lnTo>
                  <a:lnTo>
                    <a:pt x="26" y="1"/>
                  </a:lnTo>
                  <a:lnTo>
                    <a:pt x="35" y="2"/>
                  </a:lnTo>
                  <a:lnTo>
                    <a:pt x="43" y="3"/>
                  </a:lnTo>
                  <a:close/>
                  <a:moveTo>
                    <a:pt x="95" y="348"/>
                  </a:moveTo>
                  <a:lnTo>
                    <a:pt x="104" y="413"/>
                  </a:lnTo>
                  <a:lnTo>
                    <a:pt x="91" y="404"/>
                  </a:lnTo>
                  <a:lnTo>
                    <a:pt x="79" y="395"/>
                  </a:lnTo>
                  <a:lnTo>
                    <a:pt x="67" y="387"/>
                  </a:lnTo>
                  <a:lnTo>
                    <a:pt x="57" y="379"/>
                  </a:lnTo>
                  <a:lnTo>
                    <a:pt x="49" y="327"/>
                  </a:lnTo>
                  <a:lnTo>
                    <a:pt x="59" y="332"/>
                  </a:lnTo>
                  <a:lnTo>
                    <a:pt x="69" y="336"/>
                  </a:lnTo>
                  <a:lnTo>
                    <a:pt x="82" y="341"/>
                  </a:lnTo>
                  <a:lnTo>
                    <a:pt x="95" y="348"/>
                  </a:lnTo>
                  <a:close/>
                  <a:moveTo>
                    <a:pt x="135" y="617"/>
                  </a:moveTo>
                  <a:lnTo>
                    <a:pt x="154" y="747"/>
                  </a:lnTo>
                  <a:lnTo>
                    <a:pt x="143" y="739"/>
                  </a:lnTo>
                  <a:lnTo>
                    <a:pt x="131" y="730"/>
                  </a:lnTo>
                  <a:lnTo>
                    <a:pt x="119" y="723"/>
                  </a:lnTo>
                  <a:lnTo>
                    <a:pt x="107" y="715"/>
                  </a:lnTo>
                  <a:lnTo>
                    <a:pt x="89" y="594"/>
                  </a:lnTo>
                  <a:lnTo>
                    <a:pt x="100" y="599"/>
                  </a:lnTo>
                  <a:lnTo>
                    <a:pt x="112" y="605"/>
                  </a:lnTo>
                  <a:lnTo>
                    <a:pt x="123" y="611"/>
                  </a:lnTo>
                  <a:lnTo>
                    <a:pt x="135" y="617"/>
                  </a:lnTo>
                  <a:close/>
                  <a:moveTo>
                    <a:pt x="183" y="932"/>
                  </a:moveTo>
                  <a:lnTo>
                    <a:pt x="205" y="1081"/>
                  </a:lnTo>
                  <a:lnTo>
                    <a:pt x="193" y="1072"/>
                  </a:lnTo>
                  <a:lnTo>
                    <a:pt x="180" y="1062"/>
                  </a:lnTo>
                  <a:lnTo>
                    <a:pt x="168" y="1052"/>
                  </a:lnTo>
                  <a:lnTo>
                    <a:pt x="156" y="1043"/>
                  </a:lnTo>
                  <a:lnTo>
                    <a:pt x="136" y="908"/>
                  </a:lnTo>
                  <a:lnTo>
                    <a:pt x="147" y="914"/>
                  </a:lnTo>
                  <a:lnTo>
                    <a:pt x="160" y="921"/>
                  </a:lnTo>
                  <a:lnTo>
                    <a:pt x="171" y="926"/>
                  </a:lnTo>
                  <a:lnTo>
                    <a:pt x="183" y="932"/>
                  </a:lnTo>
                  <a:close/>
                </a:path>
              </a:pathLst>
            </a:custGeom>
            <a:solidFill>
              <a:srgbClr val="A5BCCF"/>
            </a:solidFill>
            <a:ln w="9525">
              <a:noFill/>
              <a:round/>
              <a:headEnd/>
              <a:tailEnd/>
            </a:ln>
          </xdr:spPr>
        </xdr:sp>
        <xdr:sp macro="" textlink="">
          <xdr:nvSpPr>
            <xdr:cNvPr id="124" name="Freeform 268"/>
            <xdr:cNvSpPr>
              <a:spLocks noEditPoints="1"/>
            </xdr:cNvSpPr>
          </xdr:nvSpPr>
          <xdr:spPr bwMode="auto">
            <a:xfrm>
              <a:off x="2184" y="551"/>
              <a:ext cx="40" cy="213"/>
            </a:xfrm>
            <a:custGeom>
              <a:avLst/>
              <a:gdLst>
                <a:gd name="T0" fmla="*/ 0 w 200"/>
                <a:gd name="T1" fmla="*/ 0 h 1062"/>
                <a:gd name="T2" fmla="*/ 0 w 200"/>
                <a:gd name="T3" fmla="*/ 0 h 1062"/>
                <a:gd name="T4" fmla="*/ 0 w 200"/>
                <a:gd name="T5" fmla="*/ 0 h 1062"/>
                <a:gd name="T6" fmla="*/ 0 w 200"/>
                <a:gd name="T7" fmla="*/ 0 h 1062"/>
                <a:gd name="T8" fmla="*/ 0 w 200"/>
                <a:gd name="T9" fmla="*/ 0 h 1062"/>
                <a:gd name="T10" fmla="*/ 0 w 200"/>
                <a:gd name="T11" fmla="*/ 0 h 1062"/>
                <a:gd name="T12" fmla="*/ 0 w 200"/>
                <a:gd name="T13" fmla="*/ 0 h 1062"/>
                <a:gd name="T14" fmla="*/ 0 w 200"/>
                <a:gd name="T15" fmla="*/ 0 h 1062"/>
                <a:gd name="T16" fmla="*/ 0 w 200"/>
                <a:gd name="T17" fmla="*/ 0 h 1062"/>
                <a:gd name="T18" fmla="*/ 0 w 200"/>
                <a:gd name="T19" fmla="*/ 0 h 1062"/>
                <a:gd name="T20" fmla="*/ 0 w 200"/>
                <a:gd name="T21" fmla="*/ 0 h 1062"/>
                <a:gd name="T22" fmla="*/ 0 w 200"/>
                <a:gd name="T23" fmla="*/ 0 h 1062"/>
                <a:gd name="T24" fmla="*/ 0 w 200"/>
                <a:gd name="T25" fmla="*/ 0 h 1062"/>
                <a:gd name="T26" fmla="*/ 0 w 200"/>
                <a:gd name="T27" fmla="*/ 0 h 1062"/>
                <a:gd name="T28" fmla="*/ 0 w 200"/>
                <a:gd name="T29" fmla="*/ 0 h 1062"/>
                <a:gd name="T30" fmla="*/ 0 w 200"/>
                <a:gd name="T31" fmla="*/ 0 h 1062"/>
                <a:gd name="T32" fmla="*/ 0 w 200"/>
                <a:gd name="T33" fmla="*/ 0 h 1062"/>
                <a:gd name="T34" fmla="*/ 0 w 200"/>
                <a:gd name="T35" fmla="*/ 0 h 1062"/>
                <a:gd name="T36" fmla="*/ 0 w 200"/>
                <a:gd name="T37" fmla="*/ 0 h 1062"/>
                <a:gd name="T38" fmla="*/ 0 w 200"/>
                <a:gd name="T39" fmla="*/ 0 h 1062"/>
                <a:gd name="T40" fmla="*/ 0 w 200"/>
                <a:gd name="T41" fmla="*/ 0 h 1062"/>
                <a:gd name="T42" fmla="*/ 0 w 200"/>
                <a:gd name="T43" fmla="*/ 0 h 1062"/>
                <a:gd name="T44" fmla="*/ 0 w 200"/>
                <a:gd name="T45" fmla="*/ 0 h 1062"/>
                <a:gd name="T46" fmla="*/ 0 w 200"/>
                <a:gd name="T47" fmla="*/ 0 h 1062"/>
                <a:gd name="T48" fmla="*/ 0 w 200"/>
                <a:gd name="T49" fmla="*/ 0 h 1062"/>
                <a:gd name="T50" fmla="*/ 0 w 200"/>
                <a:gd name="T51" fmla="*/ 0 h 1062"/>
                <a:gd name="T52" fmla="*/ 0 w 200"/>
                <a:gd name="T53" fmla="*/ 0 h 1062"/>
                <a:gd name="T54" fmla="*/ 0 w 200"/>
                <a:gd name="T55" fmla="*/ 0 h 1062"/>
                <a:gd name="T56" fmla="*/ 0 w 200"/>
                <a:gd name="T57" fmla="*/ 0 h 1062"/>
                <a:gd name="T58" fmla="*/ 0 w 200"/>
                <a:gd name="T59" fmla="*/ 0 h 1062"/>
                <a:gd name="T60" fmla="*/ 0 w 200"/>
                <a:gd name="T61" fmla="*/ 0 h 1062"/>
                <a:gd name="T62" fmla="*/ 0 w 200"/>
                <a:gd name="T63" fmla="*/ 0 h 1062"/>
                <a:gd name="T64" fmla="*/ 0 w 200"/>
                <a:gd name="T65" fmla="*/ 0 h 1062"/>
                <a:gd name="T66" fmla="*/ 0 w 200"/>
                <a:gd name="T67" fmla="*/ 0 h 1062"/>
                <a:gd name="T68" fmla="*/ 0 w 200"/>
                <a:gd name="T69" fmla="*/ 0 h 1062"/>
                <a:gd name="T70" fmla="*/ 0 w 200"/>
                <a:gd name="T71" fmla="*/ 0 h 1062"/>
                <a:gd name="T72" fmla="*/ 0 w 200"/>
                <a:gd name="T73" fmla="*/ 0 h 1062"/>
                <a:gd name="T74" fmla="*/ 0 w 200"/>
                <a:gd name="T75" fmla="*/ 0 h 1062"/>
                <a:gd name="T76" fmla="*/ 0 w 200"/>
                <a:gd name="T77" fmla="*/ 0 h 1062"/>
                <a:gd name="T78" fmla="*/ 0 w 200"/>
                <a:gd name="T79" fmla="*/ 0 h 1062"/>
                <a:gd name="T80" fmla="*/ 0 w 200"/>
                <a:gd name="T81" fmla="*/ 0 h 1062"/>
                <a:gd name="T82" fmla="*/ 0 w 200"/>
                <a:gd name="T83" fmla="*/ 0 h 1062"/>
                <a:gd name="T84" fmla="*/ 0 w 200"/>
                <a:gd name="T85" fmla="*/ 0 h 1062"/>
                <a:gd name="T86" fmla="*/ 0 w 200"/>
                <a:gd name="T87" fmla="*/ 0 h 1062"/>
                <a:gd name="T88" fmla="*/ 0 w 200"/>
                <a:gd name="T89" fmla="*/ 0 h 1062"/>
                <a:gd name="T90" fmla="*/ 0 w 200"/>
                <a:gd name="T91" fmla="*/ 0 h 1062"/>
                <a:gd name="T92" fmla="*/ 0 w 200"/>
                <a:gd name="T93" fmla="*/ 0 h 1062"/>
                <a:gd name="T94" fmla="*/ 0 w 200"/>
                <a:gd name="T95" fmla="*/ 0 h 1062"/>
                <a:gd name="T96" fmla="*/ 0 w 200"/>
                <a:gd name="T97" fmla="*/ 0 h 1062"/>
                <a:gd name="T98" fmla="*/ 0 w 200"/>
                <a:gd name="T99" fmla="*/ 0 h 1062"/>
                <a:gd name="T100" fmla="*/ 0 w 200"/>
                <a:gd name="T101" fmla="*/ 0 h 1062"/>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200"/>
                <a:gd name="T154" fmla="*/ 0 h 1062"/>
                <a:gd name="T155" fmla="*/ 200 w 200"/>
                <a:gd name="T156" fmla="*/ 1062 h 1062"/>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200" h="1062">
                  <a:moveTo>
                    <a:pt x="41" y="1"/>
                  </a:moveTo>
                  <a:lnTo>
                    <a:pt x="56" y="100"/>
                  </a:lnTo>
                  <a:lnTo>
                    <a:pt x="39" y="85"/>
                  </a:lnTo>
                  <a:lnTo>
                    <a:pt x="24" y="69"/>
                  </a:lnTo>
                  <a:lnTo>
                    <a:pt x="18" y="63"/>
                  </a:lnTo>
                  <a:lnTo>
                    <a:pt x="12" y="55"/>
                  </a:lnTo>
                  <a:lnTo>
                    <a:pt x="8" y="48"/>
                  </a:lnTo>
                  <a:lnTo>
                    <a:pt x="4" y="41"/>
                  </a:lnTo>
                  <a:lnTo>
                    <a:pt x="0" y="13"/>
                  </a:lnTo>
                  <a:lnTo>
                    <a:pt x="2" y="9"/>
                  </a:lnTo>
                  <a:lnTo>
                    <a:pt x="6" y="5"/>
                  </a:lnTo>
                  <a:lnTo>
                    <a:pt x="9" y="2"/>
                  </a:lnTo>
                  <a:lnTo>
                    <a:pt x="14" y="1"/>
                  </a:lnTo>
                  <a:lnTo>
                    <a:pt x="26" y="0"/>
                  </a:lnTo>
                  <a:lnTo>
                    <a:pt x="41" y="1"/>
                  </a:lnTo>
                  <a:close/>
                  <a:moveTo>
                    <a:pt x="91" y="337"/>
                  </a:moveTo>
                  <a:lnTo>
                    <a:pt x="100" y="397"/>
                  </a:lnTo>
                  <a:lnTo>
                    <a:pt x="89" y="389"/>
                  </a:lnTo>
                  <a:lnTo>
                    <a:pt x="78" y="381"/>
                  </a:lnTo>
                  <a:lnTo>
                    <a:pt x="69" y="373"/>
                  </a:lnTo>
                  <a:lnTo>
                    <a:pt x="61" y="367"/>
                  </a:lnTo>
                  <a:lnTo>
                    <a:pt x="56" y="365"/>
                  </a:lnTo>
                  <a:lnTo>
                    <a:pt x="53" y="362"/>
                  </a:lnTo>
                  <a:lnTo>
                    <a:pt x="46" y="320"/>
                  </a:lnTo>
                  <a:lnTo>
                    <a:pt x="56" y="323"/>
                  </a:lnTo>
                  <a:lnTo>
                    <a:pt x="66" y="326"/>
                  </a:lnTo>
                  <a:lnTo>
                    <a:pt x="77" y="330"/>
                  </a:lnTo>
                  <a:lnTo>
                    <a:pt x="89" y="336"/>
                  </a:lnTo>
                  <a:lnTo>
                    <a:pt x="91" y="337"/>
                  </a:lnTo>
                  <a:close/>
                  <a:moveTo>
                    <a:pt x="132" y="605"/>
                  </a:moveTo>
                  <a:lnTo>
                    <a:pt x="151" y="730"/>
                  </a:lnTo>
                  <a:lnTo>
                    <a:pt x="139" y="723"/>
                  </a:lnTo>
                  <a:lnTo>
                    <a:pt x="127" y="714"/>
                  </a:lnTo>
                  <a:lnTo>
                    <a:pt x="115" y="706"/>
                  </a:lnTo>
                  <a:lnTo>
                    <a:pt x="104" y="697"/>
                  </a:lnTo>
                  <a:lnTo>
                    <a:pt x="86" y="584"/>
                  </a:lnTo>
                  <a:lnTo>
                    <a:pt x="97" y="588"/>
                  </a:lnTo>
                  <a:lnTo>
                    <a:pt x="109" y="594"/>
                  </a:lnTo>
                  <a:lnTo>
                    <a:pt x="120" y="599"/>
                  </a:lnTo>
                  <a:lnTo>
                    <a:pt x="132" y="605"/>
                  </a:lnTo>
                  <a:close/>
                  <a:moveTo>
                    <a:pt x="180" y="921"/>
                  </a:moveTo>
                  <a:lnTo>
                    <a:pt x="200" y="1062"/>
                  </a:lnTo>
                  <a:lnTo>
                    <a:pt x="188" y="1052"/>
                  </a:lnTo>
                  <a:lnTo>
                    <a:pt x="176" y="1042"/>
                  </a:lnTo>
                  <a:lnTo>
                    <a:pt x="164" y="1033"/>
                  </a:lnTo>
                  <a:lnTo>
                    <a:pt x="152" y="1024"/>
                  </a:lnTo>
                  <a:lnTo>
                    <a:pt x="132" y="894"/>
                  </a:lnTo>
                  <a:lnTo>
                    <a:pt x="144" y="901"/>
                  </a:lnTo>
                  <a:lnTo>
                    <a:pt x="155" y="908"/>
                  </a:lnTo>
                  <a:lnTo>
                    <a:pt x="167" y="914"/>
                  </a:lnTo>
                  <a:lnTo>
                    <a:pt x="180" y="921"/>
                  </a:lnTo>
                  <a:close/>
                </a:path>
              </a:pathLst>
            </a:custGeom>
            <a:solidFill>
              <a:srgbClr val="A1B9CC"/>
            </a:solidFill>
            <a:ln w="9525">
              <a:noFill/>
              <a:round/>
              <a:headEnd/>
              <a:tailEnd/>
            </a:ln>
          </xdr:spPr>
        </xdr:sp>
        <xdr:sp macro="" textlink="">
          <xdr:nvSpPr>
            <xdr:cNvPr id="125" name="Freeform 269"/>
            <xdr:cNvSpPr>
              <a:spLocks noEditPoints="1"/>
            </xdr:cNvSpPr>
          </xdr:nvSpPr>
          <xdr:spPr bwMode="auto">
            <a:xfrm>
              <a:off x="2184" y="551"/>
              <a:ext cx="35" cy="209"/>
            </a:xfrm>
            <a:custGeom>
              <a:avLst/>
              <a:gdLst>
                <a:gd name="T0" fmla="*/ 0 w 176"/>
                <a:gd name="T1" fmla="*/ 0 h 1043"/>
                <a:gd name="T2" fmla="*/ 0 w 176"/>
                <a:gd name="T3" fmla="*/ 0 h 1043"/>
                <a:gd name="T4" fmla="*/ 0 w 176"/>
                <a:gd name="T5" fmla="*/ 0 h 1043"/>
                <a:gd name="T6" fmla="*/ 0 w 176"/>
                <a:gd name="T7" fmla="*/ 0 h 1043"/>
                <a:gd name="T8" fmla="*/ 0 w 176"/>
                <a:gd name="T9" fmla="*/ 0 h 1043"/>
                <a:gd name="T10" fmla="*/ 0 w 176"/>
                <a:gd name="T11" fmla="*/ 0 h 1043"/>
                <a:gd name="T12" fmla="*/ 0 w 176"/>
                <a:gd name="T13" fmla="*/ 0 h 1043"/>
                <a:gd name="T14" fmla="*/ 0 w 176"/>
                <a:gd name="T15" fmla="*/ 0 h 1043"/>
                <a:gd name="T16" fmla="*/ 0 w 176"/>
                <a:gd name="T17" fmla="*/ 0 h 1043"/>
                <a:gd name="T18" fmla="*/ 0 w 176"/>
                <a:gd name="T19" fmla="*/ 0 h 1043"/>
                <a:gd name="T20" fmla="*/ 0 w 176"/>
                <a:gd name="T21" fmla="*/ 0 h 1043"/>
                <a:gd name="T22" fmla="*/ 0 w 176"/>
                <a:gd name="T23" fmla="*/ 0 h 1043"/>
                <a:gd name="T24" fmla="*/ 0 w 176"/>
                <a:gd name="T25" fmla="*/ 0 h 1043"/>
                <a:gd name="T26" fmla="*/ 0 w 176"/>
                <a:gd name="T27" fmla="*/ 0 h 1043"/>
                <a:gd name="T28" fmla="*/ 0 w 176"/>
                <a:gd name="T29" fmla="*/ 0 h 1043"/>
                <a:gd name="T30" fmla="*/ 0 w 176"/>
                <a:gd name="T31" fmla="*/ 0 h 1043"/>
                <a:gd name="T32" fmla="*/ 0 w 176"/>
                <a:gd name="T33" fmla="*/ 0 h 1043"/>
                <a:gd name="T34" fmla="*/ 0 w 176"/>
                <a:gd name="T35" fmla="*/ 0 h 1043"/>
                <a:gd name="T36" fmla="*/ 0 w 176"/>
                <a:gd name="T37" fmla="*/ 0 h 1043"/>
                <a:gd name="T38" fmla="*/ 0 w 176"/>
                <a:gd name="T39" fmla="*/ 0 h 1043"/>
                <a:gd name="T40" fmla="*/ 0 w 176"/>
                <a:gd name="T41" fmla="*/ 0 h 1043"/>
                <a:gd name="T42" fmla="*/ 0 w 176"/>
                <a:gd name="T43" fmla="*/ 0 h 1043"/>
                <a:gd name="T44" fmla="*/ 0 w 176"/>
                <a:gd name="T45" fmla="*/ 0 h 1043"/>
                <a:gd name="T46" fmla="*/ 0 w 176"/>
                <a:gd name="T47" fmla="*/ 0 h 1043"/>
                <a:gd name="T48" fmla="*/ 0 w 176"/>
                <a:gd name="T49" fmla="*/ 0 h 1043"/>
                <a:gd name="T50" fmla="*/ 0 w 176"/>
                <a:gd name="T51" fmla="*/ 0 h 1043"/>
                <a:gd name="T52" fmla="*/ 0 w 176"/>
                <a:gd name="T53" fmla="*/ 0 h 1043"/>
                <a:gd name="T54" fmla="*/ 0 w 176"/>
                <a:gd name="T55" fmla="*/ 0 h 1043"/>
                <a:gd name="T56" fmla="*/ 0 w 176"/>
                <a:gd name="T57" fmla="*/ 0 h 1043"/>
                <a:gd name="T58" fmla="*/ 0 w 176"/>
                <a:gd name="T59" fmla="*/ 0 h 1043"/>
                <a:gd name="T60" fmla="*/ 0 w 176"/>
                <a:gd name="T61" fmla="*/ 0 h 1043"/>
                <a:gd name="T62" fmla="*/ 0 w 176"/>
                <a:gd name="T63" fmla="*/ 0 h 1043"/>
                <a:gd name="T64" fmla="*/ 0 w 176"/>
                <a:gd name="T65" fmla="*/ 0 h 1043"/>
                <a:gd name="T66" fmla="*/ 0 w 176"/>
                <a:gd name="T67" fmla="*/ 0 h 1043"/>
                <a:gd name="T68" fmla="*/ 0 w 176"/>
                <a:gd name="T69" fmla="*/ 0 h 1043"/>
                <a:gd name="T70" fmla="*/ 0 w 176"/>
                <a:gd name="T71" fmla="*/ 0 h 1043"/>
                <a:gd name="T72" fmla="*/ 0 w 176"/>
                <a:gd name="T73" fmla="*/ 0 h 1043"/>
                <a:gd name="T74" fmla="*/ 0 w 176"/>
                <a:gd name="T75" fmla="*/ 0 h 1043"/>
                <a:gd name="T76" fmla="*/ 0 w 176"/>
                <a:gd name="T77" fmla="*/ 0 h 1043"/>
                <a:gd name="T78" fmla="*/ 0 w 176"/>
                <a:gd name="T79" fmla="*/ 0 h 1043"/>
                <a:gd name="T80" fmla="*/ 0 w 176"/>
                <a:gd name="T81" fmla="*/ 0 h 1043"/>
                <a:gd name="T82" fmla="*/ 0 w 176"/>
                <a:gd name="T83" fmla="*/ 0 h 1043"/>
                <a:gd name="T84" fmla="*/ 0 w 176"/>
                <a:gd name="T85" fmla="*/ 0 h 1043"/>
                <a:gd name="T86" fmla="*/ 0 w 176"/>
                <a:gd name="T87" fmla="*/ 0 h 1043"/>
                <a:gd name="T88" fmla="*/ 0 w 176"/>
                <a:gd name="T89" fmla="*/ 0 h 1043"/>
                <a:gd name="T90" fmla="*/ 0 w 176"/>
                <a:gd name="T91" fmla="*/ 0 h 1043"/>
                <a:gd name="T92" fmla="*/ 0 w 176"/>
                <a:gd name="T93" fmla="*/ 0 h 1043"/>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176"/>
                <a:gd name="T142" fmla="*/ 0 h 1043"/>
                <a:gd name="T143" fmla="*/ 176 w 176"/>
                <a:gd name="T144" fmla="*/ 1043 h 1043"/>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176" h="1043">
                  <a:moveTo>
                    <a:pt x="20" y="0"/>
                  </a:moveTo>
                  <a:lnTo>
                    <a:pt x="32" y="78"/>
                  </a:lnTo>
                  <a:lnTo>
                    <a:pt x="21" y="67"/>
                  </a:lnTo>
                  <a:lnTo>
                    <a:pt x="13" y="56"/>
                  </a:lnTo>
                  <a:lnTo>
                    <a:pt x="7" y="46"/>
                  </a:lnTo>
                  <a:lnTo>
                    <a:pt x="3" y="36"/>
                  </a:lnTo>
                  <a:lnTo>
                    <a:pt x="1" y="26"/>
                  </a:lnTo>
                  <a:lnTo>
                    <a:pt x="0" y="20"/>
                  </a:lnTo>
                  <a:lnTo>
                    <a:pt x="0" y="13"/>
                  </a:lnTo>
                  <a:lnTo>
                    <a:pt x="2" y="9"/>
                  </a:lnTo>
                  <a:lnTo>
                    <a:pt x="6" y="5"/>
                  </a:lnTo>
                  <a:lnTo>
                    <a:pt x="9" y="2"/>
                  </a:lnTo>
                  <a:lnTo>
                    <a:pt x="14" y="1"/>
                  </a:lnTo>
                  <a:lnTo>
                    <a:pt x="20" y="0"/>
                  </a:lnTo>
                  <a:close/>
                  <a:moveTo>
                    <a:pt x="69" y="327"/>
                  </a:moveTo>
                  <a:lnTo>
                    <a:pt x="77" y="379"/>
                  </a:lnTo>
                  <a:lnTo>
                    <a:pt x="68" y="372"/>
                  </a:lnTo>
                  <a:lnTo>
                    <a:pt x="61" y="367"/>
                  </a:lnTo>
                  <a:lnTo>
                    <a:pt x="42" y="355"/>
                  </a:lnTo>
                  <a:lnTo>
                    <a:pt x="29" y="344"/>
                  </a:lnTo>
                  <a:lnTo>
                    <a:pt x="25" y="319"/>
                  </a:lnTo>
                  <a:lnTo>
                    <a:pt x="33" y="318"/>
                  </a:lnTo>
                  <a:lnTo>
                    <a:pt x="43" y="319"/>
                  </a:lnTo>
                  <a:lnTo>
                    <a:pt x="55" y="323"/>
                  </a:lnTo>
                  <a:lnTo>
                    <a:pt x="69" y="327"/>
                  </a:lnTo>
                  <a:close/>
                  <a:moveTo>
                    <a:pt x="109" y="594"/>
                  </a:moveTo>
                  <a:lnTo>
                    <a:pt x="127" y="715"/>
                  </a:lnTo>
                  <a:lnTo>
                    <a:pt x="115" y="706"/>
                  </a:lnTo>
                  <a:lnTo>
                    <a:pt x="102" y="697"/>
                  </a:lnTo>
                  <a:lnTo>
                    <a:pt x="90" y="687"/>
                  </a:lnTo>
                  <a:lnTo>
                    <a:pt x="79" y="679"/>
                  </a:lnTo>
                  <a:lnTo>
                    <a:pt x="64" y="576"/>
                  </a:lnTo>
                  <a:lnTo>
                    <a:pt x="75" y="579"/>
                  </a:lnTo>
                  <a:lnTo>
                    <a:pt x="86" y="584"/>
                  </a:lnTo>
                  <a:lnTo>
                    <a:pt x="97" y="588"/>
                  </a:lnTo>
                  <a:lnTo>
                    <a:pt x="109" y="594"/>
                  </a:lnTo>
                  <a:close/>
                  <a:moveTo>
                    <a:pt x="156" y="908"/>
                  </a:moveTo>
                  <a:lnTo>
                    <a:pt x="176" y="1043"/>
                  </a:lnTo>
                  <a:lnTo>
                    <a:pt x="164" y="1033"/>
                  </a:lnTo>
                  <a:lnTo>
                    <a:pt x="152" y="1023"/>
                  </a:lnTo>
                  <a:lnTo>
                    <a:pt x="140" y="1014"/>
                  </a:lnTo>
                  <a:lnTo>
                    <a:pt x="128" y="1006"/>
                  </a:lnTo>
                  <a:lnTo>
                    <a:pt x="109" y="879"/>
                  </a:lnTo>
                  <a:lnTo>
                    <a:pt x="120" y="887"/>
                  </a:lnTo>
                  <a:lnTo>
                    <a:pt x="132" y="893"/>
                  </a:lnTo>
                  <a:lnTo>
                    <a:pt x="144" y="901"/>
                  </a:lnTo>
                  <a:lnTo>
                    <a:pt x="156" y="908"/>
                  </a:lnTo>
                  <a:close/>
                </a:path>
              </a:pathLst>
            </a:custGeom>
            <a:solidFill>
              <a:srgbClr val="9CB5C9"/>
            </a:solidFill>
            <a:ln w="9525">
              <a:noFill/>
              <a:round/>
              <a:headEnd/>
              <a:tailEnd/>
            </a:ln>
          </xdr:spPr>
        </xdr:sp>
        <xdr:sp macro="" textlink="">
          <xdr:nvSpPr>
            <xdr:cNvPr id="126" name="Freeform 270"/>
            <xdr:cNvSpPr>
              <a:spLocks noEditPoints="1"/>
            </xdr:cNvSpPr>
          </xdr:nvSpPr>
          <xdr:spPr bwMode="auto">
            <a:xfrm>
              <a:off x="2184" y="554"/>
              <a:ext cx="30" cy="202"/>
            </a:xfrm>
            <a:custGeom>
              <a:avLst/>
              <a:gdLst>
                <a:gd name="T0" fmla="*/ 0 w 152"/>
                <a:gd name="T1" fmla="*/ 0 h 1011"/>
                <a:gd name="T2" fmla="*/ 0 w 152"/>
                <a:gd name="T3" fmla="*/ 0 h 1011"/>
                <a:gd name="T4" fmla="*/ 0 w 152"/>
                <a:gd name="T5" fmla="*/ 0 h 1011"/>
                <a:gd name="T6" fmla="*/ 0 w 152"/>
                <a:gd name="T7" fmla="*/ 0 h 1011"/>
                <a:gd name="T8" fmla="*/ 0 w 152"/>
                <a:gd name="T9" fmla="*/ 0 h 1011"/>
                <a:gd name="T10" fmla="*/ 0 w 152"/>
                <a:gd name="T11" fmla="*/ 0 h 1011"/>
                <a:gd name="T12" fmla="*/ 0 w 152"/>
                <a:gd name="T13" fmla="*/ 0 h 1011"/>
                <a:gd name="T14" fmla="*/ 0 w 152"/>
                <a:gd name="T15" fmla="*/ 0 h 1011"/>
                <a:gd name="T16" fmla="*/ 0 w 152"/>
                <a:gd name="T17" fmla="*/ 0 h 1011"/>
                <a:gd name="T18" fmla="*/ 0 w 152"/>
                <a:gd name="T19" fmla="*/ 0 h 1011"/>
                <a:gd name="T20" fmla="*/ 0 w 152"/>
                <a:gd name="T21" fmla="*/ 0 h 1011"/>
                <a:gd name="T22" fmla="*/ 0 w 152"/>
                <a:gd name="T23" fmla="*/ 0 h 1011"/>
                <a:gd name="T24" fmla="*/ 0 w 152"/>
                <a:gd name="T25" fmla="*/ 0 h 1011"/>
                <a:gd name="T26" fmla="*/ 0 w 152"/>
                <a:gd name="T27" fmla="*/ 0 h 1011"/>
                <a:gd name="T28" fmla="*/ 0 w 152"/>
                <a:gd name="T29" fmla="*/ 0 h 1011"/>
                <a:gd name="T30" fmla="*/ 0 w 152"/>
                <a:gd name="T31" fmla="*/ 0 h 1011"/>
                <a:gd name="T32" fmla="*/ 0 w 152"/>
                <a:gd name="T33" fmla="*/ 0 h 1011"/>
                <a:gd name="T34" fmla="*/ 0 w 152"/>
                <a:gd name="T35" fmla="*/ 0 h 1011"/>
                <a:gd name="T36" fmla="*/ 0 w 152"/>
                <a:gd name="T37" fmla="*/ 0 h 1011"/>
                <a:gd name="T38" fmla="*/ 0 w 152"/>
                <a:gd name="T39" fmla="*/ 0 h 1011"/>
                <a:gd name="T40" fmla="*/ 0 w 152"/>
                <a:gd name="T41" fmla="*/ 0 h 1011"/>
                <a:gd name="T42" fmla="*/ 0 w 152"/>
                <a:gd name="T43" fmla="*/ 0 h 1011"/>
                <a:gd name="T44" fmla="*/ 0 w 152"/>
                <a:gd name="T45" fmla="*/ 0 h 1011"/>
                <a:gd name="T46" fmla="*/ 0 w 152"/>
                <a:gd name="T47" fmla="*/ 0 h 1011"/>
                <a:gd name="T48" fmla="*/ 0 w 152"/>
                <a:gd name="T49" fmla="*/ 0 h 1011"/>
                <a:gd name="T50" fmla="*/ 0 w 152"/>
                <a:gd name="T51" fmla="*/ 0 h 1011"/>
                <a:gd name="T52" fmla="*/ 0 w 152"/>
                <a:gd name="T53" fmla="*/ 0 h 1011"/>
                <a:gd name="T54" fmla="*/ 0 w 152"/>
                <a:gd name="T55" fmla="*/ 0 h 1011"/>
                <a:gd name="T56" fmla="*/ 0 w 152"/>
                <a:gd name="T57" fmla="*/ 0 h 1011"/>
                <a:gd name="T58" fmla="*/ 0 w 152"/>
                <a:gd name="T59" fmla="*/ 0 h 1011"/>
                <a:gd name="T60" fmla="*/ 0 w 152"/>
                <a:gd name="T61" fmla="*/ 0 h 1011"/>
                <a:gd name="T62" fmla="*/ 0 w 152"/>
                <a:gd name="T63" fmla="*/ 0 h 1011"/>
                <a:gd name="T64" fmla="*/ 0 w 152"/>
                <a:gd name="T65" fmla="*/ 0 h 1011"/>
                <a:gd name="T66" fmla="*/ 0 w 152"/>
                <a:gd name="T67" fmla="*/ 0 h 1011"/>
                <a:gd name="T68" fmla="*/ 0 w 152"/>
                <a:gd name="T69" fmla="*/ 0 h 1011"/>
                <a:gd name="T70" fmla="*/ 0 w 152"/>
                <a:gd name="T71" fmla="*/ 0 h 1011"/>
                <a:gd name="T72" fmla="*/ 0 w 152"/>
                <a:gd name="T73" fmla="*/ 0 h 1011"/>
                <a:gd name="T74" fmla="*/ 0 w 152"/>
                <a:gd name="T75" fmla="*/ 0 h 1011"/>
                <a:gd name="T76" fmla="*/ 0 w 152"/>
                <a:gd name="T77" fmla="*/ 0 h 1011"/>
                <a:gd name="T78" fmla="*/ 0 w 152"/>
                <a:gd name="T79" fmla="*/ 0 h 1011"/>
                <a:gd name="T80" fmla="*/ 0 w 152"/>
                <a:gd name="T81" fmla="*/ 0 h 1011"/>
                <a:gd name="T82" fmla="*/ 0 w 152"/>
                <a:gd name="T83" fmla="*/ 0 h 1011"/>
                <a:gd name="T84" fmla="*/ 0 w 152"/>
                <a:gd name="T85" fmla="*/ 0 h 1011"/>
                <a:gd name="T86" fmla="*/ 0 w 152"/>
                <a:gd name="T87" fmla="*/ 0 h 1011"/>
                <a:gd name="T88" fmla="*/ 0 w 152"/>
                <a:gd name="T89" fmla="*/ 0 h 1011"/>
                <a:gd name="T90" fmla="*/ 0 w 152"/>
                <a:gd name="T91" fmla="*/ 0 h 101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52"/>
                <a:gd name="T139" fmla="*/ 0 h 1011"/>
                <a:gd name="T140" fmla="*/ 152 w 152"/>
                <a:gd name="T141" fmla="*/ 1011 h 101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52" h="1011">
                  <a:moveTo>
                    <a:pt x="0" y="0"/>
                  </a:moveTo>
                  <a:lnTo>
                    <a:pt x="4" y="28"/>
                  </a:lnTo>
                  <a:lnTo>
                    <a:pt x="3" y="25"/>
                  </a:lnTo>
                  <a:lnTo>
                    <a:pt x="3" y="23"/>
                  </a:lnTo>
                  <a:lnTo>
                    <a:pt x="1" y="16"/>
                  </a:lnTo>
                  <a:lnTo>
                    <a:pt x="0" y="9"/>
                  </a:lnTo>
                  <a:lnTo>
                    <a:pt x="0" y="5"/>
                  </a:lnTo>
                  <a:lnTo>
                    <a:pt x="0" y="0"/>
                  </a:lnTo>
                  <a:close/>
                  <a:moveTo>
                    <a:pt x="46" y="307"/>
                  </a:moveTo>
                  <a:lnTo>
                    <a:pt x="53" y="349"/>
                  </a:lnTo>
                  <a:lnTo>
                    <a:pt x="36" y="337"/>
                  </a:lnTo>
                  <a:lnTo>
                    <a:pt x="25" y="328"/>
                  </a:lnTo>
                  <a:lnTo>
                    <a:pt x="22" y="324"/>
                  </a:lnTo>
                  <a:lnTo>
                    <a:pt x="20" y="320"/>
                  </a:lnTo>
                  <a:lnTo>
                    <a:pt x="18" y="316"/>
                  </a:lnTo>
                  <a:lnTo>
                    <a:pt x="18" y="313"/>
                  </a:lnTo>
                  <a:lnTo>
                    <a:pt x="18" y="311"/>
                  </a:lnTo>
                  <a:lnTo>
                    <a:pt x="19" y="309"/>
                  </a:lnTo>
                  <a:lnTo>
                    <a:pt x="22" y="307"/>
                  </a:lnTo>
                  <a:lnTo>
                    <a:pt x="25" y="306"/>
                  </a:lnTo>
                  <a:lnTo>
                    <a:pt x="34" y="306"/>
                  </a:lnTo>
                  <a:lnTo>
                    <a:pt x="46" y="307"/>
                  </a:lnTo>
                  <a:close/>
                  <a:moveTo>
                    <a:pt x="86" y="571"/>
                  </a:moveTo>
                  <a:lnTo>
                    <a:pt x="104" y="684"/>
                  </a:lnTo>
                  <a:lnTo>
                    <a:pt x="90" y="674"/>
                  </a:lnTo>
                  <a:lnTo>
                    <a:pt x="77" y="664"/>
                  </a:lnTo>
                  <a:lnTo>
                    <a:pt x="65" y="654"/>
                  </a:lnTo>
                  <a:lnTo>
                    <a:pt x="55" y="645"/>
                  </a:lnTo>
                  <a:lnTo>
                    <a:pt x="42" y="560"/>
                  </a:lnTo>
                  <a:lnTo>
                    <a:pt x="52" y="561"/>
                  </a:lnTo>
                  <a:lnTo>
                    <a:pt x="63" y="563"/>
                  </a:lnTo>
                  <a:lnTo>
                    <a:pt x="74" y="566"/>
                  </a:lnTo>
                  <a:lnTo>
                    <a:pt x="86" y="571"/>
                  </a:lnTo>
                  <a:close/>
                  <a:moveTo>
                    <a:pt x="132" y="881"/>
                  </a:moveTo>
                  <a:lnTo>
                    <a:pt x="152" y="1011"/>
                  </a:lnTo>
                  <a:lnTo>
                    <a:pt x="140" y="1001"/>
                  </a:lnTo>
                  <a:lnTo>
                    <a:pt x="128" y="992"/>
                  </a:lnTo>
                  <a:lnTo>
                    <a:pt x="116" y="983"/>
                  </a:lnTo>
                  <a:lnTo>
                    <a:pt x="104" y="974"/>
                  </a:lnTo>
                  <a:lnTo>
                    <a:pt x="86" y="854"/>
                  </a:lnTo>
                  <a:lnTo>
                    <a:pt x="91" y="856"/>
                  </a:lnTo>
                  <a:lnTo>
                    <a:pt x="97" y="858"/>
                  </a:lnTo>
                  <a:lnTo>
                    <a:pt x="106" y="864"/>
                  </a:lnTo>
                  <a:lnTo>
                    <a:pt x="115" y="869"/>
                  </a:lnTo>
                  <a:lnTo>
                    <a:pt x="123" y="875"/>
                  </a:lnTo>
                  <a:lnTo>
                    <a:pt x="132" y="881"/>
                  </a:lnTo>
                  <a:close/>
                </a:path>
              </a:pathLst>
            </a:custGeom>
            <a:solidFill>
              <a:srgbClr val="99B2C7"/>
            </a:solidFill>
            <a:ln w="9525">
              <a:noFill/>
              <a:round/>
              <a:headEnd/>
              <a:tailEnd/>
            </a:ln>
          </xdr:spPr>
        </xdr:sp>
        <xdr:sp macro="" textlink="">
          <xdr:nvSpPr>
            <xdr:cNvPr id="127" name="Freeform 271"/>
            <xdr:cNvSpPr>
              <a:spLocks noEditPoints="1"/>
            </xdr:cNvSpPr>
          </xdr:nvSpPr>
          <xdr:spPr bwMode="auto">
            <a:xfrm>
              <a:off x="2187" y="615"/>
              <a:ext cx="22" cy="138"/>
            </a:xfrm>
            <a:custGeom>
              <a:avLst/>
              <a:gdLst>
                <a:gd name="T0" fmla="*/ 0 w 110"/>
                <a:gd name="T1" fmla="*/ 0 h 687"/>
                <a:gd name="T2" fmla="*/ 0 w 110"/>
                <a:gd name="T3" fmla="*/ 0 h 687"/>
                <a:gd name="T4" fmla="*/ 0 w 110"/>
                <a:gd name="T5" fmla="*/ 0 h 687"/>
                <a:gd name="T6" fmla="*/ 0 w 110"/>
                <a:gd name="T7" fmla="*/ 0 h 687"/>
                <a:gd name="T8" fmla="*/ 0 w 110"/>
                <a:gd name="T9" fmla="*/ 0 h 687"/>
                <a:gd name="T10" fmla="*/ 0 w 110"/>
                <a:gd name="T11" fmla="*/ 0 h 687"/>
                <a:gd name="T12" fmla="*/ 0 w 110"/>
                <a:gd name="T13" fmla="*/ 0 h 687"/>
                <a:gd name="T14" fmla="*/ 0 w 110"/>
                <a:gd name="T15" fmla="*/ 0 h 687"/>
                <a:gd name="T16" fmla="*/ 0 w 110"/>
                <a:gd name="T17" fmla="*/ 0 h 687"/>
                <a:gd name="T18" fmla="*/ 0 w 110"/>
                <a:gd name="T19" fmla="*/ 0 h 687"/>
                <a:gd name="T20" fmla="*/ 0 w 110"/>
                <a:gd name="T21" fmla="*/ 0 h 687"/>
                <a:gd name="T22" fmla="*/ 0 w 110"/>
                <a:gd name="T23" fmla="*/ 0 h 687"/>
                <a:gd name="T24" fmla="*/ 0 w 110"/>
                <a:gd name="T25" fmla="*/ 0 h 687"/>
                <a:gd name="T26" fmla="*/ 0 w 110"/>
                <a:gd name="T27" fmla="*/ 0 h 687"/>
                <a:gd name="T28" fmla="*/ 0 w 110"/>
                <a:gd name="T29" fmla="*/ 0 h 687"/>
                <a:gd name="T30" fmla="*/ 0 w 110"/>
                <a:gd name="T31" fmla="*/ 0 h 687"/>
                <a:gd name="T32" fmla="*/ 0 w 110"/>
                <a:gd name="T33" fmla="*/ 0 h 687"/>
                <a:gd name="T34" fmla="*/ 0 w 110"/>
                <a:gd name="T35" fmla="*/ 0 h 687"/>
                <a:gd name="T36" fmla="*/ 0 w 110"/>
                <a:gd name="T37" fmla="*/ 0 h 687"/>
                <a:gd name="T38" fmla="*/ 0 w 110"/>
                <a:gd name="T39" fmla="*/ 0 h 687"/>
                <a:gd name="T40" fmla="*/ 0 w 110"/>
                <a:gd name="T41" fmla="*/ 0 h 687"/>
                <a:gd name="T42" fmla="*/ 0 w 110"/>
                <a:gd name="T43" fmla="*/ 0 h 687"/>
                <a:gd name="T44" fmla="*/ 0 w 110"/>
                <a:gd name="T45" fmla="*/ 0 h 687"/>
                <a:gd name="T46" fmla="*/ 0 w 110"/>
                <a:gd name="T47" fmla="*/ 0 h 687"/>
                <a:gd name="T48" fmla="*/ 0 w 110"/>
                <a:gd name="T49" fmla="*/ 0 h 687"/>
                <a:gd name="T50" fmla="*/ 0 w 110"/>
                <a:gd name="T51" fmla="*/ 0 h 687"/>
                <a:gd name="T52" fmla="*/ 0 w 110"/>
                <a:gd name="T53" fmla="*/ 0 h 687"/>
                <a:gd name="T54" fmla="*/ 0 w 110"/>
                <a:gd name="T55" fmla="*/ 0 h 687"/>
                <a:gd name="T56" fmla="*/ 0 w 110"/>
                <a:gd name="T57" fmla="*/ 0 h 687"/>
                <a:gd name="T58" fmla="*/ 0 w 110"/>
                <a:gd name="T59" fmla="*/ 0 h 687"/>
                <a:gd name="T60" fmla="*/ 0 w 110"/>
                <a:gd name="T61" fmla="*/ 0 h 687"/>
                <a:gd name="T62" fmla="*/ 0 w 110"/>
                <a:gd name="T63" fmla="*/ 0 h 687"/>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10"/>
                <a:gd name="T97" fmla="*/ 0 h 687"/>
                <a:gd name="T98" fmla="*/ 110 w 110"/>
                <a:gd name="T99" fmla="*/ 687 h 687"/>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10" h="687">
                  <a:moveTo>
                    <a:pt x="7" y="0"/>
                  </a:moveTo>
                  <a:lnTo>
                    <a:pt x="11" y="25"/>
                  </a:lnTo>
                  <a:lnTo>
                    <a:pt x="6" y="20"/>
                  </a:lnTo>
                  <a:lnTo>
                    <a:pt x="3" y="16"/>
                  </a:lnTo>
                  <a:lnTo>
                    <a:pt x="1" y="11"/>
                  </a:lnTo>
                  <a:lnTo>
                    <a:pt x="0" y="8"/>
                  </a:lnTo>
                  <a:lnTo>
                    <a:pt x="0" y="6"/>
                  </a:lnTo>
                  <a:lnTo>
                    <a:pt x="1" y="4"/>
                  </a:lnTo>
                  <a:lnTo>
                    <a:pt x="4" y="1"/>
                  </a:lnTo>
                  <a:lnTo>
                    <a:pt x="7" y="0"/>
                  </a:lnTo>
                  <a:close/>
                  <a:moveTo>
                    <a:pt x="46" y="257"/>
                  </a:moveTo>
                  <a:lnTo>
                    <a:pt x="61" y="360"/>
                  </a:lnTo>
                  <a:lnTo>
                    <a:pt x="46" y="347"/>
                  </a:lnTo>
                  <a:lnTo>
                    <a:pt x="33" y="334"/>
                  </a:lnTo>
                  <a:lnTo>
                    <a:pt x="21" y="321"/>
                  </a:lnTo>
                  <a:lnTo>
                    <a:pt x="11" y="307"/>
                  </a:lnTo>
                  <a:lnTo>
                    <a:pt x="3" y="256"/>
                  </a:lnTo>
                  <a:lnTo>
                    <a:pt x="13" y="254"/>
                  </a:lnTo>
                  <a:lnTo>
                    <a:pt x="23" y="254"/>
                  </a:lnTo>
                  <a:lnTo>
                    <a:pt x="34" y="255"/>
                  </a:lnTo>
                  <a:lnTo>
                    <a:pt x="46" y="257"/>
                  </a:lnTo>
                  <a:close/>
                  <a:moveTo>
                    <a:pt x="91" y="560"/>
                  </a:moveTo>
                  <a:lnTo>
                    <a:pt x="110" y="687"/>
                  </a:lnTo>
                  <a:lnTo>
                    <a:pt x="98" y="677"/>
                  </a:lnTo>
                  <a:lnTo>
                    <a:pt x="86" y="667"/>
                  </a:lnTo>
                  <a:lnTo>
                    <a:pt x="73" y="658"/>
                  </a:lnTo>
                  <a:lnTo>
                    <a:pt x="62" y="649"/>
                  </a:lnTo>
                  <a:lnTo>
                    <a:pt x="46" y="541"/>
                  </a:lnTo>
                  <a:lnTo>
                    <a:pt x="60" y="546"/>
                  </a:lnTo>
                  <a:lnTo>
                    <a:pt x="79" y="552"/>
                  </a:lnTo>
                  <a:lnTo>
                    <a:pt x="84" y="557"/>
                  </a:lnTo>
                  <a:lnTo>
                    <a:pt x="91" y="560"/>
                  </a:lnTo>
                  <a:close/>
                </a:path>
              </a:pathLst>
            </a:custGeom>
            <a:solidFill>
              <a:srgbClr val="96AFC3"/>
            </a:solidFill>
            <a:ln w="9525">
              <a:noFill/>
              <a:round/>
              <a:headEnd/>
              <a:tailEnd/>
            </a:ln>
          </xdr:spPr>
        </xdr:sp>
        <xdr:sp macro="" textlink="">
          <xdr:nvSpPr>
            <xdr:cNvPr id="128" name="Freeform 272"/>
            <xdr:cNvSpPr>
              <a:spLocks noEditPoints="1"/>
            </xdr:cNvSpPr>
          </xdr:nvSpPr>
          <xdr:spPr bwMode="auto">
            <a:xfrm>
              <a:off x="2186" y="666"/>
              <a:ext cx="18" cy="83"/>
            </a:xfrm>
            <a:custGeom>
              <a:avLst/>
              <a:gdLst>
                <a:gd name="T0" fmla="*/ 0 w 91"/>
                <a:gd name="T1" fmla="*/ 0 h 414"/>
                <a:gd name="T2" fmla="*/ 0 w 91"/>
                <a:gd name="T3" fmla="*/ 0 h 414"/>
                <a:gd name="T4" fmla="*/ 0 w 91"/>
                <a:gd name="T5" fmla="*/ 0 h 414"/>
                <a:gd name="T6" fmla="*/ 0 w 91"/>
                <a:gd name="T7" fmla="*/ 0 h 414"/>
                <a:gd name="T8" fmla="*/ 0 w 91"/>
                <a:gd name="T9" fmla="*/ 0 h 414"/>
                <a:gd name="T10" fmla="*/ 0 w 91"/>
                <a:gd name="T11" fmla="*/ 0 h 414"/>
                <a:gd name="T12" fmla="*/ 0 w 91"/>
                <a:gd name="T13" fmla="*/ 0 h 414"/>
                <a:gd name="T14" fmla="*/ 0 w 91"/>
                <a:gd name="T15" fmla="*/ 0 h 414"/>
                <a:gd name="T16" fmla="*/ 0 w 91"/>
                <a:gd name="T17" fmla="*/ 0 h 414"/>
                <a:gd name="T18" fmla="*/ 0 w 91"/>
                <a:gd name="T19" fmla="*/ 0 h 414"/>
                <a:gd name="T20" fmla="*/ 0 w 91"/>
                <a:gd name="T21" fmla="*/ 0 h 414"/>
                <a:gd name="T22" fmla="*/ 0 w 91"/>
                <a:gd name="T23" fmla="*/ 0 h 414"/>
                <a:gd name="T24" fmla="*/ 0 w 91"/>
                <a:gd name="T25" fmla="*/ 0 h 414"/>
                <a:gd name="T26" fmla="*/ 0 w 91"/>
                <a:gd name="T27" fmla="*/ 0 h 414"/>
                <a:gd name="T28" fmla="*/ 0 w 91"/>
                <a:gd name="T29" fmla="*/ 0 h 414"/>
                <a:gd name="T30" fmla="*/ 0 w 91"/>
                <a:gd name="T31" fmla="*/ 0 h 414"/>
                <a:gd name="T32" fmla="*/ 0 w 91"/>
                <a:gd name="T33" fmla="*/ 0 h 414"/>
                <a:gd name="T34" fmla="*/ 0 w 91"/>
                <a:gd name="T35" fmla="*/ 0 h 414"/>
                <a:gd name="T36" fmla="*/ 0 w 91"/>
                <a:gd name="T37" fmla="*/ 0 h 414"/>
                <a:gd name="T38" fmla="*/ 0 w 91"/>
                <a:gd name="T39" fmla="*/ 0 h 414"/>
                <a:gd name="T40" fmla="*/ 0 w 91"/>
                <a:gd name="T41" fmla="*/ 0 h 414"/>
                <a:gd name="T42" fmla="*/ 0 w 91"/>
                <a:gd name="T43" fmla="*/ 0 h 414"/>
                <a:gd name="T44" fmla="*/ 0 w 91"/>
                <a:gd name="T45" fmla="*/ 0 h 414"/>
                <a:gd name="T46" fmla="*/ 0 w 91"/>
                <a:gd name="T47" fmla="*/ 0 h 414"/>
                <a:gd name="T48" fmla="*/ 0 w 91"/>
                <a:gd name="T49" fmla="*/ 0 h 41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91"/>
                <a:gd name="T76" fmla="*/ 0 h 414"/>
                <a:gd name="T77" fmla="*/ 91 w 91"/>
                <a:gd name="T78" fmla="*/ 414 h 41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91" h="414">
                  <a:moveTo>
                    <a:pt x="29" y="0"/>
                  </a:moveTo>
                  <a:lnTo>
                    <a:pt x="42" y="85"/>
                  </a:lnTo>
                  <a:lnTo>
                    <a:pt x="32" y="75"/>
                  </a:lnTo>
                  <a:lnTo>
                    <a:pt x="24" y="66"/>
                  </a:lnTo>
                  <a:lnTo>
                    <a:pt x="18" y="56"/>
                  </a:lnTo>
                  <a:lnTo>
                    <a:pt x="11" y="47"/>
                  </a:lnTo>
                  <a:lnTo>
                    <a:pt x="7" y="37"/>
                  </a:lnTo>
                  <a:lnTo>
                    <a:pt x="4" y="26"/>
                  </a:lnTo>
                  <a:lnTo>
                    <a:pt x="1" y="16"/>
                  </a:lnTo>
                  <a:lnTo>
                    <a:pt x="0" y="5"/>
                  </a:lnTo>
                  <a:lnTo>
                    <a:pt x="7" y="3"/>
                  </a:lnTo>
                  <a:lnTo>
                    <a:pt x="13" y="1"/>
                  </a:lnTo>
                  <a:lnTo>
                    <a:pt x="21" y="0"/>
                  </a:lnTo>
                  <a:lnTo>
                    <a:pt x="29" y="0"/>
                  </a:lnTo>
                  <a:close/>
                  <a:moveTo>
                    <a:pt x="73" y="294"/>
                  </a:moveTo>
                  <a:lnTo>
                    <a:pt x="91" y="414"/>
                  </a:lnTo>
                  <a:lnTo>
                    <a:pt x="78" y="404"/>
                  </a:lnTo>
                  <a:lnTo>
                    <a:pt x="66" y="395"/>
                  </a:lnTo>
                  <a:lnTo>
                    <a:pt x="54" y="386"/>
                  </a:lnTo>
                  <a:lnTo>
                    <a:pt x="43" y="378"/>
                  </a:lnTo>
                  <a:lnTo>
                    <a:pt x="29" y="284"/>
                  </a:lnTo>
                  <a:lnTo>
                    <a:pt x="38" y="284"/>
                  </a:lnTo>
                  <a:lnTo>
                    <a:pt x="48" y="286"/>
                  </a:lnTo>
                  <a:lnTo>
                    <a:pt x="59" y="289"/>
                  </a:lnTo>
                  <a:lnTo>
                    <a:pt x="73" y="294"/>
                  </a:lnTo>
                  <a:close/>
                </a:path>
              </a:pathLst>
            </a:custGeom>
            <a:solidFill>
              <a:srgbClr val="92ACC0"/>
            </a:solidFill>
            <a:ln w="9525">
              <a:noFill/>
              <a:round/>
              <a:headEnd/>
              <a:tailEnd/>
            </a:ln>
          </xdr:spPr>
        </xdr:sp>
        <xdr:sp macro="" textlink="">
          <xdr:nvSpPr>
            <xdr:cNvPr id="129" name="Freeform 273"/>
            <xdr:cNvSpPr>
              <a:spLocks noEditPoints="1"/>
            </xdr:cNvSpPr>
          </xdr:nvSpPr>
          <xdr:spPr bwMode="auto">
            <a:xfrm>
              <a:off x="2186" y="666"/>
              <a:ext cx="14" cy="79"/>
            </a:xfrm>
            <a:custGeom>
              <a:avLst/>
              <a:gdLst>
                <a:gd name="T0" fmla="*/ 0 w 67"/>
                <a:gd name="T1" fmla="*/ 0 h 393"/>
                <a:gd name="T2" fmla="*/ 0 w 67"/>
                <a:gd name="T3" fmla="*/ 0 h 393"/>
                <a:gd name="T4" fmla="*/ 0 w 67"/>
                <a:gd name="T5" fmla="*/ 0 h 393"/>
                <a:gd name="T6" fmla="*/ 0 w 67"/>
                <a:gd name="T7" fmla="*/ 0 h 393"/>
                <a:gd name="T8" fmla="*/ 0 w 67"/>
                <a:gd name="T9" fmla="*/ 0 h 393"/>
                <a:gd name="T10" fmla="*/ 0 w 67"/>
                <a:gd name="T11" fmla="*/ 0 h 393"/>
                <a:gd name="T12" fmla="*/ 0 w 67"/>
                <a:gd name="T13" fmla="*/ 0 h 393"/>
                <a:gd name="T14" fmla="*/ 0 w 67"/>
                <a:gd name="T15" fmla="*/ 0 h 393"/>
                <a:gd name="T16" fmla="*/ 0 w 67"/>
                <a:gd name="T17" fmla="*/ 0 h 393"/>
                <a:gd name="T18" fmla="*/ 0 w 67"/>
                <a:gd name="T19" fmla="*/ 0 h 393"/>
                <a:gd name="T20" fmla="*/ 0 w 67"/>
                <a:gd name="T21" fmla="*/ 0 h 393"/>
                <a:gd name="T22" fmla="*/ 0 w 67"/>
                <a:gd name="T23" fmla="*/ 0 h 393"/>
                <a:gd name="T24" fmla="*/ 0 w 67"/>
                <a:gd name="T25" fmla="*/ 0 h 393"/>
                <a:gd name="T26" fmla="*/ 0 w 67"/>
                <a:gd name="T27" fmla="*/ 0 h 393"/>
                <a:gd name="T28" fmla="*/ 0 w 67"/>
                <a:gd name="T29" fmla="*/ 0 h 393"/>
                <a:gd name="T30" fmla="*/ 0 w 67"/>
                <a:gd name="T31" fmla="*/ 0 h 393"/>
                <a:gd name="T32" fmla="*/ 0 w 67"/>
                <a:gd name="T33" fmla="*/ 0 h 393"/>
                <a:gd name="T34" fmla="*/ 0 w 67"/>
                <a:gd name="T35" fmla="*/ 0 h 393"/>
                <a:gd name="T36" fmla="*/ 0 w 67"/>
                <a:gd name="T37" fmla="*/ 0 h 39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67"/>
                <a:gd name="T58" fmla="*/ 0 h 393"/>
                <a:gd name="T59" fmla="*/ 67 w 67"/>
                <a:gd name="T60" fmla="*/ 393 h 393"/>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67" h="393">
                  <a:moveTo>
                    <a:pt x="8" y="0"/>
                  </a:moveTo>
                  <a:lnTo>
                    <a:pt x="16" y="51"/>
                  </a:lnTo>
                  <a:lnTo>
                    <a:pt x="9" y="40"/>
                  </a:lnTo>
                  <a:lnTo>
                    <a:pt x="5" y="27"/>
                  </a:lnTo>
                  <a:lnTo>
                    <a:pt x="1" y="16"/>
                  </a:lnTo>
                  <a:lnTo>
                    <a:pt x="0" y="3"/>
                  </a:lnTo>
                  <a:lnTo>
                    <a:pt x="5" y="2"/>
                  </a:lnTo>
                  <a:lnTo>
                    <a:pt x="8" y="0"/>
                  </a:lnTo>
                  <a:close/>
                  <a:moveTo>
                    <a:pt x="51" y="285"/>
                  </a:moveTo>
                  <a:lnTo>
                    <a:pt x="67" y="393"/>
                  </a:lnTo>
                  <a:lnTo>
                    <a:pt x="54" y="384"/>
                  </a:lnTo>
                  <a:lnTo>
                    <a:pt x="42" y="374"/>
                  </a:lnTo>
                  <a:lnTo>
                    <a:pt x="30" y="366"/>
                  </a:lnTo>
                  <a:lnTo>
                    <a:pt x="19" y="358"/>
                  </a:lnTo>
                  <a:lnTo>
                    <a:pt x="8" y="284"/>
                  </a:lnTo>
                  <a:lnTo>
                    <a:pt x="17" y="283"/>
                  </a:lnTo>
                  <a:lnTo>
                    <a:pt x="27" y="282"/>
                  </a:lnTo>
                  <a:lnTo>
                    <a:pt x="38" y="282"/>
                  </a:lnTo>
                  <a:lnTo>
                    <a:pt x="51" y="285"/>
                  </a:lnTo>
                  <a:close/>
                </a:path>
              </a:pathLst>
            </a:custGeom>
            <a:solidFill>
              <a:srgbClr val="8EA8BD"/>
            </a:solidFill>
            <a:ln w="9525">
              <a:noFill/>
              <a:round/>
              <a:headEnd/>
              <a:tailEnd/>
            </a:ln>
          </xdr:spPr>
        </xdr:sp>
        <xdr:sp macro="" textlink="">
          <xdr:nvSpPr>
            <xdr:cNvPr id="130" name="Freeform 274"/>
            <xdr:cNvSpPr>
              <a:spLocks/>
            </xdr:cNvSpPr>
          </xdr:nvSpPr>
          <xdr:spPr bwMode="auto">
            <a:xfrm>
              <a:off x="2184" y="723"/>
              <a:ext cx="11" cy="19"/>
            </a:xfrm>
            <a:custGeom>
              <a:avLst/>
              <a:gdLst>
                <a:gd name="T0" fmla="*/ 0 w 56"/>
                <a:gd name="T1" fmla="*/ 0 h 94"/>
                <a:gd name="T2" fmla="*/ 0 w 56"/>
                <a:gd name="T3" fmla="*/ 0 h 94"/>
                <a:gd name="T4" fmla="*/ 0 w 56"/>
                <a:gd name="T5" fmla="*/ 0 h 94"/>
                <a:gd name="T6" fmla="*/ 0 w 56"/>
                <a:gd name="T7" fmla="*/ 0 h 94"/>
                <a:gd name="T8" fmla="*/ 0 w 56"/>
                <a:gd name="T9" fmla="*/ 0 h 94"/>
                <a:gd name="T10" fmla="*/ 0 w 56"/>
                <a:gd name="T11" fmla="*/ 0 h 94"/>
                <a:gd name="T12" fmla="*/ 0 w 56"/>
                <a:gd name="T13" fmla="*/ 0 h 94"/>
                <a:gd name="T14" fmla="*/ 0 w 56"/>
                <a:gd name="T15" fmla="*/ 0 h 94"/>
                <a:gd name="T16" fmla="*/ 0 w 56"/>
                <a:gd name="T17" fmla="*/ 0 h 94"/>
                <a:gd name="T18" fmla="*/ 0 w 56"/>
                <a:gd name="T19" fmla="*/ 0 h 94"/>
                <a:gd name="T20" fmla="*/ 0 w 56"/>
                <a:gd name="T21" fmla="*/ 0 h 9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6"/>
                <a:gd name="T34" fmla="*/ 0 h 94"/>
                <a:gd name="T35" fmla="*/ 56 w 56"/>
                <a:gd name="T36" fmla="*/ 94 h 9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6" h="94">
                  <a:moveTo>
                    <a:pt x="42" y="0"/>
                  </a:moveTo>
                  <a:lnTo>
                    <a:pt x="56" y="94"/>
                  </a:lnTo>
                  <a:lnTo>
                    <a:pt x="43" y="84"/>
                  </a:lnTo>
                  <a:lnTo>
                    <a:pt x="31" y="75"/>
                  </a:lnTo>
                  <a:lnTo>
                    <a:pt x="19" y="66"/>
                  </a:lnTo>
                  <a:lnTo>
                    <a:pt x="8" y="57"/>
                  </a:lnTo>
                  <a:lnTo>
                    <a:pt x="0" y="4"/>
                  </a:lnTo>
                  <a:lnTo>
                    <a:pt x="12" y="3"/>
                  </a:lnTo>
                  <a:lnTo>
                    <a:pt x="22" y="2"/>
                  </a:lnTo>
                  <a:lnTo>
                    <a:pt x="32" y="0"/>
                  </a:lnTo>
                  <a:lnTo>
                    <a:pt x="42" y="0"/>
                  </a:lnTo>
                  <a:close/>
                </a:path>
              </a:pathLst>
            </a:custGeom>
            <a:solidFill>
              <a:srgbClr val="8AA6BB"/>
            </a:solidFill>
            <a:ln w="9525">
              <a:noFill/>
              <a:round/>
              <a:headEnd/>
              <a:tailEnd/>
            </a:ln>
          </xdr:spPr>
        </xdr:sp>
        <xdr:sp macro="" textlink="">
          <xdr:nvSpPr>
            <xdr:cNvPr id="131" name="Freeform 275"/>
            <xdr:cNvSpPr>
              <a:spLocks/>
            </xdr:cNvSpPr>
          </xdr:nvSpPr>
          <xdr:spPr bwMode="auto">
            <a:xfrm>
              <a:off x="2180" y="723"/>
              <a:ext cx="10" cy="15"/>
            </a:xfrm>
            <a:custGeom>
              <a:avLst/>
              <a:gdLst>
                <a:gd name="T0" fmla="*/ 0 w 51"/>
                <a:gd name="T1" fmla="*/ 0 h 74"/>
                <a:gd name="T2" fmla="*/ 0 w 51"/>
                <a:gd name="T3" fmla="*/ 0 h 74"/>
                <a:gd name="T4" fmla="*/ 0 w 51"/>
                <a:gd name="T5" fmla="*/ 0 h 74"/>
                <a:gd name="T6" fmla="*/ 0 w 51"/>
                <a:gd name="T7" fmla="*/ 0 h 74"/>
                <a:gd name="T8" fmla="*/ 0 w 51"/>
                <a:gd name="T9" fmla="*/ 0 h 74"/>
                <a:gd name="T10" fmla="*/ 0 w 51"/>
                <a:gd name="T11" fmla="*/ 0 h 74"/>
                <a:gd name="T12" fmla="*/ 0 w 51"/>
                <a:gd name="T13" fmla="*/ 0 h 74"/>
                <a:gd name="T14" fmla="*/ 0 w 51"/>
                <a:gd name="T15" fmla="*/ 0 h 74"/>
                <a:gd name="T16" fmla="*/ 0 w 51"/>
                <a:gd name="T17" fmla="*/ 0 h 74"/>
                <a:gd name="T18" fmla="*/ 0 w 51"/>
                <a:gd name="T19" fmla="*/ 0 h 74"/>
                <a:gd name="T20" fmla="*/ 0 w 51"/>
                <a:gd name="T21" fmla="*/ 0 h 74"/>
                <a:gd name="T22" fmla="*/ 0 w 51"/>
                <a:gd name="T23" fmla="*/ 0 h 74"/>
                <a:gd name="T24" fmla="*/ 0 w 51"/>
                <a:gd name="T25" fmla="*/ 0 h 74"/>
                <a:gd name="T26" fmla="*/ 0 w 51"/>
                <a:gd name="T27" fmla="*/ 0 h 74"/>
                <a:gd name="T28" fmla="*/ 0 w 51"/>
                <a:gd name="T29" fmla="*/ 0 h 74"/>
                <a:gd name="T30" fmla="*/ 0 w 51"/>
                <a:gd name="T31" fmla="*/ 0 h 74"/>
                <a:gd name="T32" fmla="*/ 0 w 51"/>
                <a:gd name="T33" fmla="*/ 0 h 74"/>
                <a:gd name="T34" fmla="*/ 0 w 51"/>
                <a:gd name="T35" fmla="*/ 0 h 74"/>
                <a:gd name="T36" fmla="*/ 0 w 51"/>
                <a:gd name="T37" fmla="*/ 0 h 7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
                <a:gd name="T58" fmla="*/ 0 h 74"/>
                <a:gd name="T59" fmla="*/ 51 w 51"/>
                <a:gd name="T60" fmla="*/ 74 h 74"/>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51" h="74">
                  <a:moveTo>
                    <a:pt x="40" y="0"/>
                  </a:moveTo>
                  <a:lnTo>
                    <a:pt x="51" y="74"/>
                  </a:lnTo>
                  <a:lnTo>
                    <a:pt x="42" y="67"/>
                  </a:lnTo>
                  <a:lnTo>
                    <a:pt x="33" y="61"/>
                  </a:lnTo>
                  <a:lnTo>
                    <a:pt x="26" y="54"/>
                  </a:lnTo>
                  <a:lnTo>
                    <a:pt x="17" y="49"/>
                  </a:lnTo>
                  <a:lnTo>
                    <a:pt x="12" y="44"/>
                  </a:lnTo>
                  <a:lnTo>
                    <a:pt x="8" y="40"/>
                  </a:lnTo>
                  <a:lnTo>
                    <a:pt x="5" y="37"/>
                  </a:lnTo>
                  <a:lnTo>
                    <a:pt x="2" y="33"/>
                  </a:lnTo>
                  <a:lnTo>
                    <a:pt x="0" y="21"/>
                  </a:lnTo>
                  <a:lnTo>
                    <a:pt x="5" y="13"/>
                  </a:lnTo>
                  <a:lnTo>
                    <a:pt x="9" y="9"/>
                  </a:lnTo>
                  <a:lnTo>
                    <a:pt x="11" y="7"/>
                  </a:lnTo>
                  <a:lnTo>
                    <a:pt x="12" y="5"/>
                  </a:lnTo>
                  <a:lnTo>
                    <a:pt x="11" y="3"/>
                  </a:lnTo>
                  <a:lnTo>
                    <a:pt x="10" y="2"/>
                  </a:lnTo>
                  <a:lnTo>
                    <a:pt x="27" y="2"/>
                  </a:lnTo>
                  <a:lnTo>
                    <a:pt x="40" y="0"/>
                  </a:lnTo>
                  <a:close/>
                </a:path>
              </a:pathLst>
            </a:custGeom>
            <a:solidFill>
              <a:srgbClr val="87A4B9"/>
            </a:solidFill>
            <a:ln w="9525">
              <a:noFill/>
              <a:round/>
              <a:headEnd/>
              <a:tailEnd/>
            </a:ln>
          </xdr:spPr>
        </xdr:sp>
        <xdr:sp macro="" textlink="">
          <xdr:nvSpPr>
            <xdr:cNvPr id="132" name="Freeform 276"/>
            <xdr:cNvSpPr>
              <a:spLocks/>
            </xdr:cNvSpPr>
          </xdr:nvSpPr>
          <xdr:spPr bwMode="auto">
            <a:xfrm>
              <a:off x="2180" y="724"/>
              <a:ext cx="5" cy="10"/>
            </a:xfrm>
            <a:custGeom>
              <a:avLst/>
              <a:gdLst>
                <a:gd name="T0" fmla="*/ 0 w 27"/>
                <a:gd name="T1" fmla="*/ 0 h 53"/>
                <a:gd name="T2" fmla="*/ 0 w 27"/>
                <a:gd name="T3" fmla="*/ 0 h 53"/>
                <a:gd name="T4" fmla="*/ 0 w 27"/>
                <a:gd name="T5" fmla="*/ 0 h 53"/>
                <a:gd name="T6" fmla="*/ 0 w 27"/>
                <a:gd name="T7" fmla="*/ 0 h 53"/>
                <a:gd name="T8" fmla="*/ 0 w 27"/>
                <a:gd name="T9" fmla="*/ 0 h 53"/>
                <a:gd name="T10" fmla="*/ 0 w 27"/>
                <a:gd name="T11" fmla="*/ 0 h 53"/>
                <a:gd name="T12" fmla="*/ 0 w 27"/>
                <a:gd name="T13" fmla="*/ 0 h 53"/>
                <a:gd name="T14" fmla="*/ 0 w 27"/>
                <a:gd name="T15" fmla="*/ 0 h 53"/>
                <a:gd name="T16" fmla="*/ 0 w 27"/>
                <a:gd name="T17" fmla="*/ 0 h 53"/>
                <a:gd name="T18" fmla="*/ 0 w 27"/>
                <a:gd name="T19" fmla="*/ 0 h 53"/>
                <a:gd name="T20" fmla="*/ 0 w 27"/>
                <a:gd name="T21" fmla="*/ 0 h 53"/>
                <a:gd name="T22" fmla="*/ 0 w 27"/>
                <a:gd name="T23" fmla="*/ 0 h 53"/>
                <a:gd name="T24" fmla="*/ 0 w 27"/>
                <a:gd name="T25" fmla="*/ 0 h 53"/>
                <a:gd name="T26" fmla="*/ 0 w 27"/>
                <a:gd name="T27" fmla="*/ 0 h 53"/>
                <a:gd name="T28" fmla="*/ 0 w 27"/>
                <a:gd name="T29" fmla="*/ 0 h 53"/>
                <a:gd name="T30" fmla="*/ 0 w 27"/>
                <a:gd name="T31" fmla="*/ 0 h 53"/>
                <a:gd name="T32" fmla="*/ 0 w 27"/>
                <a:gd name="T33" fmla="*/ 0 h 53"/>
                <a:gd name="T34" fmla="*/ 0 w 27"/>
                <a:gd name="T35" fmla="*/ 0 h 53"/>
                <a:gd name="T36" fmla="*/ 0 w 27"/>
                <a:gd name="T37" fmla="*/ 0 h 53"/>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7"/>
                <a:gd name="T58" fmla="*/ 0 h 53"/>
                <a:gd name="T59" fmla="*/ 27 w 27"/>
                <a:gd name="T60" fmla="*/ 53 h 53"/>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7" h="53">
                  <a:moveTo>
                    <a:pt x="19" y="0"/>
                  </a:moveTo>
                  <a:lnTo>
                    <a:pt x="27" y="53"/>
                  </a:lnTo>
                  <a:lnTo>
                    <a:pt x="17" y="47"/>
                  </a:lnTo>
                  <a:lnTo>
                    <a:pt x="10" y="41"/>
                  </a:lnTo>
                  <a:lnTo>
                    <a:pt x="6" y="36"/>
                  </a:lnTo>
                  <a:lnTo>
                    <a:pt x="2" y="31"/>
                  </a:lnTo>
                  <a:lnTo>
                    <a:pt x="0" y="27"/>
                  </a:lnTo>
                  <a:lnTo>
                    <a:pt x="0" y="23"/>
                  </a:lnTo>
                  <a:lnTo>
                    <a:pt x="0" y="20"/>
                  </a:lnTo>
                  <a:lnTo>
                    <a:pt x="1" y="17"/>
                  </a:lnTo>
                  <a:lnTo>
                    <a:pt x="2" y="14"/>
                  </a:lnTo>
                  <a:lnTo>
                    <a:pt x="7" y="9"/>
                  </a:lnTo>
                  <a:lnTo>
                    <a:pt x="10" y="5"/>
                  </a:lnTo>
                  <a:lnTo>
                    <a:pt x="11" y="4"/>
                  </a:lnTo>
                  <a:lnTo>
                    <a:pt x="12" y="3"/>
                  </a:lnTo>
                  <a:lnTo>
                    <a:pt x="11" y="1"/>
                  </a:lnTo>
                  <a:lnTo>
                    <a:pt x="10" y="0"/>
                  </a:lnTo>
                  <a:lnTo>
                    <a:pt x="15" y="0"/>
                  </a:lnTo>
                  <a:lnTo>
                    <a:pt x="19" y="0"/>
                  </a:lnTo>
                  <a:close/>
                </a:path>
              </a:pathLst>
            </a:custGeom>
            <a:solidFill>
              <a:srgbClr val="84A2B7"/>
            </a:solidFill>
            <a:ln w="9525">
              <a:noFill/>
              <a:round/>
              <a:headEnd/>
              <a:tailEnd/>
            </a:ln>
          </xdr:spPr>
        </xdr:sp>
        <xdr:sp macro="" textlink="">
          <xdr:nvSpPr>
            <xdr:cNvPr id="133" name="Freeform 277"/>
            <xdr:cNvSpPr>
              <a:spLocks/>
            </xdr:cNvSpPr>
          </xdr:nvSpPr>
          <xdr:spPr bwMode="auto">
            <a:xfrm>
              <a:off x="2180" y="727"/>
              <a:ext cx="1" cy="3"/>
            </a:xfrm>
            <a:custGeom>
              <a:avLst/>
              <a:gdLst>
                <a:gd name="T0" fmla="*/ 0 w 2"/>
                <a:gd name="T1" fmla="*/ 0 h 12"/>
                <a:gd name="T2" fmla="*/ 1 w 2"/>
                <a:gd name="T3" fmla="*/ 0 h 12"/>
                <a:gd name="T4" fmla="*/ 1 w 2"/>
                <a:gd name="T5" fmla="*/ 0 h 12"/>
                <a:gd name="T6" fmla="*/ 0 w 2"/>
                <a:gd name="T7" fmla="*/ 0 h 12"/>
                <a:gd name="T8" fmla="*/ 0 w 2"/>
                <a:gd name="T9" fmla="*/ 0 h 12"/>
                <a:gd name="T10" fmla="*/ 0 w 2"/>
                <a:gd name="T11" fmla="*/ 0 h 12"/>
                <a:gd name="T12" fmla="*/ 0 60000 65536"/>
                <a:gd name="T13" fmla="*/ 0 60000 65536"/>
                <a:gd name="T14" fmla="*/ 0 60000 65536"/>
                <a:gd name="T15" fmla="*/ 0 60000 65536"/>
                <a:gd name="T16" fmla="*/ 0 60000 65536"/>
                <a:gd name="T17" fmla="*/ 0 60000 65536"/>
                <a:gd name="T18" fmla="*/ 0 w 2"/>
                <a:gd name="T19" fmla="*/ 0 h 12"/>
                <a:gd name="T20" fmla="*/ 2 w 2"/>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2" h="12">
                  <a:moveTo>
                    <a:pt x="0" y="0"/>
                  </a:moveTo>
                  <a:lnTo>
                    <a:pt x="2" y="12"/>
                  </a:lnTo>
                  <a:lnTo>
                    <a:pt x="1" y="9"/>
                  </a:lnTo>
                  <a:lnTo>
                    <a:pt x="0" y="6"/>
                  </a:lnTo>
                  <a:lnTo>
                    <a:pt x="0" y="2"/>
                  </a:lnTo>
                  <a:lnTo>
                    <a:pt x="0" y="0"/>
                  </a:lnTo>
                  <a:close/>
                </a:path>
              </a:pathLst>
            </a:custGeom>
            <a:solidFill>
              <a:srgbClr val="809FB5"/>
            </a:solidFill>
            <a:ln w="9525">
              <a:noFill/>
              <a:round/>
              <a:headEnd/>
              <a:tailEnd/>
            </a:ln>
          </xdr:spPr>
        </xdr:sp>
        <xdr:sp macro="" textlink="">
          <xdr:nvSpPr>
            <xdr:cNvPr id="134" name="Freeform 278"/>
            <xdr:cNvSpPr>
              <a:spLocks/>
            </xdr:cNvSpPr>
          </xdr:nvSpPr>
          <xdr:spPr bwMode="auto">
            <a:xfrm>
              <a:off x="2229" y="723"/>
              <a:ext cx="6" cy="9"/>
            </a:xfrm>
            <a:custGeom>
              <a:avLst/>
              <a:gdLst>
                <a:gd name="T0" fmla="*/ 0 w 31"/>
                <a:gd name="T1" fmla="*/ 0 h 41"/>
                <a:gd name="T2" fmla="*/ 0 w 31"/>
                <a:gd name="T3" fmla="*/ 0 h 41"/>
                <a:gd name="T4" fmla="*/ 0 w 31"/>
                <a:gd name="T5" fmla="*/ 0 h 41"/>
                <a:gd name="T6" fmla="*/ 0 w 31"/>
                <a:gd name="T7" fmla="*/ 0 h 41"/>
                <a:gd name="T8" fmla="*/ 0 w 31"/>
                <a:gd name="T9" fmla="*/ 0 h 41"/>
                <a:gd name="T10" fmla="*/ 0 w 31"/>
                <a:gd name="T11" fmla="*/ 0 h 41"/>
                <a:gd name="T12" fmla="*/ 0 w 31"/>
                <a:gd name="T13" fmla="*/ 0 h 41"/>
                <a:gd name="T14" fmla="*/ 0 w 31"/>
                <a:gd name="T15" fmla="*/ 0 h 41"/>
                <a:gd name="T16" fmla="*/ 0 w 31"/>
                <a:gd name="T17" fmla="*/ 0 h 41"/>
                <a:gd name="T18" fmla="*/ 0 w 31"/>
                <a:gd name="T19" fmla="*/ 0 h 4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1"/>
                <a:gd name="T31" fmla="*/ 0 h 41"/>
                <a:gd name="T32" fmla="*/ 31 w 31"/>
                <a:gd name="T33" fmla="*/ 41 h 4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1" h="41">
                  <a:moveTo>
                    <a:pt x="6" y="40"/>
                  </a:moveTo>
                  <a:lnTo>
                    <a:pt x="0" y="0"/>
                  </a:lnTo>
                  <a:lnTo>
                    <a:pt x="13" y="12"/>
                  </a:lnTo>
                  <a:lnTo>
                    <a:pt x="23" y="24"/>
                  </a:lnTo>
                  <a:lnTo>
                    <a:pt x="26" y="29"/>
                  </a:lnTo>
                  <a:lnTo>
                    <a:pt x="28" y="33"/>
                  </a:lnTo>
                  <a:lnTo>
                    <a:pt x="31" y="38"/>
                  </a:lnTo>
                  <a:lnTo>
                    <a:pt x="31" y="41"/>
                  </a:lnTo>
                  <a:lnTo>
                    <a:pt x="18" y="41"/>
                  </a:lnTo>
                  <a:lnTo>
                    <a:pt x="6" y="40"/>
                  </a:lnTo>
                  <a:close/>
                </a:path>
              </a:pathLst>
            </a:custGeom>
            <a:solidFill>
              <a:srgbClr val="7194AA"/>
            </a:solidFill>
            <a:ln w="9525">
              <a:noFill/>
              <a:round/>
              <a:headEnd/>
              <a:tailEnd/>
            </a:ln>
          </xdr:spPr>
        </xdr:sp>
        <xdr:sp macro="" textlink="">
          <xdr:nvSpPr>
            <xdr:cNvPr id="135" name="Freeform 279"/>
            <xdr:cNvSpPr>
              <a:spLocks/>
            </xdr:cNvSpPr>
          </xdr:nvSpPr>
          <xdr:spPr bwMode="auto">
            <a:xfrm>
              <a:off x="2223" y="718"/>
              <a:ext cx="12" cy="14"/>
            </a:xfrm>
            <a:custGeom>
              <a:avLst/>
              <a:gdLst>
                <a:gd name="T0" fmla="*/ 0 w 61"/>
                <a:gd name="T1" fmla="*/ 0 h 66"/>
                <a:gd name="T2" fmla="*/ 0 w 61"/>
                <a:gd name="T3" fmla="*/ 0 h 66"/>
                <a:gd name="T4" fmla="*/ 0 w 61"/>
                <a:gd name="T5" fmla="*/ 0 h 66"/>
                <a:gd name="T6" fmla="*/ 0 w 61"/>
                <a:gd name="T7" fmla="*/ 0 h 66"/>
                <a:gd name="T8" fmla="*/ 0 w 61"/>
                <a:gd name="T9" fmla="*/ 0 h 66"/>
                <a:gd name="T10" fmla="*/ 0 w 61"/>
                <a:gd name="T11" fmla="*/ 0 h 66"/>
                <a:gd name="T12" fmla="*/ 0 w 61"/>
                <a:gd name="T13" fmla="*/ 0 h 66"/>
                <a:gd name="T14" fmla="*/ 0 w 61"/>
                <a:gd name="T15" fmla="*/ 0 h 66"/>
                <a:gd name="T16" fmla="*/ 0 w 61"/>
                <a:gd name="T17" fmla="*/ 0 h 66"/>
                <a:gd name="T18" fmla="*/ 0 w 61"/>
                <a:gd name="T19" fmla="*/ 0 h 66"/>
                <a:gd name="T20" fmla="*/ 0 w 61"/>
                <a:gd name="T21" fmla="*/ 0 h 66"/>
                <a:gd name="T22" fmla="*/ 0 w 61"/>
                <a:gd name="T23" fmla="*/ 0 h 6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1"/>
                <a:gd name="T37" fmla="*/ 0 h 66"/>
                <a:gd name="T38" fmla="*/ 61 w 61"/>
                <a:gd name="T39" fmla="*/ 66 h 6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1" h="66">
                  <a:moveTo>
                    <a:pt x="9" y="57"/>
                  </a:moveTo>
                  <a:lnTo>
                    <a:pt x="0" y="0"/>
                  </a:lnTo>
                  <a:lnTo>
                    <a:pt x="25" y="22"/>
                  </a:lnTo>
                  <a:lnTo>
                    <a:pt x="45" y="40"/>
                  </a:lnTo>
                  <a:lnTo>
                    <a:pt x="52" y="47"/>
                  </a:lnTo>
                  <a:lnTo>
                    <a:pt x="56" y="55"/>
                  </a:lnTo>
                  <a:lnTo>
                    <a:pt x="59" y="61"/>
                  </a:lnTo>
                  <a:lnTo>
                    <a:pt x="61" y="66"/>
                  </a:lnTo>
                  <a:lnTo>
                    <a:pt x="47" y="66"/>
                  </a:lnTo>
                  <a:lnTo>
                    <a:pt x="35" y="65"/>
                  </a:lnTo>
                  <a:lnTo>
                    <a:pt x="22" y="62"/>
                  </a:lnTo>
                  <a:lnTo>
                    <a:pt x="9" y="57"/>
                  </a:lnTo>
                  <a:close/>
                </a:path>
              </a:pathLst>
            </a:custGeom>
            <a:solidFill>
              <a:srgbClr val="7396AB"/>
            </a:solidFill>
            <a:ln w="9525">
              <a:noFill/>
              <a:round/>
              <a:headEnd/>
              <a:tailEnd/>
            </a:ln>
          </xdr:spPr>
        </xdr:sp>
        <xdr:sp macro="" textlink="">
          <xdr:nvSpPr>
            <xdr:cNvPr id="136" name="Freeform 280"/>
            <xdr:cNvSpPr>
              <a:spLocks/>
            </xdr:cNvSpPr>
          </xdr:nvSpPr>
          <xdr:spPr bwMode="auto">
            <a:xfrm>
              <a:off x="2217" y="714"/>
              <a:ext cx="13" cy="17"/>
            </a:xfrm>
            <a:custGeom>
              <a:avLst/>
              <a:gdLst>
                <a:gd name="T0" fmla="*/ 0 w 65"/>
                <a:gd name="T1" fmla="*/ 0 h 87"/>
                <a:gd name="T2" fmla="*/ 0 w 65"/>
                <a:gd name="T3" fmla="*/ 0 h 87"/>
                <a:gd name="T4" fmla="*/ 0 w 65"/>
                <a:gd name="T5" fmla="*/ 0 h 87"/>
                <a:gd name="T6" fmla="*/ 0 w 65"/>
                <a:gd name="T7" fmla="*/ 0 h 87"/>
                <a:gd name="T8" fmla="*/ 0 w 65"/>
                <a:gd name="T9" fmla="*/ 0 h 87"/>
                <a:gd name="T10" fmla="*/ 0 w 65"/>
                <a:gd name="T11" fmla="*/ 0 h 87"/>
                <a:gd name="T12" fmla="*/ 0 w 65"/>
                <a:gd name="T13" fmla="*/ 0 h 87"/>
                <a:gd name="T14" fmla="*/ 0 w 65"/>
                <a:gd name="T15" fmla="*/ 0 h 87"/>
                <a:gd name="T16" fmla="*/ 0 w 65"/>
                <a:gd name="T17" fmla="*/ 0 h 87"/>
                <a:gd name="T18" fmla="*/ 0 w 65"/>
                <a:gd name="T19" fmla="*/ 0 h 87"/>
                <a:gd name="T20" fmla="*/ 0 w 65"/>
                <a:gd name="T21" fmla="*/ 0 h 8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5"/>
                <a:gd name="T34" fmla="*/ 0 h 87"/>
                <a:gd name="T35" fmla="*/ 65 w 65"/>
                <a:gd name="T36" fmla="*/ 87 h 8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5" h="87">
                  <a:moveTo>
                    <a:pt x="59" y="47"/>
                  </a:moveTo>
                  <a:lnTo>
                    <a:pt x="65" y="87"/>
                  </a:lnTo>
                  <a:lnTo>
                    <a:pt x="51" y="84"/>
                  </a:lnTo>
                  <a:lnTo>
                    <a:pt x="38" y="79"/>
                  </a:lnTo>
                  <a:lnTo>
                    <a:pt x="23" y="73"/>
                  </a:lnTo>
                  <a:lnTo>
                    <a:pt x="10" y="66"/>
                  </a:lnTo>
                  <a:lnTo>
                    <a:pt x="0" y="0"/>
                  </a:lnTo>
                  <a:lnTo>
                    <a:pt x="17" y="13"/>
                  </a:lnTo>
                  <a:lnTo>
                    <a:pt x="33" y="25"/>
                  </a:lnTo>
                  <a:lnTo>
                    <a:pt x="47" y="36"/>
                  </a:lnTo>
                  <a:lnTo>
                    <a:pt x="59" y="47"/>
                  </a:lnTo>
                  <a:close/>
                </a:path>
              </a:pathLst>
            </a:custGeom>
            <a:solidFill>
              <a:srgbClr val="7798AD"/>
            </a:solidFill>
            <a:ln w="9525">
              <a:noFill/>
              <a:round/>
              <a:headEnd/>
              <a:tailEnd/>
            </a:ln>
          </xdr:spPr>
        </xdr:sp>
        <xdr:sp macro="" textlink="">
          <xdr:nvSpPr>
            <xdr:cNvPr id="137" name="Freeform 281"/>
            <xdr:cNvSpPr>
              <a:spLocks/>
            </xdr:cNvSpPr>
          </xdr:nvSpPr>
          <xdr:spPr bwMode="auto">
            <a:xfrm>
              <a:off x="2211" y="710"/>
              <a:ext cx="13" cy="20"/>
            </a:xfrm>
            <a:custGeom>
              <a:avLst/>
              <a:gdLst>
                <a:gd name="T0" fmla="*/ 0 w 67"/>
                <a:gd name="T1" fmla="*/ 0 h 99"/>
                <a:gd name="T2" fmla="*/ 0 w 67"/>
                <a:gd name="T3" fmla="*/ 0 h 99"/>
                <a:gd name="T4" fmla="*/ 0 w 67"/>
                <a:gd name="T5" fmla="*/ 0 h 99"/>
                <a:gd name="T6" fmla="*/ 0 w 67"/>
                <a:gd name="T7" fmla="*/ 0 h 99"/>
                <a:gd name="T8" fmla="*/ 0 w 67"/>
                <a:gd name="T9" fmla="*/ 0 h 99"/>
                <a:gd name="T10" fmla="*/ 0 w 67"/>
                <a:gd name="T11" fmla="*/ 0 h 99"/>
                <a:gd name="T12" fmla="*/ 0 w 67"/>
                <a:gd name="T13" fmla="*/ 0 h 99"/>
                <a:gd name="T14" fmla="*/ 0 w 67"/>
                <a:gd name="T15" fmla="*/ 0 h 99"/>
                <a:gd name="T16" fmla="*/ 0 w 67"/>
                <a:gd name="T17" fmla="*/ 0 h 99"/>
                <a:gd name="T18" fmla="*/ 0 w 67"/>
                <a:gd name="T19" fmla="*/ 0 h 99"/>
                <a:gd name="T20" fmla="*/ 0 w 67"/>
                <a:gd name="T21" fmla="*/ 0 h 9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7"/>
                <a:gd name="T34" fmla="*/ 0 h 99"/>
                <a:gd name="T35" fmla="*/ 67 w 67"/>
                <a:gd name="T36" fmla="*/ 99 h 9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7" h="99">
                  <a:moveTo>
                    <a:pt x="58" y="42"/>
                  </a:moveTo>
                  <a:lnTo>
                    <a:pt x="67" y="99"/>
                  </a:lnTo>
                  <a:lnTo>
                    <a:pt x="52" y="93"/>
                  </a:lnTo>
                  <a:lnTo>
                    <a:pt x="38" y="86"/>
                  </a:lnTo>
                  <a:lnTo>
                    <a:pt x="24" y="78"/>
                  </a:lnTo>
                  <a:lnTo>
                    <a:pt x="11" y="69"/>
                  </a:lnTo>
                  <a:lnTo>
                    <a:pt x="0" y="0"/>
                  </a:lnTo>
                  <a:lnTo>
                    <a:pt x="16" y="11"/>
                  </a:lnTo>
                  <a:lnTo>
                    <a:pt x="32" y="22"/>
                  </a:lnTo>
                  <a:lnTo>
                    <a:pt x="45" y="32"/>
                  </a:lnTo>
                  <a:lnTo>
                    <a:pt x="58" y="42"/>
                  </a:lnTo>
                  <a:close/>
                </a:path>
              </a:pathLst>
            </a:custGeom>
            <a:solidFill>
              <a:srgbClr val="799AB0"/>
            </a:solidFill>
            <a:ln w="9525">
              <a:noFill/>
              <a:round/>
              <a:headEnd/>
              <a:tailEnd/>
            </a:ln>
          </xdr:spPr>
        </xdr:sp>
        <xdr:sp macro="" textlink="">
          <xdr:nvSpPr>
            <xdr:cNvPr id="138" name="Freeform 282"/>
            <xdr:cNvSpPr>
              <a:spLocks/>
            </xdr:cNvSpPr>
          </xdr:nvSpPr>
          <xdr:spPr bwMode="auto">
            <a:xfrm>
              <a:off x="2205" y="706"/>
              <a:ext cx="14" cy="21"/>
            </a:xfrm>
            <a:custGeom>
              <a:avLst/>
              <a:gdLst>
                <a:gd name="T0" fmla="*/ 0 w 68"/>
                <a:gd name="T1" fmla="*/ 0 h 106"/>
                <a:gd name="T2" fmla="*/ 0 w 68"/>
                <a:gd name="T3" fmla="*/ 0 h 106"/>
                <a:gd name="T4" fmla="*/ 0 w 68"/>
                <a:gd name="T5" fmla="*/ 0 h 106"/>
                <a:gd name="T6" fmla="*/ 0 w 68"/>
                <a:gd name="T7" fmla="*/ 0 h 106"/>
                <a:gd name="T8" fmla="*/ 0 w 68"/>
                <a:gd name="T9" fmla="*/ 0 h 106"/>
                <a:gd name="T10" fmla="*/ 0 w 68"/>
                <a:gd name="T11" fmla="*/ 0 h 106"/>
                <a:gd name="T12" fmla="*/ 0 w 68"/>
                <a:gd name="T13" fmla="*/ 0 h 106"/>
                <a:gd name="T14" fmla="*/ 0 w 68"/>
                <a:gd name="T15" fmla="*/ 0 h 106"/>
                <a:gd name="T16" fmla="*/ 0 w 68"/>
                <a:gd name="T17" fmla="*/ 0 h 106"/>
                <a:gd name="T18" fmla="*/ 0 w 68"/>
                <a:gd name="T19" fmla="*/ 0 h 106"/>
                <a:gd name="T20" fmla="*/ 0 w 68"/>
                <a:gd name="T21" fmla="*/ 0 h 10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8"/>
                <a:gd name="T34" fmla="*/ 0 h 106"/>
                <a:gd name="T35" fmla="*/ 68 w 68"/>
                <a:gd name="T36" fmla="*/ 106 h 10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8" h="106">
                  <a:moveTo>
                    <a:pt x="58" y="40"/>
                  </a:moveTo>
                  <a:lnTo>
                    <a:pt x="68" y="106"/>
                  </a:lnTo>
                  <a:lnTo>
                    <a:pt x="54" y="98"/>
                  </a:lnTo>
                  <a:lnTo>
                    <a:pt x="40" y="89"/>
                  </a:lnTo>
                  <a:lnTo>
                    <a:pt x="25" y="81"/>
                  </a:lnTo>
                  <a:lnTo>
                    <a:pt x="11" y="72"/>
                  </a:lnTo>
                  <a:lnTo>
                    <a:pt x="0" y="0"/>
                  </a:lnTo>
                  <a:lnTo>
                    <a:pt x="15" y="11"/>
                  </a:lnTo>
                  <a:lnTo>
                    <a:pt x="31" y="21"/>
                  </a:lnTo>
                  <a:lnTo>
                    <a:pt x="44" y="31"/>
                  </a:lnTo>
                  <a:lnTo>
                    <a:pt x="58" y="40"/>
                  </a:lnTo>
                  <a:close/>
                </a:path>
              </a:pathLst>
            </a:custGeom>
            <a:solidFill>
              <a:srgbClr val="7C9CB1"/>
            </a:solidFill>
            <a:ln w="9525">
              <a:noFill/>
              <a:round/>
              <a:headEnd/>
              <a:tailEnd/>
            </a:ln>
          </xdr:spPr>
        </xdr:sp>
        <xdr:sp macro="" textlink="">
          <xdr:nvSpPr>
            <xdr:cNvPr id="139" name="Freeform 283"/>
            <xdr:cNvSpPr>
              <a:spLocks/>
            </xdr:cNvSpPr>
          </xdr:nvSpPr>
          <xdr:spPr bwMode="auto">
            <a:xfrm>
              <a:off x="2199" y="702"/>
              <a:ext cx="14" cy="22"/>
            </a:xfrm>
            <a:custGeom>
              <a:avLst/>
              <a:gdLst>
                <a:gd name="T0" fmla="*/ 0 w 69"/>
                <a:gd name="T1" fmla="*/ 0 h 107"/>
                <a:gd name="T2" fmla="*/ 0 w 69"/>
                <a:gd name="T3" fmla="*/ 0 h 107"/>
                <a:gd name="T4" fmla="*/ 0 w 69"/>
                <a:gd name="T5" fmla="*/ 0 h 107"/>
                <a:gd name="T6" fmla="*/ 0 w 69"/>
                <a:gd name="T7" fmla="*/ 0 h 107"/>
                <a:gd name="T8" fmla="*/ 0 w 69"/>
                <a:gd name="T9" fmla="*/ 0 h 107"/>
                <a:gd name="T10" fmla="*/ 0 w 69"/>
                <a:gd name="T11" fmla="*/ 0 h 107"/>
                <a:gd name="T12" fmla="*/ 0 w 69"/>
                <a:gd name="T13" fmla="*/ 0 h 107"/>
                <a:gd name="T14" fmla="*/ 0 w 69"/>
                <a:gd name="T15" fmla="*/ 0 h 107"/>
                <a:gd name="T16" fmla="*/ 0 w 69"/>
                <a:gd name="T17" fmla="*/ 0 h 107"/>
                <a:gd name="T18" fmla="*/ 0 w 69"/>
                <a:gd name="T19" fmla="*/ 0 h 107"/>
                <a:gd name="T20" fmla="*/ 0 w 69"/>
                <a:gd name="T21" fmla="*/ 0 h 10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9"/>
                <a:gd name="T34" fmla="*/ 0 h 107"/>
                <a:gd name="T35" fmla="*/ 69 w 69"/>
                <a:gd name="T36" fmla="*/ 107 h 10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9" h="107">
                  <a:moveTo>
                    <a:pt x="58" y="38"/>
                  </a:moveTo>
                  <a:lnTo>
                    <a:pt x="69" y="107"/>
                  </a:lnTo>
                  <a:lnTo>
                    <a:pt x="54" y="99"/>
                  </a:lnTo>
                  <a:lnTo>
                    <a:pt x="40" y="90"/>
                  </a:lnTo>
                  <a:lnTo>
                    <a:pt x="26" y="81"/>
                  </a:lnTo>
                  <a:lnTo>
                    <a:pt x="11" y="72"/>
                  </a:lnTo>
                  <a:lnTo>
                    <a:pt x="0" y="0"/>
                  </a:lnTo>
                  <a:lnTo>
                    <a:pt x="16" y="9"/>
                  </a:lnTo>
                  <a:lnTo>
                    <a:pt x="30" y="19"/>
                  </a:lnTo>
                  <a:lnTo>
                    <a:pt x="44" y="28"/>
                  </a:lnTo>
                  <a:lnTo>
                    <a:pt x="58" y="38"/>
                  </a:lnTo>
                  <a:close/>
                </a:path>
              </a:pathLst>
            </a:custGeom>
            <a:solidFill>
              <a:srgbClr val="7F9EB3"/>
            </a:solidFill>
            <a:ln w="9525">
              <a:noFill/>
              <a:round/>
              <a:headEnd/>
              <a:tailEnd/>
            </a:ln>
          </xdr:spPr>
        </xdr:sp>
        <xdr:sp macro="" textlink="">
          <xdr:nvSpPr>
            <xdr:cNvPr id="140" name="Freeform 284"/>
            <xdr:cNvSpPr>
              <a:spLocks/>
            </xdr:cNvSpPr>
          </xdr:nvSpPr>
          <xdr:spPr bwMode="auto">
            <a:xfrm>
              <a:off x="2194" y="699"/>
              <a:ext cx="13" cy="21"/>
            </a:xfrm>
            <a:custGeom>
              <a:avLst/>
              <a:gdLst>
                <a:gd name="T0" fmla="*/ 0 w 68"/>
                <a:gd name="T1" fmla="*/ 0 h 109"/>
                <a:gd name="T2" fmla="*/ 0 w 68"/>
                <a:gd name="T3" fmla="*/ 0 h 109"/>
                <a:gd name="T4" fmla="*/ 0 w 68"/>
                <a:gd name="T5" fmla="*/ 0 h 109"/>
                <a:gd name="T6" fmla="*/ 0 w 68"/>
                <a:gd name="T7" fmla="*/ 0 h 109"/>
                <a:gd name="T8" fmla="*/ 0 w 68"/>
                <a:gd name="T9" fmla="*/ 0 h 109"/>
                <a:gd name="T10" fmla="*/ 0 w 68"/>
                <a:gd name="T11" fmla="*/ 0 h 109"/>
                <a:gd name="T12" fmla="*/ 0 w 68"/>
                <a:gd name="T13" fmla="*/ 0 h 109"/>
                <a:gd name="T14" fmla="*/ 0 w 68"/>
                <a:gd name="T15" fmla="*/ 0 h 109"/>
                <a:gd name="T16" fmla="*/ 0 w 68"/>
                <a:gd name="T17" fmla="*/ 0 h 109"/>
                <a:gd name="T18" fmla="*/ 0 w 68"/>
                <a:gd name="T19" fmla="*/ 0 h 109"/>
                <a:gd name="T20" fmla="*/ 0 w 68"/>
                <a:gd name="T21" fmla="*/ 0 h 1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8"/>
                <a:gd name="T34" fmla="*/ 0 h 109"/>
                <a:gd name="T35" fmla="*/ 68 w 68"/>
                <a:gd name="T36" fmla="*/ 109 h 1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8" h="109">
                  <a:moveTo>
                    <a:pt x="57" y="37"/>
                  </a:moveTo>
                  <a:lnTo>
                    <a:pt x="68" y="109"/>
                  </a:lnTo>
                  <a:lnTo>
                    <a:pt x="54" y="100"/>
                  </a:lnTo>
                  <a:lnTo>
                    <a:pt x="39" y="91"/>
                  </a:lnTo>
                  <a:lnTo>
                    <a:pt x="25" y="84"/>
                  </a:lnTo>
                  <a:lnTo>
                    <a:pt x="11" y="77"/>
                  </a:lnTo>
                  <a:lnTo>
                    <a:pt x="0" y="0"/>
                  </a:lnTo>
                  <a:lnTo>
                    <a:pt x="14" y="10"/>
                  </a:lnTo>
                  <a:lnTo>
                    <a:pt x="28" y="19"/>
                  </a:lnTo>
                  <a:lnTo>
                    <a:pt x="43" y="28"/>
                  </a:lnTo>
                  <a:lnTo>
                    <a:pt x="57" y="37"/>
                  </a:lnTo>
                  <a:close/>
                </a:path>
              </a:pathLst>
            </a:custGeom>
            <a:solidFill>
              <a:srgbClr val="82A0B5"/>
            </a:solidFill>
            <a:ln w="9525">
              <a:noFill/>
              <a:round/>
              <a:headEnd/>
              <a:tailEnd/>
            </a:ln>
          </xdr:spPr>
        </xdr:sp>
        <xdr:sp macro="" textlink="">
          <xdr:nvSpPr>
            <xdr:cNvPr id="141" name="Freeform 285"/>
            <xdr:cNvSpPr>
              <a:spLocks/>
            </xdr:cNvSpPr>
          </xdr:nvSpPr>
          <xdr:spPr bwMode="auto">
            <a:xfrm>
              <a:off x="2188" y="695"/>
              <a:ext cx="14" cy="22"/>
            </a:xfrm>
            <a:custGeom>
              <a:avLst/>
              <a:gdLst>
                <a:gd name="T0" fmla="*/ 0 w 69"/>
                <a:gd name="T1" fmla="*/ 0 h 109"/>
                <a:gd name="T2" fmla="*/ 0 w 69"/>
                <a:gd name="T3" fmla="*/ 0 h 109"/>
                <a:gd name="T4" fmla="*/ 0 w 69"/>
                <a:gd name="T5" fmla="*/ 0 h 109"/>
                <a:gd name="T6" fmla="*/ 0 w 69"/>
                <a:gd name="T7" fmla="*/ 0 h 109"/>
                <a:gd name="T8" fmla="*/ 0 w 69"/>
                <a:gd name="T9" fmla="*/ 0 h 109"/>
                <a:gd name="T10" fmla="*/ 0 w 69"/>
                <a:gd name="T11" fmla="*/ 0 h 109"/>
                <a:gd name="T12" fmla="*/ 0 w 69"/>
                <a:gd name="T13" fmla="*/ 0 h 109"/>
                <a:gd name="T14" fmla="*/ 0 w 69"/>
                <a:gd name="T15" fmla="*/ 0 h 109"/>
                <a:gd name="T16" fmla="*/ 0 w 69"/>
                <a:gd name="T17" fmla="*/ 0 h 109"/>
                <a:gd name="T18" fmla="*/ 0 w 69"/>
                <a:gd name="T19" fmla="*/ 0 h 109"/>
                <a:gd name="T20" fmla="*/ 0 w 69"/>
                <a:gd name="T21" fmla="*/ 0 h 1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9"/>
                <a:gd name="T34" fmla="*/ 0 h 109"/>
                <a:gd name="T35" fmla="*/ 69 w 69"/>
                <a:gd name="T36" fmla="*/ 109 h 1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9" h="109">
                  <a:moveTo>
                    <a:pt x="58" y="37"/>
                  </a:moveTo>
                  <a:lnTo>
                    <a:pt x="69" y="109"/>
                  </a:lnTo>
                  <a:lnTo>
                    <a:pt x="55" y="102"/>
                  </a:lnTo>
                  <a:lnTo>
                    <a:pt x="41" y="96"/>
                  </a:lnTo>
                  <a:lnTo>
                    <a:pt x="27" y="90"/>
                  </a:lnTo>
                  <a:lnTo>
                    <a:pt x="13" y="86"/>
                  </a:lnTo>
                  <a:lnTo>
                    <a:pt x="0" y="0"/>
                  </a:lnTo>
                  <a:lnTo>
                    <a:pt x="15" y="10"/>
                  </a:lnTo>
                  <a:lnTo>
                    <a:pt x="30" y="19"/>
                  </a:lnTo>
                  <a:lnTo>
                    <a:pt x="44" y="28"/>
                  </a:lnTo>
                  <a:lnTo>
                    <a:pt x="58" y="37"/>
                  </a:lnTo>
                  <a:close/>
                </a:path>
              </a:pathLst>
            </a:custGeom>
            <a:solidFill>
              <a:srgbClr val="86A2B7"/>
            </a:solidFill>
            <a:ln w="9525">
              <a:noFill/>
              <a:round/>
              <a:headEnd/>
              <a:tailEnd/>
            </a:ln>
          </xdr:spPr>
        </xdr:sp>
        <xdr:sp macro="" textlink="">
          <xdr:nvSpPr>
            <xdr:cNvPr id="142" name="Freeform 286"/>
            <xdr:cNvSpPr>
              <a:spLocks/>
            </xdr:cNvSpPr>
          </xdr:nvSpPr>
          <xdr:spPr bwMode="auto">
            <a:xfrm>
              <a:off x="2182" y="692"/>
              <a:ext cx="14" cy="22"/>
            </a:xfrm>
            <a:custGeom>
              <a:avLst/>
              <a:gdLst>
                <a:gd name="T0" fmla="*/ 0 w 70"/>
                <a:gd name="T1" fmla="*/ 0 h 112"/>
                <a:gd name="T2" fmla="*/ 0 w 70"/>
                <a:gd name="T3" fmla="*/ 0 h 112"/>
                <a:gd name="T4" fmla="*/ 0 w 70"/>
                <a:gd name="T5" fmla="*/ 0 h 112"/>
                <a:gd name="T6" fmla="*/ 0 w 70"/>
                <a:gd name="T7" fmla="*/ 0 h 112"/>
                <a:gd name="T8" fmla="*/ 0 w 70"/>
                <a:gd name="T9" fmla="*/ 0 h 112"/>
                <a:gd name="T10" fmla="*/ 0 w 70"/>
                <a:gd name="T11" fmla="*/ 0 h 112"/>
                <a:gd name="T12" fmla="*/ 0 w 70"/>
                <a:gd name="T13" fmla="*/ 0 h 112"/>
                <a:gd name="T14" fmla="*/ 0 w 70"/>
                <a:gd name="T15" fmla="*/ 0 h 112"/>
                <a:gd name="T16" fmla="*/ 0 w 70"/>
                <a:gd name="T17" fmla="*/ 0 h 112"/>
                <a:gd name="T18" fmla="*/ 0 w 70"/>
                <a:gd name="T19" fmla="*/ 0 h 112"/>
                <a:gd name="T20" fmla="*/ 0 w 70"/>
                <a:gd name="T21" fmla="*/ 0 h 1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0"/>
                <a:gd name="T34" fmla="*/ 0 h 112"/>
                <a:gd name="T35" fmla="*/ 70 w 70"/>
                <a:gd name="T36" fmla="*/ 112 h 1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0" h="112">
                  <a:moveTo>
                    <a:pt x="59" y="35"/>
                  </a:moveTo>
                  <a:lnTo>
                    <a:pt x="70" y="112"/>
                  </a:lnTo>
                  <a:lnTo>
                    <a:pt x="56" y="107"/>
                  </a:lnTo>
                  <a:lnTo>
                    <a:pt x="43" y="104"/>
                  </a:lnTo>
                  <a:lnTo>
                    <a:pt x="29" y="102"/>
                  </a:lnTo>
                  <a:lnTo>
                    <a:pt x="16" y="101"/>
                  </a:lnTo>
                  <a:lnTo>
                    <a:pt x="0" y="0"/>
                  </a:lnTo>
                  <a:lnTo>
                    <a:pt x="16" y="8"/>
                  </a:lnTo>
                  <a:lnTo>
                    <a:pt x="30" y="18"/>
                  </a:lnTo>
                  <a:lnTo>
                    <a:pt x="44" y="26"/>
                  </a:lnTo>
                  <a:lnTo>
                    <a:pt x="59" y="35"/>
                  </a:lnTo>
                  <a:close/>
                </a:path>
              </a:pathLst>
            </a:custGeom>
            <a:solidFill>
              <a:srgbClr val="89A4B9"/>
            </a:solidFill>
            <a:ln w="9525">
              <a:noFill/>
              <a:round/>
              <a:headEnd/>
              <a:tailEnd/>
            </a:ln>
          </xdr:spPr>
        </xdr:sp>
        <xdr:sp macro="" textlink="">
          <xdr:nvSpPr>
            <xdr:cNvPr id="143" name="Freeform 287"/>
            <xdr:cNvSpPr>
              <a:spLocks/>
            </xdr:cNvSpPr>
          </xdr:nvSpPr>
          <xdr:spPr bwMode="auto">
            <a:xfrm>
              <a:off x="2176" y="688"/>
              <a:ext cx="14" cy="25"/>
            </a:xfrm>
            <a:custGeom>
              <a:avLst/>
              <a:gdLst>
                <a:gd name="T0" fmla="*/ 0 w 70"/>
                <a:gd name="T1" fmla="*/ 0 h 123"/>
                <a:gd name="T2" fmla="*/ 0 w 70"/>
                <a:gd name="T3" fmla="*/ 0 h 123"/>
                <a:gd name="T4" fmla="*/ 0 w 70"/>
                <a:gd name="T5" fmla="*/ 0 h 123"/>
                <a:gd name="T6" fmla="*/ 0 w 70"/>
                <a:gd name="T7" fmla="*/ 0 h 123"/>
                <a:gd name="T8" fmla="*/ 0 w 70"/>
                <a:gd name="T9" fmla="*/ 0 h 123"/>
                <a:gd name="T10" fmla="*/ 0 w 70"/>
                <a:gd name="T11" fmla="*/ 0 h 123"/>
                <a:gd name="T12" fmla="*/ 0 w 70"/>
                <a:gd name="T13" fmla="*/ 0 h 123"/>
                <a:gd name="T14" fmla="*/ 0 w 70"/>
                <a:gd name="T15" fmla="*/ 0 h 123"/>
                <a:gd name="T16" fmla="*/ 0 w 70"/>
                <a:gd name="T17" fmla="*/ 0 h 123"/>
                <a:gd name="T18" fmla="*/ 0 w 70"/>
                <a:gd name="T19" fmla="*/ 0 h 123"/>
                <a:gd name="T20" fmla="*/ 0 w 70"/>
                <a:gd name="T21" fmla="*/ 0 h 1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0"/>
                <a:gd name="T34" fmla="*/ 0 h 123"/>
                <a:gd name="T35" fmla="*/ 70 w 70"/>
                <a:gd name="T36" fmla="*/ 123 h 1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0" h="123">
                  <a:moveTo>
                    <a:pt x="57" y="34"/>
                  </a:moveTo>
                  <a:lnTo>
                    <a:pt x="70" y="120"/>
                  </a:lnTo>
                  <a:lnTo>
                    <a:pt x="57" y="119"/>
                  </a:lnTo>
                  <a:lnTo>
                    <a:pt x="45" y="118"/>
                  </a:lnTo>
                  <a:lnTo>
                    <a:pt x="32" y="120"/>
                  </a:lnTo>
                  <a:lnTo>
                    <a:pt x="18" y="123"/>
                  </a:lnTo>
                  <a:lnTo>
                    <a:pt x="0" y="0"/>
                  </a:lnTo>
                  <a:lnTo>
                    <a:pt x="15" y="9"/>
                  </a:lnTo>
                  <a:lnTo>
                    <a:pt x="29" y="18"/>
                  </a:lnTo>
                  <a:lnTo>
                    <a:pt x="44" y="25"/>
                  </a:lnTo>
                  <a:lnTo>
                    <a:pt x="57" y="34"/>
                  </a:lnTo>
                  <a:close/>
                </a:path>
              </a:pathLst>
            </a:custGeom>
            <a:solidFill>
              <a:srgbClr val="8BA6BB"/>
            </a:solidFill>
            <a:ln w="9525">
              <a:noFill/>
              <a:round/>
              <a:headEnd/>
              <a:tailEnd/>
            </a:ln>
          </xdr:spPr>
        </xdr:sp>
        <xdr:sp macro="" textlink="">
          <xdr:nvSpPr>
            <xdr:cNvPr id="144" name="Freeform 288"/>
            <xdr:cNvSpPr>
              <a:spLocks/>
            </xdr:cNvSpPr>
          </xdr:nvSpPr>
          <xdr:spPr bwMode="auto">
            <a:xfrm>
              <a:off x="2171" y="685"/>
              <a:ext cx="14" cy="30"/>
            </a:xfrm>
            <a:custGeom>
              <a:avLst/>
              <a:gdLst>
                <a:gd name="T0" fmla="*/ 0 w 73"/>
                <a:gd name="T1" fmla="*/ 0 h 153"/>
                <a:gd name="T2" fmla="*/ 0 w 73"/>
                <a:gd name="T3" fmla="*/ 0 h 153"/>
                <a:gd name="T4" fmla="*/ 0 w 73"/>
                <a:gd name="T5" fmla="*/ 0 h 153"/>
                <a:gd name="T6" fmla="*/ 0 w 73"/>
                <a:gd name="T7" fmla="*/ 0 h 153"/>
                <a:gd name="T8" fmla="*/ 0 w 73"/>
                <a:gd name="T9" fmla="*/ 0 h 153"/>
                <a:gd name="T10" fmla="*/ 0 w 73"/>
                <a:gd name="T11" fmla="*/ 0 h 153"/>
                <a:gd name="T12" fmla="*/ 0 w 73"/>
                <a:gd name="T13" fmla="*/ 0 h 153"/>
                <a:gd name="T14" fmla="*/ 0 w 73"/>
                <a:gd name="T15" fmla="*/ 0 h 153"/>
                <a:gd name="T16" fmla="*/ 0 w 73"/>
                <a:gd name="T17" fmla="*/ 0 h 153"/>
                <a:gd name="T18" fmla="*/ 0 w 73"/>
                <a:gd name="T19" fmla="*/ 0 h 153"/>
                <a:gd name="T20" fmla="*/ 0 w 73"/>
                <a:gd name="T21" fmla="*/ 0 h 15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3"/>
                <a:gd name="T34" fmla="*/ 0 h 153"/>
                <a:gd name="T35" fmla="*/ 73 w 73"/>
                <a:gd name="T36" fmla="*/ 153 h 15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3" h="153">
                  <a:moveTo>
                    <a:pt x="57" y="34"/>
                  </a:moveTo>
                  <a:lnTo>
                    <a:pt x="73" y="135"/>
                  </a:lnTo>
                  <a:lnTo>
                    <a:pt x="61" y="137"/>
                  </a:lnTo>
                  <a:lnTo>
                    <a:pt x="48" y="140"/>
                  </a:lnTo>
                  <a:lnTo>
                    <a:pt x="36" y="145"/>
                  </a:lnTo>
                  <a:lnTo>
                    <a:pt x="23" y="153"/>
                  </a:lnTo>
                  <a:lnTo>
                    <a:pt x="0" y="0"/>
                  </a:lnTo>
                  <a:lnTo>
                    <a:pt x="15" y="8"/>
                  </a:lnTo>
                  <a:lnTo>
                    <a:pt x="30" y="17"/>
                  </a:lnTo>
                  <a:lnTo>
                    <a:pt x="44" y="26"/>
                  </a:lnTo>
                  <a:lnTo>
                    <a:pt x="57" y="34"/>
                  </a:lnTo>
                  <a:close/>
                </a:path>
              </a:pathLst>
            </a:custGeom>
            <a:solidFill>
              <a:srgbClr val="8FA8BD"/>
            </a:solidFill>
            <a:ln w="9525">
              <a:noFill/>
              <a:round/>
              <a:headEnd/>
              <a:tailEnd/>
            </a:ln>
          </xdr:spPr>
        </xdr:sp>
        <xdr:sp macro="" textlink="">
          <xdr:nvSpPr>
            <xdr:cNvPr id="145" name="Freeform 289"/>
            <xdr:cNvSpPr>
              <a:spLocks/>
            </xdr:cNvSpPr>
          </xdr:nvSpPr>
          <xdr:spPr bwMode="auto">
            <a:xfrm>
              <a:off x="2165" y="682"/>
              <a:ext cx="15" cy="37"/>
            </a:xfrm>
            <a:custGeom>
              <a:avLst/>
              <a:gdLst>
                <a:gd name="T0" fmla="*/ 0 w 74"/>
                <a:gd name="T1" fmla="*/ 0 h 188"/>
                <a:gd name="T2" fmla="*/ 0 w 74"/>
                <a:gd name="T3" fmla="*/ 0 h 188"/>
                <a:gd name="T4" fmla="*/ 0 w 74"/>
                <a:gd name="T5" fmla="*/ 0 h 188"/>
                <a:gd name="T6" fmla="*/ 0 w 74"/>
                <a:gd name="T7" fmla="*/ 0 h 188"/>
                <a:gd name="T8" fmla="*/ 0 w 74"/>
                <a:gd name="T9" fmla="*/ 0 h 188"/>
                <a:gd name="T10" fmla="*/ 0 w 74"/>
                <a:gd name="T11" fmla="*/ 0 h 188"/>
                <a:gd name="T12" fmla="*/ 0 w 74"/>
                <a:gd name="T13" fmla="*/ 0 h 188"/>
                <a:gd name="T14" fmla="*/ 0 w 74"/>
                <a:gd name="T15" fmla="*/ 0 h 188"/>
                <a:gd name="T16" fmla="*/ 0 w 74"/>
                <a:gd name="T17" fmla="*/ 0 h 188"/>
                <a:gd name="T18" fmla="*/ 0 w 74"/>
                <a:gd name="T19" fmla="*/ 0 h 188"/>
                <a:gd name="T20" fmla="*/ 0 w 74"/>
                <a:gd name="T21" fmla="*/ 0 h 18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4"/>
                <a:gd name="T34" fmla="*/ 0 h 188"/>
                <a:gd name="T35" fmla="*/ 74 w 74"/>
                <a:gd name="T36" fmla="*/ 188 h 18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4" h="188">
                  <a:moveTo>
                    <a:pt x="56" y="33"/>
                  </a:moveTo>
                  <a:lnTo>
                    <a:pt x="74" y="156"/>
                  </a:lnTo>
                  <a:lnTo>
                    <a:pt x="63" y="161"/>
                  </a:lnTo>
                  <a:lnTo>
                    <a:pt x="51" y="169"/>
                  </a:lnTo>
                  <a:lnTo>
                    <a:pt x="39" y="177"/>
                  </a:lnTo>
                  <a:lnTo>
                    <a:pt x="27" y="188"/>
                  </a:lnTo>
                  <a:lnTo>
                    <a:pt x="0" y="0"/>
                  </a:lnTo>
                  <a:lnTo>
                    <a:pt x="14" y="8"/>
                  </a:lnTo>
                  <a:lnTo>
                    <a:pt x="28" y="16"/>
                  </a:lnTo>
                  <a:lnTo>
                    <a:pt x="42" y="24"/>
                  </a:lnTo>
                  <a:lnTo>
                    <a:pt x="56" y="33"/>
                  </a:lnTo>
                  <a:close/>
                </a:path>
              </a:pathLst>
            </a:custGeom>
            <a:solidFill>
              <a:srgbClr val="91ABBF"/>
            </a:solidFill>
            <a:ln w="9525">
              <a:noFill/>
              <a:round/>
              <a:headEnd/>
              <a:tailEnd/>
            </a:ln>
          </xdr:spPr>
        </xdr:sp>
        <xdr:sp macro="" textlink="">
          <xdr:nvSpPr>
            <xdr:cNvPr id="146" name="Freeform 290"/>
            <xdr:cNvSpPr>
              <a:spLocks/>
            </xdr:cNvSpPr>
          </xdr:nvSpPr>
          <xdr:spPr bwMode="auto">
            <a:xfrm>
              <a:off x="2159" y="678"/>
              <a:ext cx="16" cy="44"/>
            </a:xfrm>
            <a:custGeom>
              <a:avLst/>
              <a:gdLst>
                <a:gd name="T0" fmla="*/ 0 w 79"/>
                <a:gd name="T1" fmla="*/ 0 h 221"/>
                <a:gd name="T2" fmla="*/ 0 w 79"/>
                <a:gd name="T3" fmla="*/ 0 h 221"/>
                <a:gd name="T4" fmla="*/ 0 w 79"/>
                <a:gd name="T5" fmla="*/ 0 h 221"/>
                <a:gd name="T6" fmla="*/ 0 w 79"/>
                <a:gd name="T7" fmla="*/ 0 h 221"/>
                <a:gd name="T8" fmla="*/ 0 w 79"/>
                <a:gd name="T9" fmla="*/ 0 h 221"/>
                <a:gd name="T10" fmla="*/ 0 w 79"/>
                <a:gd name="T11" fmla="*/ 0 h 221"/>
                <a:gd name="T12" fmla="*/ 0 w 79"/>
                <a:gd name="T13" fmla="*/ 0 h 221"/>
                <a:gd name="T14" fmla="*/ 0 w 79"/>
                <a:gd name="T15" fmla="*/ 0 h 221"/>
                <a:gd name="T16" fmla="*/ 0 w 79"/>
                <a:gd name="T17" fmla="*/ 0 h 221"/>
                <a:gd name="T18" fmla="*/ 0 w 79"/>
                <a:gd name="T19" fmla="*/ 0 h 221"/>
                <a:gd name="T20" fmla="*/ 0 w 79"/>
                <a:gd name="T21" fmla="*/ 0 h 221"/>
                <a:gd name="T22" fmla="*/ 0 w 79"/>
                <a:gd name="T23" fmla="*/ 0 h 221"/>
                <a:gd name="T24" fmla="*/ 0 w 79"/>
                <a:gd name="T25" fmla="*/ 0 h 221"/>
                <a:gd name="T26" fmla="*/ 0 w 79"/>
                <a:gd name="T27" fmla="*/ 0 h 221"/>
                <a:gd name="T28" fmla="*/ 0 w 79"/>
                <a:gd name="T29" fmla="*/ 0 h 221"/>
                <a:gd name="T30" fmla="*/ 0 w 79"/>
                <a:gd name="T31" fmla="*/ 0 h 221"/>
                <a:gd name="T32" fmla="*/ 0 w 79"/>
                <a:gd name="T33" fmla="*/ 0 h 2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79"/>
                <a:gd name="T52" fmla="*/ 0 h 221"/>
                <a:gd name="T53" fmla="*/ 79 w 79"/>
                <a:gd name="T54" fmla="*/ 221 h 22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79" h="221">
                  <a:moveTo>
                    <a:pt x="56" y="33"/>
                  </a:moveTo>
                  <a:lnTo>
                    <a:pt x="79" y="186"/>
                  </a:lnTo>
                  <a:lnTo>
                    <a:pt x="70" y="192"/>
                  </a:lnTo>
                  <a:lnTo>
                    <a:pt x="62" y="201"/>
                  </a:lnTo>
                  <a:lnTo>
                    <a:pt x="53" y="210"/>
                  </a:lnTo>
                  <a:lnTo>
                    <a:pt x="44" y="221"/>
                  </a:lnTo>
                  <a:lnTo>
                    <a:pt x="46" y="219"/>
                  </a:lnTo>
                  <a:lnTo>
                    <a:pt x="47" y="216"/>
                  </a:lnTo>
                  <a:lnTo>
                    <a:pt x="46" y="213"/>
                  </a:lnTo>
                  <a:lnTo>
                    <a:pt x="45" y="210"/>
                  </a:lnTo>
                  <a:lnTo>
                    <a:pt x="38" y="201"/>
                  </a:lnTo>
                  <a:lnTo>
                    <a:pt x="29" y="191"/>
                  </a:lnTo>
                  <a:lnTo>
                    <a:pt x="0" y="0"/>
                  </a:lnTo>
                  <a:lnTo>
                    <a:pt x="14" y="8"/>
                  </a:lnTo>
                  <a:lnTo>
                    <a:pt x="29" y="17"/>
                  </a:lnTo>
                  <a:lnTo>
                    <a:pt x="43" y="25"/>
                  </a:lnTo>
                  <a:lnTo>
                    <a:pt x="56" y="33"/>
                  </a:lnTo>
                  <a:close/>
                </a:path>
              </a:pathLst>
            </a:custGeom>
            <a:solidFill>
              <a:srgbClr val="95AEC2"/>
            </a:solidFill>
            <a:ln w="9525">
              <a:noFill/>
              <a:round/>
              <a:headEnd/>
              <a:tailEnd/>
            </a:ln>
          </xdr:spPr>
        </xdr:sp>
        <xdr:sp macro="" textlink="">
          <xdr:nvSpPr>
            <xdr:cNvPr id="147" name="Freeform 291"/>
            <xdr:cNvSpPr>
              <a:spLocks/>
            </xdr:cNvSpPr>
          </xdr:nvSpPr>
          <xdr:spPr bwMode="auto">
            <a:xfrm>
              <a:off x="2154" y="675"/>
              <a:ext cx="17" cy="47"/>
            </a:xfrm>
            <a:custGeom>
              <a:avLst/>
              <a:gdLst>
                <a:gd name="T0" fmla="*/ 0 w 85"/>
                <a:gd name="T1" fmla="*/ 0 h 237"/>
                <a:gd name="T2" fmla="*/ 0 w 85"/>
                <a:gd name="T3" fmla="*/ 0 h 237"/>
                <a:gd name="T4" fmla="*/ 0 w 85"/>
                <a:gd name="T5" fmla="*/ 0 h 237"/>
                <a:gd name="T6" fmla="*/ 0 w 85"/>
                <a:gd name="T7" fmla="*/ 0 h 237"/>
                <a:gd name="T8" fmla="*/ 0 w 85"/>
                <a:gd name="T9" fmla="*/ 0 h 237"/>
                <a:gd name="T10" fmla="*/ 0 w 85"/>
                <a:gd name="T11" fmla="*/ 0 h 237"/>
                <a:gd name="T12" fmla="*/ 0 w 85"/>
                <a:gd name="T13" fmla="*/ 0 h 237"/>
                <a:gd name="T14" fmla="*/ 0 w 85"/>
                <a:gd name="T15" fmla="*/ 0 h 237"/>
                <a:gd name="T16" fmla="*/ 0 w 85"/>
                <a:gd name="T17" fmla="*/ 0 h 237"/>
                <a:gd name="T18" fmla="*/ 0 w 85"/>
                <a:gd name="T19" fmla="*/ 0 h 237"/>
                <a:gd name="T20" fmla="*/ 0 w 85"/>
                <a:gd name="T21" fmla="*/ 0 h 237"/>
                <a:gd name="T22" fmla="*/ 0 w 85"/>
                <a:gd name="T23" fmla="*/ 0 h 237"/>
                <a:gd name="T24" fmla="*/ 0 w 85"/>
                <a:gd name="T25" fmla="*/ 0 h 237"/>
                <a:gd name="T26" fmla="*/ 0 w 85"/>
                <a:gd name="T27" fmla="*/ 0 h 237"/>
                <a:gd name="T28" fmla="*/ 0 w 85"/>
                <a:gd name="T29" fmla="*/ 0 h 237"/>
                <a:gd name="T30" fmla="*/ 0 w 85"/>
                <a:gd name="T31" fmla="*/ 0 h 237"/>
                <a:gd name="T32" fmla="*/ 0 w 85"/>
                <a:gd name="T33" fmla="*/ 0 h 237"/>
                <a:gd name="T34" fmla="*/ 0 w 85"/>
                <a:gd name="T35" fmla="*/ 0 h 237"/>
                <a:gd name="T36" fmla="*/ 0 w 85"/>
                <a:gd name="T37" fmla="*/ 0 h 23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5"/>
                <a:gd name="T58" fmla="*/ 0 h 237"/>
                <a:gd name="T59" fmla="*/ 85 w 85"/>
                <a:gd name="T60" fmla="*/ 237 h 23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5" h="237">
                  <a:moveTo>
                    <a:pt x="58" y="33"/>
                  </a:moveTo>
                  <a:lnTo>
                    <a:pt x="85" y="221"/>
                  </a:lnTo>
                  <a:lnTo>
                    <a:pt x="80" y="229"/>
                  </a:lnTo>
                  <a:lnTo>
                    <a:pt x="73" y="237"/>
                  </a:lnTo>
                  <a:lnTo>
                    <a:pt x="75" y="235"/>
                  </a:lnTo>
                  <a:lnTo>
                    <a:pt x="75" y="233"/>
                  </a:lnTo>
                  <a:lnTo>
                    <a:pt x="76" y="231"/>
                  </a:lnTo>
                  <a:lnTo>
                    <a:pt x="75" y="229"/>
                  </a:lnTo>
                  <a:lnTo>
                    <a:pt x="73" y="225"/>
                  </a:lnTo>
                  <a:lnTo>
                    <a:pt x="69" y="218"/>
                  </a:lnTo>
                  <a:lnTo>
                    <a:pt x="61" y="211"/>
                  </a:lnTo>
                  <a:lnTo>
                    <a:pt x="52" y="203"/>
                  </a:lnTo>
                  <a:lnTo>
                    <a:pt x="41" y="194"/>
                  </a:lnTo>
                  <a:lnTo>
                    <a:pt x="28" y="185"/>
                  </a:lnTo>
                  <a:lnTo>
                    <a:pt x="0" y="0"/>
                  </a:lnTo>
                  <a:lnTo>
                    <a:pt x="15" y="9"/>
                  </a:lnTo>
                  <a:lnTo>
                    <a:pt x="29" y="16"/>
                  </a:lnTo>
                  <a:lnTo>
                    <a:pt x="43" y="24"/>
                  </a:lnTo>
                  <a:lnTo>
                    <a:pt x="58" y="33"/>
                  </a:lnTo>
                  <a:close/>
                </a:path>
              </a:pathLst>
            </a:custGeom>
            <a:solidFill>
              <a:srgbClr val="98B0C4"/>
            </a:solidFill>
            <a:ln w="9525">
              <a:noFill/>
              <a:round/>
              <a:headEnd/>
              <a:tailEnd/>
            </a:ln>
          </xdr:spPr>
        </xdr:sp>
        <xdr:sp macro="" textlink="">
          <xdr:nvSpPr>
            <xdr:cNvPr id="148" name="Freeform 292"/>
            <xdr:cNvSpPr>
              <a:spLocks/>
            </xdr:cNvSpPr>
          </xdr:nvSpPr>
          <xdr:spPr bwMode="auto">
            <a:xfrm>
              <a:off x="2148" y="672"/>
              <a:ext cx="17" cy="44"/>
            </a:xfrm>
            <a:custGeom>
              <a:avLst/>
              <a:gdLst>
                <a:gd name="T0" fmla="*/ 0 w 86"/>
                <a:gd name="T1" fmla="*/ 0 h 223"/>
                <a:gd name="T2" fmla="*/ 0 w 86"/>
                <a:gd name="T3" fmla="*/ 0 h 223"/>
                <a:gd name="T4" fmla="*/ 0 w 86"/>
                <a:gd name="T5" fmla="*/ 0 h 223"/>
                <a:gd name="T6" fmla="*/ 0 w 86"/>
                <a:gd name="T7" fmla="*/ 0 h 223"/>
                <a:gd name="T8" fmla="*/ 0 w 86"/>
                <a:gd name="T9" fmla="*/ 0 h 223"/>
                <a:gd name="T10" fmla="*/ 0 w 86"/>
                <a:gd name="T11" fmla="*/ 0 h 223"/>
                <a:gd name="T12" fmla="*/ 0 w 86"/>
                <a:gd name="T13" fmla="*/ 0 h 223"/>
                <a:gd name="T14" fmla="*/ 0 w 86"/>
                <a:gd name="T15" fmla="*/ 0 h 223"/>
                <a:gd name="T16" fmla="*/ 0 w 86"/>
                <a:gd name="T17" fmla="*/ 0 h 223"/>
                <a:gd name="T18" fmla="*/ 0 w 86"/>
                <a:gd name="T19" fmla="*/ 0 h 223"/>
                <a:gd name="T20" fmla="*/ 0 w 86"/>
                <a:gd name="T21" fmla="*/ 0 h 2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6"/>
                <a:gd name="T34" fmla="*/ 0 h 223"/>
                <a:gd name="T35" fmla="*/ 86 w 86"/>
                <a:gd name="T36" fmla="*/ 223 h 2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6" h="223">
                  <a:moveTo>
                    <a:pt x="57" y="32"/>
                  </a:moveTo>
                  <a:lnTo>
                    <a:pt x="86" y="223"/>
                  </a:lnTo>
                  <a:lnTo>
                    <a:pt x="74" y="214"/>
                  </a:lnTo>
                  <a:lnTo>
                    <a:pt x="60" y="204"/>
                  </a:lnTo>
                  <a:lnTo>
                    <a:pt x="45" y="193"/>
                  </a:lnTo>
                  <a:lnTo>
                    <a:pt x="27" y="181"/>
                  </a:lnTo>
                  <a:lnTo>
                    <a:pt x="0" y="0"/>
                  </a:lnTo>
                  <a:lnTo>
                    <a:pt x="14" y="8"/>
                  </a:lnTo>
                  <a:lnTo>
                    <a:pt x="28" y="16"/>
                  </a:lnTo>
                  <a:lnTo>
                    <a:pt x="43" y="25"/>
                  </a:lnTo>
                  <a:lnTo>
                    <a:pt x="57" y="32"/>
                  </a:lnTo>
                  <a:close/>
                </a:path>
              </a:pathLst>
            </a:custGeom>
            <a:solidFill>
              <a:srgbClr val="9BB3C7"/>
            </a:solidFill>
            <a:ln w="9525">
              <a:noFill/>
              <a:round/>
              <a:headEnd/>
              <a:tailEnd/>
            </a:ln>
          </xdr:spPr>
        </xdr:sp>
        <xdr:sp macro="" textlink="">
          <xdr:nvSpPr>
            <xdr:cNvPr id="149" name="Freeform 293"/>
            <xdr:cNvSpPr>
              <a:spLocks/>
            </xdr:cNvSpPr>
          </xdr:nvSpPr>
          <xdr:spPr bwMode="auto">
            <a:xfrm>
              <a:off x="2142" y="669"/>
              <a:ext cx="17" cy="43"/>
            </a:xfrm>
            <a:custGeom>
              <a:avLst/>
              <a:gdLst>
                <a:gd name="T0" fmla="*/ 0 w 85"/>
                <a:gd name="T1" fmla="*/ 0 h 216"/>
                <a:gd name="T2" fmla="*/ 0 w 85"/>
                <a:gd name="T3" fmla="*/ 0 h 216"/>
                <a:gd name="T4" fmla="*/ 0 w 85"/>
                <a:gd name="T5" fmla="*/ 0 h 216"/>
                <a:gd name="T6" fmla="*/ 0 w 85"/>
                <a:gd name="T7" fmla="*/ 0 h 216"/>
                <a:gd name="T8" fmla="*/ 0 w 85"/>
                <a:gd name="T9" fmla="*/ 0 h 216"/>
                <a:gd name="T10" fmla="*/ 0 w 85"/>
                <a:gd name="T11" fmla="*/ 0 h 216"/>
                <a:gd name="T12" fmla="*/ 0 w 85"/>
                <a:gd name="T13" fmla="*/ 0 h 216"/>
                <a:gd name="T14" fmla="*/ 0 w 85"/>
                <a:gd name="T15" fmla="*/ 0 h 216"/>
                <a:gd name="T16" fmla="*/ 0 w 85"/>
                <a:gd name="T17" fmla="*/ 0 h 216"/>
                <a:gd name="T18" fmla="*/ 0 w 85"/>
                <a:gd name="T19" fmla="*/ 0 h 216"/>
                <a:gd name="T20" fmla="*/ 0 w 85"/>
                <a:gd name="T21" fmla="*/ 0 h 2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5"/>
                <a:gd name="T34" fmla="*/ 0 h 216"/>
                <a:gd name="T35" fmla="*/ 85 w 85"/>
                <a:gd name="T36" fmla="*/ 216 h 2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5" h="216">
                  <a:moveTo>
                    <a:pt x="57" y="31"/>
                  </a:moveTo>
                  <a:lnTo>
                    <a:pt x="85" y="216"/>
                  </a:lnTo>
                  <a:lnTo>
                    <a:pt x="73" y="207"/>
                  </a:lnTo>
                  <a:lnTo>
                    <a:pt x="58" y="197"/>
                  </a:lnTo>
                  <a:lnTo>
                    <a:pt x="43" y="187"/>
                  </a:lnTo>
                  <a:lnTo>
                    <a:pt x="26" y="177"/>
                  </a:lnTo>
                  <a:lnTo>
                    <a:pt x="0" y="0"/>
                  </a:lnTo>
                  <a:lnTo>
                    <a:pt x="14" y="8"/>
                  </a:lnTo>
                  <a:lnTo>
                    <a:pt x="29" y="15"/>
                  </a:lnTo>
                  <a:lnTo>
                    <a:pt x="43" y="23"/>
                  </a:lnTo>
                  <a:lnTo>
                    <a:pt x="57" y="31"/>
                  </a:lnTo>
                  <a:close/>
                </a:path>
              </a:pathLst>
            </a:custGeom>
            <a:solidFill>
              <a:srgbClr val="9EB6C9"/>
            </a:solidFill>
            <a:ln w="9525">
              <a:noFill/>
              <a:round/>
              <a:headEnd/>
              <a:tailEnd/>
            </a:ln>
          </xdr:spPr>
        </xdr:sp>
        <xdr:sp macro="" textlink="">
          <xdr:nvSpPr>
            <xdr:cNvPr id="150" name="Freeform 294"/>
            <xdr:cNvSpPr>
              <a:spLocks/>
            </xdr:cNvSpPr>
          </xdr:nvSpPr>
          <xdr:spPr bwMode="auto">
            <a:xfrm>
              <a:off x="2137" y="666"/>
              <a:ext cx="16" cy="42"/>
            </a:xfrm>
            <a:custGeom>
              <a:avLst/>
              <a:gdLst>
                <a:gd name="T0" fmla="*/ 0 w 84"/>
                <a:gd name="T1" fmla="*/ 0 h 211"/>
                <a:gd name="T2" fmla="*/ 0 w 84"/>
                <a:gd name="T3" fmla="*/ 0 h 211"/>
                <a:gd name="T4" fmla="*/ 0 w 84"/>
                <a:gd name="T5" fmla="*/ 0 h 211"/>
                <a:gd name="T6" fmla="*/ 0 w 84"/>
                <a:gd name="T7" fmla="*/ 0 h 211"/>
                <a:gd name="T8" fmla="*/ 0 w 84"/>
                <a:gd name="T9" fmla="*/ 0 h 211"/>
                <a:gd name="T10" fmla="*/ 0 w 84"/>
                <a:gd name="T11" fmla="*/ 0 h 211"/>
                <a:gd name="T12" fmla="*/ 0 w 84"/>
                <a:gd name="T13" fmla="*/ 0 h 211"/>
                <a:gd name="T14" fmla="*/ 0 w 84"/>
                <a:gd name="T15" fmla="*/ 0 h 211"/>
                <a:gd name="T16" fmla="*/ 0 w 84"/>
                <a:gd name="T17" fmla="*/ 0 h 211"/>
                <a:gd name="T18" fmla="*/ 0 w 84"/>
                <a:gd name="T19" fmla="*/ 0 h 211"/>
                <a:gd name="T20" fmla="*/ 0 w 84"/>
                <a:gd name="T21" fmla="*/ 0 h 2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4"/>
                <a:gd name="T34" fmla="*/ 0 h 211"/>
                <a:gd name="T35" fmla="*/ 84 w 84"/>
                <a:gd name="T36" fmla="*/ 211 h 2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4" h="211">
                  <a:moveTo>
                    <a:pt x="57" y="30"/>
                  </a:moveTo>
                  <a:lnTo>
                    <a:pt x="84" y="211"/>
                  </a:lnTo>
                  <a:lnTo>
                    <a:pt x="71" y="202"/>
                  </a:lnTo>
                  <a:lnTo>
                    <a:pt x="57" y="194"/>
                  </a:lnTo>
                  <a:lnTo>
                    <a:pt x="42" y="185"/>
                  </a:lnTo>
                  <a:lnTo>
                    <a:pt x="26" y="175"/>
                  </a:lnTo>
                  <a:lnTo>
                    <a:pt x="0" y="0"/>
                  </a:lnTo>
                  <a:lnTo>
                    <a:pt x="15" y="7"/>
                  </a:lnTo>
                  <a:lnTo>
                    <a:pt x="28" y="15"/>
                  </a:lnTo>
                  <a:lnTo>
                    <a:pt x="42" y="23"/>
                  </a:lnTo>
                  <a:lnTo>
                    <a:pt x="57" y="30"/>
                  </a:lnTo>
                  <a:close/>
                </a:path>
              </a:pathLst>
            </a:custGeom>
            <a:solidFill>
              <a:srgbClr val="A3B9CC"/>
            </a:solidFill>
            <a:ln w="9525">
              <a:noFill/>
              <a:round/>
              <a:headEnd/>
              <a:tailEnd/>
            </a:ln>
          </xdr:spPr>
        </xdr:sp>
        <xdr:sp macro="" textlink="">
          <xdr:nvSpPr>
            <xdr:cNvPr id="151" name="Freeform 295"/>
            <xdr:cNvSpPr>
              <a:spLocks/>
            </xdr:cNvSpPr>
          </xdr:nvSpPr>
          <xdr:spPr bwMode="auto">
            <a:xfrm>
              <a:off x="2131" y="663"/>
              <a:ext cx="16" cy="41"/>
            </a:xfrm>
            <a:custGeom>
              <a:avLst/>
              <a:gdLst>
                <a:gd name="T0" fmla="*/ 0 w 82"/>
                <a:gd name="T1" fmla="*/ 0 h 208"/>
                <a:gd name="T2" fmla="*/ 0 w 82"/>
                <a:gd name="T3" fmla="*/ 0 h 208"/>
                <a:gd name="T4" fmla="*/ 0 w 82"/>
                <a:gd name="T5" fmla="*/ 0 h 208"/>
                <a:gd name="T6" fmla="*/ 0 w 82"/>
                <a:gd name="T7" fmla="*/ 0 h 208"/>
                <a:gd name="T8" fmla="*/ 0 w 82"/>
                <a:gd name="T9" fmla="*/ 0 h 208"/>
                <a:gd name="T10" fmla="*/ 0 w 82"/>
                <a:gd name="T11" fmla="*/ 0 h 208"/>
                <a:gd name="T12" fmla="*/ 0 w 82"/>
                <a:gd name="T13" fmla="*/ 0 h 208"/>
                <a:gd name="T14" fmla="*/ 0 w 82"/>
                <a:gd name="T15" fmla="*/ 0 h 208"/>
                <a:gd name="T16" fmla="*/ 0 w 82"/>
                <a:gd name="T17" fmla="*/ 0 h 208"/>
                <a:gd name="T18" fmla="*/ 0 w 82"/>
                <a:gd name="T19" fmla="*/ 0 h 208"/>
                <a:gd name="T20" fmla="*/ 0 w 82"/>
                <a:gd name="T21" fmla="*/ 0 h 2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2"/>
                <a:gd name="T34" fmla="*/ 0 h 208"/>
                <a:gd name="T35" fmla="*/ 82 w 82"/>
                <a:gd name="T36" fmla="*/ 208 h 2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2" h="208">
                  <a:moveTo>
                    <a:pt x="56" y="31"/>
                  </a:moveTo>
                  <a:lnTo>
                    <a:pt x="82" y="208"/>
                  </a:lnTo>
                  <a:lnTo>
                    <a:pt x="69" y="200"/>
                  </a:lnTo>
                  <a:lnTo>
                    <a:pt x="56" y="192"/>
                  </a:lnTo>
                  <a:lnTo>
                    <a:pt x="41" y="183"/>
                  </a:lnTo>
                  <a:lnTo>
                    <a:pt x="25" y="173"/>
                  </a:lnTo>
                  <a:lnTo>
                    <a:pt x="0" y="0"/>
                  </a:lnTo>
                  <a:lnTo>
                    <a:pt x="14" y="8"/>
                  </a:lnTo>
                  <a:lnTo>
                    <a:pt x="28" y="16"/>
                  </a:lnTo>
                  <a:lnTo>
                    <a:pt x="43" y="23"/>
                  </a:lnTo>
                  <a:lnTo>
                    <a:pt x="56" y="31"/>
                  </a:lnTo>
                  <a:close/>
                </a:path>
              </a:pathLst>
            </a:custGeom>
            <a:solidFill>
              <a:srgbClr val="A7BDCE"/>
            </a:solidFill>
            <a:ln w="9525">
              <a:noFill/>
              <a:round/>
              <a:headEnd/>
              <a:tailEnd/>
            </a:ln>
          </xdr:spPr>
        </xdr:sp>
        <xdr:sp macro="" textlink="">
          <xdr:nvSpPr>
            <xdr:cNvPr id="152" name="Freeform 296"/>
            <xdr:cNvSpPr>
              <a:spLocks/>
            </xdr:cNvSpPr>
          </xdr:nvSpPr>
          <xdr:spPr bwMode="auto">
            <a:xfrm>
              <a:off x="2125" y="660"/>
              <a:ext cx="17" cy="41"/>
            </a:xfrm>
            <a:custGeom>
              <a:avLst/>
              <a:gdLst>
                <a:gd name="T0" fmla="*/ 0 w 83"/>
                <a:gd name="T1" fmla="*/ 0 h 205"/>
                <a:gd name="T2" fmla="*/ 0 w 83"/>
                <a:gd name="T3" fmla="*/ 0 h 205"/>
                <a:gd name="T4" fmla="*/ 0 w 83"/>
                <a:gd name="T5" fmla="*/ 0 h 205"/>
                <a:gd name="T6" fmla="*/ 0 w 83"/>
                <a:gd name="T7" fmla="*/ 0 h 205"/>
                <a:gd name="T8" fmla="*/ 0 w 83"/>
                <a:gd name="T9" fmla="*/ 0 h 205"/>
                <a:gd name="T10" fmla="*/ 0 w 83"/>
                <a:gd name="T11" fmla="*/ 0 h 205"/>
                <a:gd name="T12" fmla="*/ 0 w 83"/>
                <a:gd name="T13" fmla="*/ 0 h 205"/>
                <a:gd name="T14" fmla="*/ 0 w 83"/>
                <a:gd name="T15" fmla="*/ 0 h 205"/>
                <a:gd name="T16" fmla="*/ 0 w 83"/>
                <a:gd name="T17" fmla="*/ 0 h 205"/>
                <a:gd name="T18" fmla="*/ 0 w 83"/>
                <a:gd name="T19" fmla="*/ 0 h 205"/>
                <a:gd name="T20" fmla="*/ 0 w 83"/>
                <a:gd name="T21" fmla="*/ 0 h 2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3"/>
                <a:gd name="T34" fmla="*/ 0 h 205"/>
                <a:gd name="T35" fmla="*/ 83 w 83"/>
                <a:gd name="T36" fmla="*/ 205 h 2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3" h="205">
                  <a:moveTo>
                    <a:pt x="57" y="30"/>
                  </a:moveTo>
                  <a:lnTo>
                    <a:pt x="83" y="205"/>
                  </a:lnTo>
                  <a:lnTo>
                    <a:pt x="70" y="196"/>
                  </a:lnTo>
                  <a:lnTo>
                    <a:pt x="55" y="188"/>
                  </a:lnTo>
                  <a:lnTo>
                    <a:pt x="41" y="179"/>
                  </a:lnTo>
                  <a:lnTo>
                    <a:pt x="25" y="171"/>
                  </a:lnTo>
                  <a:lnTo>
                    <a:pt x="0" y="0"/>
                  </a:lnTo>
                  <a:lnTo>
                    <a:pt x="14" y="7"/>
                  </a:lnTo>
                  <a:lnTo>
                    <a:pt x="29" y="14"/>
                  </a:lnTo>
                  <a:lnTo>
                    <a:pt x="43" y="22"/>
                  </a:lnTo>
                  <a:lnTo>
                    <a:pt x="57" y="30"/>
                  </a:lnTo>
                  <a:close/>
                </a:path>
              </a:pathLst>
            </a:custGeom>
            <a:solidFill>
              <a:srgbClr val="ABC0D1"/>
            </a:solidFill>
            <a:ln w="9525">
              <a:noFill/>
              <a:round/>
              <a:headEnd/>
              <a:tailEnd/>
            </a:ln>
          </xdr:spPr>
        </xdr:sp>
        <xdr:sp macro="" textlink="">
          <xdr:nvSpPr>
            <xdr:cNvPr id="153" name="Freeform 297"/>
            <xdr:cNvSpPr>
              <a:spLocks/>
            </xdr:cNvSpPr>
          </xdr:nvSpPr>
          <xdr:spPr bwMode="auto">
            <a:xfrm>
              <a:off x="2120" y="657"/>
              <a:ext cx="16" cy="40"/>
            </a:xfrm>
            <a:custGeom>
              <a:avLst/>
              <a:gdLst>
                <a:gd name="T0" fmla="*/ 0 w 81"/>
                <a:gd name="T1" fmla="*/ 0 h 203"/>
                <a:gd name="T2" fmla="*/ 0 w 81"/>
                <a:gd name="T3" fmla="*/ 0 h 203"/>
                <a:gd name="T4" fmla="*/ 0 w 81"/>
                <a:gd name="T5" fmla="*/ 0 h 203"/>
                <a:gd name="T6" fmla="*/ 0 w 81"/>
                <a:gd name="T7" fmla="*/ 0 h 203"/>
                <a:gd name="T8" fmla="*/ 0 w 81"/>
                <a:gd name="T9" fmla="*/ 0 h 203"/>
                <a:gd name="T10" fmla="*/ 0 w 81"/>
                <a:gd name="T11" fmla="*/ 0 h 203"/>
                <a:gd name="T12" fmla="*/ 0 w 81"/>
                <a:gd name="T13" fmla="*/ 0 h 203"/>
                <a:gd name="T14" fmla="*/ 0 w 81"/>
                <a:gd name="T15" fmla="*/ 0 h 203"/>
                <a:gd name="T16" fmla="*/ 0 w 81"/>
                <a:gd name="T17" fmla="*/ 0 h 203"/>
                <a:gd name="T18" fmla="*/ 0 w 81"/>
                <a:gd name="T19" fmla="*/ 0 h 203"/>
                <a:gd name="T20" fmla="*/ 0 w 81"/>
                <a:gd name="T21" fmla="*/ 0 h 20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1"/>
                <a:gd name="T34" fmla="*/ 0 h 203"/>
                <a:gd name="T35" fmla="*/ 81 w 81"/>
                <a:gd name="T36" fmla="*/ 203 h 20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1" h="203">
                  <a:moveTo>
                    <a:pt x="56" y="30"/>
                  </a:moveTo>
                  <a:lnTo>
                    <a:pt x="81" y="203"/>
                  </a:lnTo>
                  <a:lnTo>
                    <a:pt x="68" y="195"/>
                  </a:lnTo>
                  <a:lnTo>
                    <a:pt x="54" y="187"/>
                  </a:lnTo>
                  <a:lnTo>
                    <a:pt x="39" y="179"/>
                  </a:lnTo>
                  <a:lnTo>
                    <a:pt x="25" y="170"/>
                  </a:lnTo>
                  <a:lnTo>
                    <a:pt x="0" y="0"/>
                  </a:lnTo>
                  <a:lnTo>
                    <a:pt x="13" y="8"/>
                  </a:lnTo>
                  <a:lnTo>
                    <a:pt x="27" y="16"/>
                  </a:lnTo>
                  <a:lnTo>
                    <a:pt x="41" y="23"/>
                  </a:lnTo>
                  <a:lnTo>
                    <a:pt x="56" y="30"/>
                  </a:lnTo>
                  <a:close/>
                </a:path>
              </a:pathLst>
            </a:custGeom>
            <a:solidFill>
              <a:srgbClr val="AFC3D4"/>
            </a:solidFill>
            <a:ln w="9525">
              <a:noFill/>
              <a:round/>
              <a:headEnd/>
              <a:tailEnd/>
            </a:ln>
          </xdr:spPr>
        </xdr:sp>
        <xdr:sp macro="" textlink="">
          <xdr:nvSpPr>
            <xdr:cNvPr id="154" name="Freeform 298"/>
            <xdr:cNvSpPr>
              <a:spLocks/>
            </xdr:cNvSpPr>
          </xdr:nvSpPr>
          <xdr:spPr bwMode="auto">
            <a:xfrm>
              <a:off x="2114" y="654"/>
              <a:ext cx="16" cy="40"/>
            </a:xfrm>
            <a:custGeom>
              <a:avLst/>
              <a:gdLst>
                <a:gd name="T0" fmla="*/ 0 w 81"/>
                <a:gd name="T1" fmla="*/ 0 h 201"/>
                <a:gd name="T2" fmla="*/ 0 w 81"/>
                <a:gd name="T3" fmla="*/ 0 h 201"/>
                <a:gd name="T4" fmla="*/ 0 w 81"/>
                <a:gd name="T5" fmla="*/ 0 h 201"/>
                <a:gd name="T6" fmla="*/ 0 w 81"/>
                <a:gd name="T7" fmla="*/ 0 h 201"/>
                <a:gd name="T8" fmla="*/ 0 w 81"/>
                <a:gd name="T9" fmla="*/ 0 h 201"/>
                <a:gd name="T10" fmla="*/ 0 w 81"/>
                <a:gd name="T11" fmla="*/ 0 h 201"/>
                <a:gd name="T12" fmla="*/ 0 w 81"/>
                <a:gd name="T13" fmla="*/ 0 h 201"/>
                <a:gd name="T14" fmla="*/ 0 w 81"/>
                <a:gd name="T15" fmla="*/ 0 h 201"/>
                <a:gd name="T16" fmla="*/ 0 w 81"/>
                <a:gd name="T17" fmla="*/ 0 h 201"/>
                <a:gd name="T18" fmla="*/ 0 w 81"/>
                <a:gd name="T19" fmla="*/ 0 h 201"/>
                <a:gd name="T20" fmla="*/ 0 w 81"/>
                <a:gd name="T21" fmla="*/ 0 h 20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1"/>
                <a:gd name="T34" fmla="*/ 0 h 201"/>
                <a:gd name="T35" fmla="*/ 81 w 81"/>
                <a:gd name="T36" fmla="*/ 201 h 20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1" h="201">
                  <a:moveTo>
                    <a:pt x="56" y="30"/>
                  </a:moveTo>
                  <a:lnTo>
                    <a:pt x="81" y="201"/>
                  </a:lnTo>
                  <a:lnTo>
                    <a:pt x="68" y="193"/>
                  </a:lnTo>
                  <a:lnTo>
                    <a:pt x="54" y="184"/>
                  </a:lnTo>
                  <a:lnTo>
                    <a:pt x="40" y="176"/>
                  </a:lnTo>
                  <a:lnTo>
                    <a:pt x="25" y="168"/>
                  </a:lnTo>
                  <a:lnTo>
                    <a:pt x="0" y="0"/>
                  </a:lnTo>
                  <a:lnTo>
                    <a:pt x="14" y="8"/>
                  </a:lnTo>
                  <a:lnTo>
                    <a:pt x="28" y="14"/>
                  </a:lnTo>
                  <a:lnTo>
                    <a:pt x="42" y="22"/>
                  </a:lnTo>
                  <a:lnTo>
                    <a:pt x="56" y="30"/>
                  </a:lnTo>
                  <a:close/>
                </a:path>
              </a:pathLst>
            </a:custGeom>
            <a:solidFill>
              <a:srgbClr val="B3C6D6"/>
            </a:solidFill>
            <a:ln w="9525">
              <a:noFill/>
              <a:round/>
              <a:headEnd/>
              <a:tailEnd/>
            </a:ln>
          </xdr:spPr>
        </xdr:sp>
        <xdr:sp macro="" textlink="">
          <xdr:nvSpPr>
            <xdr:cNvPr id="155" name="Freeform 299"/>
            <xdr:cNvSpPr>
              <a:spLocks/>
            </xdr:cNvSpPr>
          </xdr:nvSpPr>
          <xdr:spPr bwMode="auto">
            <a:xfrm>
              <a:off x="2108" y="651"/>
              <a:ext cx="17" cy="40"/>
            </a:xfrm>
            <a:custGeom>
              <a:avLst/>
              <a:gdLst>
                <a:gd name="T0" fmla="*/ 0 w 83"/>
                <a:gd name="T1" fmla="*/ 0 h 198"/>
                <a:gd name="T2" fmla="*/ 0 w 83"/>
                <a:gd name="T3" fmla="*/ 0 h 198"/>
                <a:gd name="T4" fmla="*/ 0 w 83"/>
                <a:gd name="T5" fmla="*/ 0 h 198"/>
                <a:gd name="T6" fmla="*/ 0 w 83"/>
                <a:gd name="T7" fmla="*/ 0 h 198"/>
                <a:gd name="T8" fmla="*/ 0 w 83"/>
                <a:gd name="T9" fmla="*/ 0 h 198"/>
                <a:gd name="T10" fmla="*/ 0 w 83"/>
                <a:gd name="T11" fmla="*/ 0 h 198"/>
                <a:gd name="T12" fmla="*/ 0 w 83"/>
                <a:gd name="T13" fmla="*/ 0 h 198"/>
                <a:gd name="T14" fmla="*/ 0 w 83"/>
                <a:gd name="T15" fmla="*/ 0 h 198"/>
                <a:gd name="T16" fmla="*/ 0 w 83"/>
                <a:gd name="T17" fmla="*/ 0 h 198"/>
                <a:gd name="T18" fmla="*/ 0 w 83"/>
                <a:gd name="T19" fmla="*/ 0 h 198"/>
                <a:gd name="T20" fmla="*/ 0 w 83"/>
                <a:gd name="T21" fmla="*/ 0 h 19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3"/>
                <a:gd name="T34" fmla="*/ 0 h 198"/>
                <a:gd name="T35" fmla="*/ 83 w 83"/>
                <a:gd name="T36" fmla="*/ 198 h 19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3" h="198">
                  <a:moveTo>
                    <a:pt x="58" y="28"/>
                  </a:moveTo>
                  <a:lnTo>
                    <a:pt x="83" y="198"/>
                  </a:lnTo>
                  <a:lnTo>
                    <a:pt x="69" y="190"/>
                  </a:lnTo>
                  <a:lnTo>
                    <a:pt x="54" y="182"/>
                  </a:lnTo>
                  <a:lnTo>
                    <a:pt x="40" y="174"/>
                  </a:lnTo>
                  <a:lnTo>
                    <a:pt x="26" y="165"/>
                  </a:lnTo>
                  <a:lnTo>
                    <a:pt x="0" y="0"/>
                  </a:lnTo>
                  <a:lnTo>
                    <a:pt x="15" y="8"/>
                  </a:lnTo>
                  <a:lnTo>
                    <a:pt x="29" y="14"/>
                  </a:lnTo>
                  <a:lnTo>
                    <a:pt x="43" y="22"/>
                  </a:lnTo>
                  <a:lnTo>
                    <a:pt x="58" y="28"/>
                  </a:lnTo>
                  <a:close/>
                </a:path>
              </a:pathLst>
            </a:custGeom>
            <a:solidFill>
              <a:srgbClr val="B7C9D9"/>
            </a:solidFill>
            <a:ln w="9525">
              <a:noFill/>
              <a:round/>
              <a:headEnd/>
              <a:tailEnd/>
            </a:ln>
          </xdr:spPr>
        </xdr:sp>
        <xdr:sp macro="" textlink="">
          <xdr:nvSpPr>
            <xdr:cNvPr id="156" name="Freeform 300"/>
            <xdr:cNvSpPr>
              <a:spLocks/>
            </xdr:cNvSpPr>
          </xdr:nvSpPr>
          <xdr:spPr bwMode="auto">
            <a:xfrm>
              <a:off x="2103" y="648"/>
              <a:ext cx="16" cy="39"/>
            </a:xfrm>
            <a:custGeom>
              <a:avLst/>
              <a:gdLst>
                <a:gd name="T0" fmla="*/ 0 w 81"/>
                <a:gd name="T1" fmla="*/ 0 h 196"/>
                <a:gd name="T2" fmla="*/ 0 w 81"/>
                <a:gd name="T3" fmla="*/ 0 h 196"/>
                <a:gd name="T4" fmla="*/ 0 w 81"/>
                <a:gd name="T5" fmla="*/ 0 h 196"/>
                <a:gd name="T6" fmla="*/ 0 w 81"/>
                <a:gd name="T7" fmla="*/ 0 h 196"/>
                <a:gd name="T8" fmla="*/ 0 w 81"/>
                <a:gd name="T9" fmla="*/ 0 h 196"/>
                <a:gd name="T10" fmla="*/ 0 w 81"/>
                <a:gd name="T11" fmla="*/ 0 h 196"/>
                <a:gd name="T12" fmla="*/ 0 w 81"/>
                <a:gd name="T13" fmla="*/ 0 h 196"/>
                <a:gd name="T14" fmla="*/ 0 w 81"/>
                <a:gd name="T15" fmla="*/ 0 h 196"/>
                <a:gd name="T16" fmla="*/ 0 w 81"/>
                <a:gd name="T17" fmla="*/ 0 h 196"/>
                <a:gd name="T18" fmla="*/ 0 w 81"/>
                <a:gd name="T19" fmla="*/ 0 h 196"/>
                <a:gd name="T20" fmla="*/ 0 w 81"/>
                <a:gd name="T21" fmla="*/ 0 h 19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1"/>
                <a:gd name="T34" fmla="*/ 0 h 196"/>
                <a:gd name="T35" fmla="*/ 81 w 81"/>
                <a:gd name="T36" fmla="*/ 196 h 19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1" h="196">
                  <a:moveTo>
                    <a:pt x="56" y="28"/>
                  </a:moveTo>
                  <a:lnTo>
                    <a:pt x="81" y="196"/>
                  </a:lnTo>
                  <a:lnTo>
                    <a:pt x="67" y="188"/>
                  </a:lnTo>
                  <a:lnTo>
                    <a:pt x="53" y="179"/>
                  </a:lnTo>
                  <a:lnTo>
                    <a:pt x="38" y="171"/>
                  </a:lnTo>
                  <a:lnTo>
                    <a:pt x="24" y="164"/>
                  </a:lnTo>
                  <a:lnTo>
                    <a:pt x="0" y="0"/>
                  </a:lnTo>
                  <a:lnTo>
                    <a:pt x="13" y="7"/>
                  </a:lnTo>
                  <a:lnTo>
                    <a:pt x="27" y="14"/>
                  </a:lnTo>
                  <a:lnTo>
                    <a:pt x="42" y="22"/>
                  </a:lnTo>
                  <a:lnTo>
                    <a:pt x="56" y="28"/>
                  </a:lnTo>
                  <a:close/>
                </a:path>
              </a:pathLst>
            </a:custGeom>
            <a:solidFill>
              <a:srgbClr val="BDCDDC"/>
            </a:solidFill>
            <a:ln w="9525">
              <a:noFill/>
              <a:round/>
              <a:headEnd/>
              <a:tailEnd/>
            </a:ln>
          </xdr:spPr>
        </xdr:sp>
        <xdr:sp macro="" textlink="">
          <xdr:nvSpPr>
            <xdr:cNvPr id="157" name="Freeform 301"/>
            <xdr:cNvSpPr>
              <a:spLocks/>
            </xdr:cNvSpPr>
          </xdr:nvSpPr>
          <xdr:spPr bwMode="auto">
            <a:xfrm>
              <a:off x="2097" y="645"/>
              <a:ext cx="16" cy="39"/>
            </a:xfrm>
            <a:custGeom>
              <a:avLst/>
              <a:gdLst>
                <a:gd name="T0" fmla="*/ 0 w 82"/>
                <a:gd name="T1" fmla="*/ 0 h 193"/>
                <a:gd name="T2" fmla="*/ 0 w 82"/>
                <a:gd name="T3" fmla="*/ 0 h 193"/>
                <a:gd name="T4" fmla="*/ 0 w 82"/>
                <a:gd name="T5" fmla="*/ 0 h 193"/>
                <a:gd name="T6" fmla="*/ 0 w 82"/>
                <a:gd name="T7" fmla="*/ 0 h 193"/>
                <a:gd name="T8" fmla="*/ 0 w 82"/>
                <a:gd name="T9" fmla="*/ 0 h 193"/>
                <a:gd name="T10" fmla="*/ 0 w 82"/>
                <a:gd name="T11" fmla="*/ 0 h 193"/>
                <a:gd name="T12" fmla="*/ 0 w 82"/>
                <a:gd name="T13" fmla="*/ 0 h 193"/>
                <a:gd name="T14" fmla="*/ 0 w 82"/>
                <a:gd name="T15" fmla="*/ 0 h 193"/>
                <a:gd name="T16" fmla="*/ 0 w 82"/>
                <a:gd name="T17" fmla="*/ 0 h 193"/>
                <a:gd name="T18" fmla="*/ 0 w 82"/>
                <a:gd name="T19" fmla="*/ 0 h 193"/>
                <a:gd name="T20" fmla="*/ 0 w 82"/>
                <a:gd name="T21" fmla="*/ 0 h 19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2"/>
                <a:gd name="T34" fmla="*/ 0 h 193"/>
                <a:gd name="T35" fmla="*/ 82 w 82"/>
                <a:gd name="T36" fmla="*/ 193 h 19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2" h="193">
                  <a:moveTo>
                    <a:pt x="56" y="28"/>
                  </a:moveTo>
                  <a:lnTo>
                    <a:pt x="82" y="193"/>
                  </a:lnTo>
                  <a:lnTo>
                    <a:pt x="67" y="185"/>
                  </a:lnTo>
                  <a:lnTo>
                    <a:pt x="53" y="178"/>
                  </a:lnTo>
                  <a:lnTo>
                    <a:pt x="39" y="169"/>
                  </a:lnTo>
                  <a:lnTo>
                    <a:pt x="24" y="161"/>
                  </a:lnTo>
                  <a:lnTo>
                    <a:pt x="0" y="0"/>
                  </a:lnTo>
                  <a:lnTo>
                    <a:pt x="15" y="7"/>
                  </a:lnTo>
                  <a:lnTo>
                    <a:pt x="29" y="14"/>
                  </a:lnTo>
                  <a:lnTo>
                    <a:pt x="42" y="21"/>
                  </a:lnTo>
                  <a:lnTo>
                    <a:pt x="56" y="28"/>
                  </a:lnTo>
                  <a:close/>
                </a:path>
              </a:pathLst>
            </a:custGeom>
            <a:solidFill>
              <a:srgbClr val="C0D0DE"/>
            </a:solidFill>
            <a:ln w="9525">
              <a:noFill/>
              <a:round/>
              <a:headEnd/>
              <a:tailEnd/>
            </a:ln>
          </xdr:spPr>
        </xdr:sp>
        <xdr:sp macro="" textlink="">
          <xdr:nvSpPr>
            <xdr:cNvPr id="158" name="Freeform 302"/>
            <xdr:cNvSpPr>
              <a:spLocks/>
            </xdr:cNvSpPr>
          </xdr:nvSpPr>
          <xdr:spPr bwMode="auto">
            <a:xfrm>
              <a:off x="2092" y="643"/>
              <a:ext cx="16" cy="38"/>
            </a:xfrm>
            <a:custGeom>
              <a:avLst/>
              <a:gdLst>
                <a:gd name="T0" fmla="*/ 0 w 80"/>
                <a:gd name="T1" fmla="*/ 0 h 191"/>
                <a:gd name="T2" fmla="*/ 0 w 80"/>
                <a:gd name="T3" fmla="*/ 0 h 191"/>
                <a:gd name="T4" fmla="*/ 0 w 80"/>
                <a:gd name="T5" fmla="*/ 0 h 191"/>
                <a:gd name="T6" fmla="*/ 0 w 80"/>
                <a:gd name="T7" fmla="*/ 0 h 191"/>
                <a:gd name="T8" fmla="*/ 0 w 80"/>
                <a:gd name="T9" fmla="*/ 0 h 191"/>
                <a:gd name="T10" fmla="*/ 0 w 80"/>
                <a:gd name="T11" fmla="*/ 0 h 191"/>
                <a:gd name="T12" fmla="*/ 0 w 80"/>
                <a:gd name="T13" fmla="*/ 0 h 191"/>
                <a:gd name="T14" fmla="*/ 0 w 80"/>
                <a:gd name="T15" fmla="*/ 0 h 191"/>
                <a:gd name="T16" fmla="*/ 0 w 80"/>
                <a:gd name="T17" fmla="*/ 0 h 191"/>
                <a:gd name="T18" fmla="*/ 0 w 80"/>
                <a:gd name="T19" fmla="*/ 0 h 191"/>
                <a:gd name="T20" fmla="*/ 0 w 80"/>
                <a:gd name="T21" fmla="*/ 0 h 19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
                <a:gd name="T34" fmla="*/ 0 h 191"/>
                <a:gd name="T35" fmla="*/ 80 w 80"/>
                <a:gd name="T36" fmla="*/ 191 h 19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 h="191">
                  <a:moveTo>
                    <a:pt x="56" y="27"/>
                  </a:moveTo>
                  <a:lnTo>
                    <a:pt x="80" y="191"/>
                  </a:lnTo>
                  <a:lnTo>
                    <a:pt x="66" y="182"/>
                  </a:lnTo>
                  <a:lnTo>
                    <a:pt x="51" y="174"/>
                  </a:lnTo>
                  <a:lnTo>
                    <a:pt x="37" y="166"/>
                  </a:lnTo>
                  <a:lnTo>
                    <a:pt x="23" y="159"/>
                  </a:lnTo>
                  <a:lnTo>
                    <a:pt x="0" y="0"/>
                  </a:lnTo>
                  <a:lnTo>
                    <a:pt x="13" y="7"/>
                  </a:lnTo>
                  <a:lnTo>
                    <a:pt x="27" y="13"/>
                  </a:lnTo>
                  <a:lnTo>
                    <a:pt x="42" y="20"/>
                  </a:lnTo>
                  <a:lnTo>
                    <a:pt x="56" y="27"/>
                  </a:lnTo>
                  <a:close/>
                </a:path>
              </a:pathLst>
            </a:custGeom>
            <a:solidFill>
              <a:srgbClr val="C4D2E0"/>
            </a:solidFill>
            <a:ln w="9525">
              <a:noFill/>
              <a:round/>
              <a:headEnd/>
              <a:tailEnd/>
            </a:ln>
          </xdr:spPr>
        </xdr:sp>
        <xdr:sp macro="" textlink="">
          <xdr:nvSpPr>
            <xdr:cNvPr id="159" name="Freeform 303"/>
            <xdr:cNvSpPr>
              <a:spLocks/>
            </xdr:cNvSpPr>
          </xdr:nvSpPr>
          <xdr:spPr bwMode="auto">
            <a:xfrm>
              <a:off x="2086" y="640"/>
              <a:ext cx="16" cy="38"/>
            </a:xfrm>
            <a:custGeom>
              <a:avLst/>
              <a:gdLst>
                <a:gd name="T0" fmla="*/ 0 w 80"/>
                <a:gd name="T1" fmla="*/ 0 h 187"/>
                <a:gd name="T2" fmla="*/ 0 w 80"/>
                <a:gd name="T3" fmla="*/ 0 h 187"/>
                <a:gd name="T4" fmla="*/ 0 w 80"/>
                <a:gd name="T5" fmla="*/ 0 h 187"/>
                <a:gd name="T6" fmla="*/ 0 w 80"/>
                <a:gd name="T7" fmla="*/ 0 h 187"/>
                <a:gd name="T8" fmla="*/ 0 w 80"/>
                <a:gd name="T9" fmla="*/ 0 h 187"/>
                <a:gd name="T10" fmla="*/ 0 w 80"/>
                <a:gd name="T11" fmla="*/ 0 h 187"/>
                <a:gd name="T12" fmla="*/ 0 w 80"/>
                <a:gd name="T13" fmla="*/ 0 h 187"/>
                <a:gd name="T14" fmla="*/ 0 w 80"/>
                <a:gd name="T15" fmla="*/ 0 h 187"/>
                <a:gd name="T16" fmla="*/ 0 w 80"/>
                <a:gd name="T17" fmla="*/ 0 h 187"/>
                <a:gd name="T18" fmla="*/ 0 w 80"/>
                <a:gd name="T19" fmla="*/ 0 h 187"/>
                <a:gd name="T20" fmla="*/ 0 w 80"/>
                <a:gd name="T21" fmla="*/ 0 h 18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
                <a:gd name="T34" fmla="*/ 0 h 187"/>
                <a:gd name="T35" fmla="*/ 80 w 80"/>
                <a:gd name="T36" fmla="*/ 187 h 18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 h="187">
                  <a:moveTo>
                    <a:pt x="56" y="26"/>
                  </a:moveTo>
                  <a:lnTo>
                    <a:pt x="80" y="187"/>
                  </a:lnTo>
                  <a:lnTo>
                    <a:pt x="66" y="179"/>
                  </a:lnTo>
                  <a:lnTo>
                    <a:pt x="52" y="172"/>
                  </a:lnTo>
                  <a:lnTo>
                    <a:pt x="39" y="163"/>
                  </a:lnTo>
                  <a:lnTo>
                    <a:pt x="23" y="155"/>
                  </a:lnTo>
                  <a:lnTo>
                    <a:pt x="0" y="0"/>
                  </a:lnTo>
                  <a:lnTo>
                    <a:pt x="14" y="6"/>
                  </a:lnTo>
                  <a:lnTo>
                    <a:pt x="29" y="13"/>
                  </a:lnTo>
                  <a:lnTo>
                    <a:pt x="42" y="20"/>
                  </a:lnTo>
                  <a:lnTo>
                    <a:pt x="56" y="26"/>
                  </a:lnTo>
                  <a:close/>
                </a:path>
              </a:pathLst>
            </a:custGeom>
            <a:solidFill>
              <a:srgbClr val="C8D6E4"/>
            </a:solidFill>
            <a:ln w="9525">
              <a:noFill/>
              <a:round/>
              <a:headEnd/>
              <a:tailEnd/>
            </a:ln>
          </xdr:spPr>
        </xdr:sp>
        <xdr:sp macro="" textlink="">
          <xdr:nvSpPr>
            <xdr:cNvPr id="160" name="Freeform 304"/>
            <xdr:cNvSpPr>
              <a:spLocks/>
            </xdr:cNvSpPr>
          </xdr:nvSpPr>
          <xdr:spPr bwMode="auto">
            <a:xfrm>
              <a:off x="2080" y="638"/>
              <a:ext cx="16" cy="37"/>
            </a:xfrm>
            <a:custGeom>
              <a:avLst/>
              <a:gdLst>
                <a:gd name="T0" fmla="*/ 0 w 80"/>
                <a:gd name="T1" fmla="*/ 0 h 185"/>
                <a:gd name="T2" fmla="*/ 0 w 80"/>
                <a:gd name="T3" fmla="*/ 0 h 185"/>
                <a:gd name="T4" fmla="*/ 0 w 80"/>
                <a:gd name="T5" fmla="*/ 0 h 185"/>
                <a:gd name="T6" fmla="*/ 0 w 80"/>
                <a:gd name="T7" fmla="*/ 0 h 185"/>
                <a:gd name="T8" fmla="*/ 0 w 80"/>
                <a:gd name="T9" fmla="*/ 0 h 185"/>
                <a:gd name="T10" fmla="*/ 0 w 80"/>
                <a:gd name="T11" fmla="*/ 0 h 185"/>
                <a:gd name="T12" fmla="*/ 0 w 80"/>
                <a:gd name="T13" fmla="*/ 0 h 185"/>
                <a:gd name="T14" fmla="*/ 0 w 80"/>
                <a:gd name="T15" fmla="*/ 0 h 185"/>
                <a:gd name="T16" fmla="*/ 0 60000 65536"/>
                <a:gd name="T17" fmla="*/ 0 60000 65536"/>
                <a:gd name="T18" fmla="*/ 0 60000 65536"/>
                <a:gd name="T19" fmla="*/ 0 60000 65536"/>
                <a:gd name="T20" fmla="*/ 0 60000 65536"/>
                <a:gd name="T21" fmla="*/ 0 60000 65536"/>
                <a:gd name="T22" fmla="*/ 0 60000 65536"/>
                <a:gd name="T23" fmla="*/ 0 60000 65536"/>
                <a:gd name="T24" fmla="*/ 0 w 80"/>
                <a:gd name="T25" fmla="*/ 0 h 185"/>
                <a:gd name="T26" fmla="*/ 80 w 80"/>
                <a:gd name="T27" fmla="*/ 185 h 18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0" h="185">
                  <a:moveTo>
                    <a:pt x="57" y="26"/>
                  </a:moveTo>
                  <a:lnTo>
                    <a:pt x="80" y="185"/>
                  </a:lnTo>
                  <a:lnTo>
                    <a:pt x="24" y="153"/>
                  </a:lnTo>
                  <a:lnTo>
                    <a:pt x="0" y="0"/>
                  </a:lnTo>
                  <a:lnTo>
                    <a:pt x="14" y="6"/>
                  </a:lnTo>
                  <a:lnTo>
                    <a:pt x="28" y="12"/>
                  </a:lnTo>
                  <a:lnTo>
                    <a:pt x="42" y="19"/>
                  </a:lnTo>
                  <a:lnTo>
                    <a:pt x="57" y="26"/>
                  </a:lnTo>
                  <a:close/>
                </a:path>
              </a:pathLst>
            </a:custGeom>
            <a:solidFill>
              <a:srgbClr val="CEDBE7"/>
            </a:solidFill>
            <a:ln w="9525">
              <a:noFill/>
              <a:round/>
              <a:headEnd/>
              <a:tailEnd/>
            </a:ln>
          </xdr:spPr>
        </xdr:sp>
        <xdr:sp macro="" textlink="">
          <xdr:nvSpPr>
            <xdr:cNvPr id="161" name="Freeform 305"/>
            <xdr:cNvSpPr>
              <a:spLocks/>
            </xdr:cNvSpPr>
          </xdr:nvSpPr>
          <xdr:spPr bwMode="auto">
            <a:xfrm>
              <a:off x="2075" y="635"/>
              <a:ext cx="15" cy="36"/>
            </a:xfrm>
            <a:custGeom>
              <a:avLst/>
              <a:gdLst>
                <a:gd name="T0" fmla="*/ 0 w 79"/>
                <a:gd name="T1" fmla="*/ 0 h 182"/>
                <a:gd name="T2" fmla="*/ 0 w 79"/>
                <a:gd name="T3" fmla="*/ 0 h 182"/>
                <a:gd name="T4" fmla="*/ 0 w 79"/>
                <a:gd name="T5" fmla="*/ 0 h 182"/>
                <a:gd name="T6" fmla="*/ 0 w 79"/>
                <a:gd name="T7" fmla="*/ 0 h 182"/>
                <a:gd name="T8" fmla="*/ 0 w 79"/>
                <a:gd name="T9" fmla="*/ 0 h 182"/>
                <a:gd name="T10" fmla="*/ 0 w 79"/>
                <a:gd name="T11" fmla="*/ 0 h 182"/>
                <a:gd name="T12" fmla="*/ 0 w 79"/>
                <a:gd name="T13" fmla="*/ 0 h 182"/>
                <a:gd name="T14" fmla="*/ 0 w 79"/>
                <a:gd name="T15" fmla="*/ 0 h 182"/>
                <a:gd name="T16" fmla="*/ 0 60000 65536"/>
                <a:gd name="T17" fmla="*/ 0 60000 65536"/>
                <a:gd name="T18" fmla="*/ 0 60000 65536"/>
                <a:gd name="T19" fmla="*/ 0 60000 65536"/>
                <a:gd name="T20" fmla="*/ 0 60000 65536"/>
                <a:gd name="T21" fmla="*/ 0 60000 65536"/>
                <a:gd name="T22" fmla="*/ 0 60000 65536"/>
                <a:gd name="T23" fmla="*/ 0 60000 65536"/>
                <a:gd name="T24" fmla="*/ 0 w 79"/>
                <a:gd name="T25" fmla="*/ 0 h 182"/>
                <a:gd name="T26" fmla="*/ 79 w 79"/>
                <a:gd name="T27" fmla="*/ 182 h 18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9" h="182">
                  <a:moveTo>
                    <a:pt x="56" y="27"/>
                  </a:moveTo>
                  <a:lnTo>
                    <a:pt x="79" y="182"/>
                  </a:lnTo>
                  <a:lnTo>
                    <a:pt x="23" y="151"/>
                  </a:lnTo>
                  <a:lnTo>
                    <a:pt x="0" y="0"/>
                  </a:lnTo>
                  <a:lnTo>
                    <a:pt x="14" y="7"/>
                  </a:lnTo>
                  <a:lnTo>
                    <a:pt x="28" y="14"/>
                  </a:lnTo>
                  <a:lnTo>
                    <a:pt x="42" y="20"/>
                  </a:lnTo>
                  <a:lnTo>
                    <a:pt x="56" y="27"/>
                  </a:lnTo>
                  <a:close/>
                </a:path>
              </a:pathLst>
            </a:custGeom>
            <a:solidFill>
              <a:srgbClr val="D4DEE9"/>
            </a:solidFill>
            <a:ln w="9525">
              <a:noFill/>
              <a:round/>
              <a:headEnd/>
              <a:tailEnd/>
            </a:ln>
          </xdr:spPr>
        </xdr:sp>
        <xdr:sp macro="" textlink="">
          <xdr:nvSpPr>
            <xdr:cNvPr id="162" name="Freeform 306"/>
            <xdr:cNvSpPr>
              <a:spLocks/>
            </xdr:cNvSpPr>
          </xdr:nvSpPr>
          <xdr:spPr bwMode="auto">
            <a:xfrm>
              <a:off x="2069" y="632"/>
              <a:ext cx="16" cy="36"/>
            </a:xfrm>
            <a:custGeom>
              <a:avLst/>
              <a:gdLst>
                <a:gd name="T0" fmla="*/ 0 w 80"/>
                <a:gd name="T1" fmla="*/ 0 h 179"/>
                <a:gd name="T2" fmla="*/ 0 w 80"/>
                <a:gd name="T3" fmla="*/ 0 h 179"/>
                <a:gd name="T4" fmla="*/ 0 w 80"/>
                <a:gd name="T5" fmla="*/ 0 h 179"/>
                <a:gd name="T6" fmla="*/ 0 w 80"/>
                <a:gd name="T7" fmla="*/ 0 h 179"/>
                <a:gd name="T8" fmla="*/ 0 w 80"/>
                <a:gd name="T9" fmla="*/ 0 h 179"/>
                <a:gd name="T10" fmla="*/ 0 w 80"/>
                <a:gd name="T11" fmla="*/ 0 h 179"/>
                <a:gd name="T12" fmla="*/ 0 w 80"/>
                <a:gd name="T13" fmla="*/ 0 h 179"/>
                <a:gd name="T14" fmla="*/ 0 w 80"/>
                <a:gd name="T15" fmla="*/ 0 h 179"/>
                <a:gd name="T16" fmla="*/ 0 60000 65536"/>
                <a:gd name="T17" fmla="*/ 0 60000 65536"/>
                <a:gd name="T18" fmla="*/ 0 60000 65536"/>
                <a:gd name="T19" fmla="*/ 0 60000 65536"/>
                <a:gd name="T20" fmla="*/ 0 60000 65536"/>
                <a:gd name="T21" fmla="*/ 0 60000 65536"/>
                <a:gd name="T22" fmla="*/ 0 60000 65536"/>
                <a:gd name="T23" fmla="*/ 0 60000 65536"/>
                <a:gd name="T24" fmla="*/ 0 w 80"/>
                <a:gd name="T25" fmla="*/ 0 h 179"/>
                <a:gd name="T26" fmla="*/ 80 w 80"/>
                <a:gd name="T27" fmla="*/ 179 h 17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0" h="179">
                  <a:moveTo>
                    <a:pt x="56" y="26"/>
                  </a:moveTo>
                  <a:lnTo>
                    <a:pt x="80" y="179"/>
                  </a:lnTo>
                  <a:lnTo>
                    <a:pt x="22" y="147"/>
                  </a:lnTo>
                  <a:lnTo>
                    <a:pt x="0" y="0"/>
                  </a:lnTo>
                  <a:lnTo>
                    <a:pt x="15" y="7"/>
                  </a:lnTo>
                  <a:lnTo>
                    <a:pt x="28" y="12"/>
                  </a:lnTo>
                  <a:lnTo>
                    <a:pt x="42" y="19"/>
                  </a:lnTo>
                  <a:lnTo>
                    <a:pt x="56" y="26"/>
                  </a:lnTo>
                  <a:close/>
                </a:path>
              </a:pathLst>
            </a:custGeom>
            <a:solidFill>
              <a:srgbClr val="D9E3EC"/>
            </a:solidFill>
            <a:ln w="9525">
              <a:noFill/>
              <a:round/>
              <a:headEnd/>
              <a:tailEnd/>
            </a:ln>
          </xdr:spPr>
        </xdr:sp>
        <xdr:sp macro="" textlink="">
          <xdr:nvSpPr>
            <xdr:cNvPr id="163" name="Freeform 307"/>
            <xdr:cNvSpPr>
              <a:spLocks/>
            </xdr:cNvSpPr>
          </xdr:nvSpPr>
          <xdr:spPr bwMode="auto">
            <a:xfrm>
              <a:off x="2064" y="630"/>
              <a:ext cx="15" cy="35"/>
            </a:xfrm>
            <a:custGeom>
              <a:avLst/>
              <a:gdLst>
                <a:gd name="T0" fmla="*/ 0 w 78"/>
                <a:gd name="T1" fmla="*/ 0 h 175"/>
                <a:gd name="T2" fmla="*/ 0 w 78"/>
                <a:gd name="T3" fmla="*/ 0 h 175"/>
                <a:gd name="T4" fmla="*/ 0 w 78"/>
                <a:gd name="T5" fmla="*/ 0 h 175"/>
                <a:gd name="T6" fmla="*/ 0 w 78"/>
                <a:gd name="T7" fmla="*/ 0 h 175"/>
                <a:gd name="T8" fmla="*/ 0 w 78"/>
                <a:gd name="T9" fmla="*/ 0 h 175"/>
                <a:gd name="T10" fmla="*/ 0 w 78"/>
                <a:gd name="T11" fmla="*/ 0 h 175"/>
                <a:gd name="T12" fmla="*/ 0 w 78"/>
                <a:gd name="T13" fmla="*/ 0 h 175"/>
                <a:gd name="T14" fmla="*/ 0 w 78"/>
                <a:gd name="T15" fmla="*/ 0 h 175"/>
                <a:gd name="T16" fmla="*/ 0 60000 65536"/>
                <a:gd name="T17" fmla="*/ 0 60000 65536"/>
                <a:gd name="T18" fmla="*/ 0 60000 65536"/>
                <a:gd name="T19" fmla="*/ 0 60000 65536"/>
                <a:gd name="T20" fmla="*/ 0 60000 65536"/>
                <a:gd name="T21" fmla="*/ 0 60000 65536"/>
                <a:gd name="T22" fmla="*/ 0 60000 65536"/>
                <a:gd name="T23" fmla="*/ 0 60000 65536"/>
                <a:gd name="T24" fmla="*/ 0 w 78"/>
                <a:gd name="T25" fmla="*/ 0 h 175"/>
                <a:gd name="T26" fmla="*/ 78 w 78"/>
                <a:gd name="T27" fmla="*/ 175 h 17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8" h="175">
                  <a:moveTo>
                    <a:pt x="55" y="24"/>
                  </a:moveTo>
                  <a:lnTo>
                    <a:pt x="78" y="175"/>
                  </a:lnTo>
                  <a:lnTo>
                    <a:pt x="21" y="143"/>
                  </a:lnTo>
                  <a:lnTo>
                    <a:pt x="0" y="0"/>
                  </a:lnTo>
                  <a:lnTo>
                    <a:pt x="13" y="6"/>
                  </a:lnTo>
                  <a:lnTo>
                    <a:pt x="27" y="12"/>
                  </a:lnTo>
                  <a:lnTo>
                    <a:pt x="42" y="19"/>
                  </a:lnTo>
                  <a:lnTo>
                    <a:pt x="55" y="24"/>
                  </a:lnTo>
                  <a:close/>
                </a:path>
              </a:pathLst>
            </a:custGeom>
            <a:solidFill>
              <a:srgbClr val="E0E7EF"/>
            </a:solidFill>
            <a:ln w="9525">
              <a:noFill/>
              <a:round/>
              <a:headEnd/>
              <a:tailEnd/>
            </a:ln>
          </xdr:spPr>
        </xdr:sp>
        <xdr:sp macro="" textlink="">
          <xdr:nvSpPr>
            <xdr:cNvPr id="164" name="Freeform 308"/>
            <xdr:cNvSpPr>
              <a:spLocks/>
            </xdr:cNvSpPr>
          </xdr:nvSpPr>
          <xdr:spPr bwMode="auto">
            <a:xfrm>
              <a:off x="2058" y="628"/>
              <a:ext cx="15" cy="34"/>
            </a:xfrm>
            <a:custGeom>
              <a:avLst/>
              <a:gdLst>
                <a:gd name="T0" fmla="*/ 0 w 77"/>
                <a:gd name="T1" fmla="*/ 0 h 170"/>
                <a:gd name="T2" fmla="*/ 0 w 77"/>
                <a:gd name="T3" fmla="*/ 0 h 170"/>
                <a:gd name="T4" fmla="*/ 0 w 77"/>
                <a:gd name="T5" fmla="*/ 0 h 170"/>
                <a:gd name="T6" fmla="*/ 0 w 77"/>
                <a:gd name="T7" fmla="*/ 0 h 170"/>
                <a:gd name="T8" fmla="*/ 0 w 77"/>
                <a:gd name="T9" fmla="*/ 0 h 170"/>
                <a:gd name="T10" fmla="*/ 0 w 77"/>
                <a:gd name="T11" fmla="*/ 0 h 170"/>
                <a:gd name="T12" fmla="*/ 0 w 77"/>
                <a:gd name="T13" fmla="*/ 0 h 170"/>
                <a:gd name="T14" fmla="*/ 0 w 77"/>
                <a:gd name="T15" fmla="*/ 0 h 170"/>
                <a:gd name="T16" fmla="*/ 0 60000 65536"/>
                <a:gd name="T17" fmla="*/ 0 60000 65536"/>
                <a:gd name="T18" fmla="*/ 0 60000 65536"/>
                <a:gd name="T19" fmla="*/ 0 60000 65536"/>
                <a:gd name="T20" fmla="*/ 0 60000 65536"/>
                <a:gd name="T21" fmla="*/ 0 60000 65536"/>
                <a:gd name="T22" fmla="*/ 0 60000 65536"/>
                <a:gd name="T23" fmla="*/ 0 60000 65536"/>
                <a:gd name="T24" fmla="*/ 0 w 77"/>
                <a:gd name="T25" fmla="*/ 0 h 170"/>
                <a:gd name="T26" fmla="*/ 77 w 77"/>
                <a:gd name="T27" fmla="*/ 170 h 17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7" h="170">
                  <a:moveTo>
                    <a:pt x="55" y="23"/>
                  </a:moveTo>
                  <a:lnTo>
                    <a:pt x="77" y="170"/>
                  </a:lnTo>
                  <a:lnTo>
                    <a:pt x="20" y="139"/>
                  </a:lnTo>
                  <a:lnTo>
                    <a:pt x="0" y="0"/>
                  </a:lnTo>
                  <a:lnTo>
                    <a:pt x="13" y="6"/>
                  </a:lnTo>
                  <a:lnTo>
                    <a:pt x="27" y="11"/>
                  </a:lnTo>
                  <a:lnTo>
                    <a:pt x="41" y="17"/>
                  </a:lnTo>
                  <a:lnTo>
                    <a:pt x="55" y="23"/>
                  </a:lnTo>
                  <a:close/>
                </a:path>
              </a:pathLst>
            </a:custGeom>
            <a:solidFill>
              <a:srgbClr val="E4EAF1"/>
            </a:solidFill>
            <a:ln w="9525">
              <a:noFill/>
              <a:round/>
              <a:headEnd/>
              <a:tailEnd/>
            </a:ln>
          </xdr:spPr>
        </xdr:sp>
        <xdr:sp macro="" textlink="">
          <xdr:nvSpPr>
            <xdr:cNvPr id="165" name="Freeform 309"/>
            <xdr:cNvSpPr>
              <a:spLocks/>
            </xdr:cNvSpPr>
          </xdr:nvSpPr>
          <xdr:spPr bwMode="auto">
            <a:xfrm>
              <a:off x="2052" y="626"/>
              <a:ext cx="16" cy="33"/>
            </a:xfrm>
            <a:custGeom>
              <a:avLst/>
              <a:gdLst>
                <a:gd name="T0" fmla="*/ 0 w 77"/>
                <a:gd name="T1" fmla="*/ 0 h 165"/>
                <a:gd name="T2" fmla="*/ 0 w 77"/>
                <a:gd name="T3" fmla="*/ 0 h 165"/>
                <a:gd name="T4" fmla="*/ 0 w 77"/>
                <a:gd name="T5" fmla="*/ 0 h 165"/>
                <a:gd name="T6" fmla="*/ 0 w 77"/>
                <a:gd name="T7" fmla="*/ 0 h 165"/>
                <a:gd name="T8" fmla="*/ 0 w 77"/>
                <a:gd name="T9" fmla="*/ 0 h 165"/>
                <a:gd name="T10" fmla="*/ 0 w 77"/>
                <a:gd name="T11" fmla="*/ 0 h 165"/>
                <a:gd name="T12" fmla="*/ 0 w 77"/>
                <a:gd name="T13" fmla="*/ 0 h 165"/>
                <a:gd name="T14" fmla="*/ 0 w 77"/>
                <a:gd name="T15" fmla="*/ 0 h 165"/>
                <a:gd name="T16" fmla="*/ 0 60000 65536"/>
                <a:gd name="T17" fmla="*/ 0 60000 65536"/>
                <a:gd name="T18" fmla="*/ 0 60000 65536"/>
                <a:gd name="T19" fmla="*/ 0 60000 65536"/>
                <a:gd name="T20" fmla="*/ 0 60000 65536"/>
                <a:gd name="T21" fmla="*/ 0 60000 65536"/>
                <a:gd name="T22" fmla="*/ 0 60000 65536"/>
                <a:gd name="T23" fmla="*/ 0 60000 65536"/>
                <a:gd name="T24" fmla="*/ 0 w 77"/>
                <a:gd name="T25" fmla="*/ 0 h 165"/>
                <a:gd name="T26" fmla="*/ 77 w 77"/>
                <a:gd name="T27" fmla="*/ 165 h 16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7" h="165">
                  <a:moveTo>
                    <a:pt x="56" y="22"/>
                  </a:moveTo>
                  <a:lnTo>
                    <a:pt x="77" y="165"/>
                  </a:lnTo>
                  <a:lnTo>
                    <a:pt x="21" y="133"/>
                  </a:lnTo>
                  <a:lnTo>
                    <a:pt x="0" y="0"/>
                  </a:lnTo>
                  <a:lnTo>
                    <a:pt x="14" y="5"/>
                  </a:lnTo>
                  <a:lnTo>
                    <a:pt x="27" y="10"/>
                  </a:lnTo>
                  <a:lnTo>
                    <a:pt x="41" y="17"/>
                  </a:lnTo>
                  <a:lnTo>
                    <a:pt x="56" y="22"/>
                  </a:lnTo>
                  <a:close/>
                </a:path>
              </a:pathLst>
            </a:custGeom>
            <a:solidFill>
              <a:srgbClr val="EBF0F5"/>
            </a:solidFill>
            <a:ln w="9525">
              <a:noFill/>
              <a:round/>
              <a:headEnd/>
              <a:tailEnd/>
            </a:ln>
          </xdr:spPr>
        </xdr:sp>
        <xdr:sp macro="" textlink="">
          <xdr:nvSpPr>
            <xdr:cNvPr id="166" name="Freeform 310"/>
            <xdr:cNvSpPr>
              <a:spLocks/>
            </xdr:cNvSpPr>
          </xdr:nvSpPr>
          <xdr:spPr bwMode="auto">
            <a:xfrm>
              <a:off x="2047" y="623"/>
              <a:ext cx="15" cy="33"/>
            </a:xfrm>
            <a:custGeom>
              <a:avLst/>
              <a:gdLst>
                <a:gd name="T0" fmla="*/ 0 w 76"/>
                <a:gd name="T1" fmla="*/ 0 h 161"/>
                <a:gd name="T2" fmla="*/ 0 w 76"/>
                <a:gd name="T3" fmla="*/ 0 h 161"/>
                <a:gd name="T4" fmla="*/ 0 w 76"/>
                <a:gd name="T5" fmla="*/ 0 h 161"/>
                <a:gd name="T6" fmla="*/ 0 w 76"/>
                <a:gd name="T7" fmla="*/ 0 h 161"/>
                <a:gd name="T8" fmla="*/ 0 w 76"/>
                <a:gd name="T9" fmla="*/ 0 h 161"/>
                <a:gd name="T10" fmla="*/ 0 w 76"/>
                <a:gd name="T11" fmla="*/ 0 h 161"/>
                <a:gd name="T12" fmla="*/ 0 w 76"/>
                <a:gd name="T13" fmla="*/ 0 h 161"/>
                <a:gd name="T14" fmla="*/ 0 w 76"/>
                <a:gd name="T15" fmla="*/ 0 h 161"/>
                <a:gd name="T16" fmla="*/ 0 60000 65536"/>
                <a:gd name="T17" fmla="*/ 0 60000 65536"/>
                <a:gd name="T18" fmla="*/ 0 60000 65536"/>
                <a:gd name="T19" fmla="*/ 0 60000 65536"/>
                <a:gd name="T20" fmla="*/ 0 60000 65536"/>
                <a:gd name="T21" fmla="*/ 0 60000 65536"/>
                <a:gd name="T22" fmla="*/ 0 60000 65536"/>
                <a:gd name="T23" fmla="*/ 0 60000 65536"/>
                <a:gd name="T24" fmla="*/ 0 w 76"/>
                <a:gd name="T25" fmla="*/ 0 h 161"/>
                <a:gd name="T26" fmla="*/ 76 w 76"/>
                <a:gd name="T27" fmla="*/ 161 h 16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6" h="161">
                  <a:moveTo>
                    <a:pt x="56" y="22"/>
                  </a:moveTo>
                  <a:lnTo>
                    <a:pt x="76" y="161"/>
                  </a:lnTo>
                  <a:lnTo>
                    <a:pt x="20" y="129"/>
                  </a:lnTo>
                  <a:lnTo>
                    <a:pt x="0" y="0"/>
                  </a:lnTo>
                  <a:lnTo>
                    <a:pt x="13" y="6"/>
                  </a:lnTo>
                  <a:lnTo>
                    <a:pt x="28" y="10"/>
                  </a:lnTo>
                  <a:lnTo>
                    <a:pt x="42" y="16"/>
                  </a:lnTo>
                  <a:lnTo>
                    <a:pt x="56" y="22"/>
                  </a:lnTo>
                  <a:close/>
                </a:path>
              </a:pathLst>
            </a:custGeom>
            <a:solidFill>
              <a:srgbClr val="F0F4F7"/>
            </a:solidFill>
            <a:ln w="9525">
              <a:noFill/>
              <a:round/>
              <a:headEnd/>
              <a:tailEnd/>
            </a:ln>
          </xdr:spPr>
        </xdr:sp>
        <xdr:sp macro="" textlink="">
          <xdr:nvSpPr>
            <xdr:cNvPr id="167" name="Freeform 311"/>
            <xdr:cNvSpPr>
              <a:spLocks/>
            </xdr:cNvSpPr>
          </xdr:nvSpPr>
          <xdr:spPr bwMode="auto">
            <a:xfrm>
              <a:off x="2041" y="621"/>
              <a:ext cx="16" cy="31"/>
            </a:xfrm>
            <a:custGeom>
              <a:avLst/>
              <a:gdLst>
                <a:gd name="T0" fmla="*/ 0 w 76"/>
                <a:gd name="T1" fmla="*/ 0 h 154"/>
                <a:gd name="T2" fmla="*/ 0 w 76"/>
                <a:gd name="T3" fmla="*/ 0 h 154"/>
                <a:gd name="T4" fmla="*/ 0 w 76"/>
                <a:gd name="T5" fmla="*/ 0 h 154"/>
                <a:gd name="T6" fmla="*/ 0 w 76"/>
                <a:gd name="T7" fmla="*/ 0 h 154"/>
                <a:gd name="T8" fmla="*/ 0 w 76"/>
                <a:gd name="T9" fmla="*/ 0 h 154"/>
                <a:gd name="T10" fmla="*/ 0 w 76"/>
                <a:gd name="T11" fmla="*/ 0 h 154"/>
                <a:gd name="T12" fmla="*/ 0 w 76"/>
                <a:gd name="T13" fmla="*/ 0 h 154"/>
                <a:gd name="T14" fmla="*/ 0 w 76"/>
                <a:gd name="T15" fmla="*/ 0 h 154"/>
                <a:gd name="T16" fmla="*/ 0 60000 65536"/>
                <a:gd name="T17" fmla="*/ 0 60000 65536"/>
                <a:gd name="T18" fmla="*/ 0 60000 65536"/>
                <a:gd name="T19" fmla="*/ 0 60000 65536"/>
                <a:gd name="T20" fmla="*/ 0 60000 65536"/>
                <a:gd name="T21" fmla="*/ 0 60000 65536"/>
                <a:gd name="T22" fmla="*/ 0 60000 65536"/>
                <a:gd name="T23" fmla="*/ 0 60000 65536"/>
                <a:gd name="T24" fmla="*/ 0 w 76"/>
                <a:gd name="T25" fmla="*/ 0 h 154"/>
                <a:gd name="T26" fmla="*/ 76 w 76"/>
                <a:gd name="T27" fmla="*/ 154 h 15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6" h="154">
                  <a:moveTo>
                    <a:pt x="55" y="21"/>
                  </a:moveTo>
                  <a:lnTo>
                    <a:pt x="76" y="154"/>
                  </a:lnTo>
                  <a:lnTo>
                    <a:pt x="18" y="124"/>
                  </a:lnTo>
                  <a:lnTo>
                    <a:pt x="0" y="0"/>
                  </a:lnTo>
                  <a:lnTo>
                    <a:pt x="13" y="5"/>
                  </a:lnTo>
                  <a:lnTo>
                    <a:pt x="27" y="10"/>
                  </a:lnTo>
                  <a:lnTo>
                    <a:pt x="40" y="16"/>
                  </a:lnTo>
                  <a:lnTo>
                    <a:pt x="55" y="21"/>
                  </a:lnTo>
                  <a:close/>
                </a:path>
              </a:pathLst>
            </a:custGeom>
            <a:solidFill>
              <a:srgbClr val="F5F7F9"/>
            </a:solidFill>
            <a:ln w="9525">
              <a:noFill/>
              <a:round/>
              <a:headEnd/>
              <a:tailEnd/>
            </a:ln>
          </xdr:spPr>
        </xdr:sp>
        <xdr:sp macro="" textlink="">
          <xdr:nvSpPr>
            <xdr:cNvPr id="168" name="Freeform 312"/>
            <xdr:cNvSpPr>
              <a:spLocks/>
            </xdr:cNvSpPr>
          </xdr:nvSpPr>
          <xdr:spPr bwMode="auto">
            <a:xfrm>
              <a:off x="2036" y="620"/>
              <a:ext cx="15" cy="29"/>
            </a:xfrm>
            <a:custGeom>
              <a:avLst/>
              <a:gdLst>
                <a:gd name="T0" fmla="*/ 0 w 75"/>
                <a:gd name="T1" fmla="*/ 0 h 148"/>
                <a:gd name="T2" fmla="*/ 0 w 75"/>
                <a:gd name="T3" fmla="*/ 0 h 148"/>
                <a:gd name="T4" fmla="*/ 0 w 75"/>
                <a:gd name="T5" fmla="*/ 0 h 148"/>
                <a:gd name="T6" fmla="*/ 0 w 75"/>
                <a:gd name="T7" fmla="*/ 0 h 148"/>
                <a:gd name="T8" fmla="*/ 0 w 75"/>
                <a:gd name="T9" fmla="*/ 0 h 148"/>
                <a:gd name="T10" fmla="*/ 0 w 75"/>
                <a:gd name="T11" fmla="*/ 0 h 148"/>
                <a:gd name="T12" fmla="*/ 0 w 75"/>
                <a:gd name="T13" fmla="*/ 0 h 148"/>
                <a:gd name="T14" fmla="*/ 0 w 75"/>
                <a:gd name="T15" fmla="*/ 0 h 148"/>
                <a:gd name="T16" fmla="*/ 0 w 75"/>
                <a:gd name="T17" fmla="*/ 0 h 148"/>
                <a:gd name="T18" fmla="*/ 0 w 75"/>
                <a:gd name="T19" fmla="*/ 0 h 148"/>
                <a:gd name="T20" fmla="*/ 0 w 75"/>
                <a:gd name="T21" fmla="*/ 0 h 1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5"/>
                <a:gd name="T34" fmla="*/ 0 h 148"/>
                <a:gd name="T35" fmla="*/ 75 w 75"/>
                <a:gd name="T36" fmla="*/ 148 h 1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5" h="148">
                  <a:moveTo>
                    <a:pt x="55" y="19"/>
                  </a:moveTo>
                  <a:lnTo>
                    <a:pt x="75" y="148"/>
                  </a:lnTo>
                  <a:lnTo>
                    <a:pt x="61" y="140"/>
                  </a:lnTo>
                  <a:lnTo>
                    <a:pt x="46" y="133"/>
                  </a:lnTo>
                  <a:lnTo>
                    <a:pt x="32" y="125"/>
                  </a:lnTo>
                  <a:lnTo>
                    <a:pt x="18" y="116"/>
                  </a:lnTo>
                  <a:lnTo>
                    <a:pt x="0" y="0"/>
                  </a:lnTo>
                  <a:lnTo>
                    <a:pt x="13" y="5"/>
                  </a:lnTo>
                  <a:lnTo>
                    <a:pt x="28" y="9"/>
                  </a:lnTo>
                  <a:lnTo>
                    <a:pt x="41" y="14"/>
                  </a:lnTo>
                  <a:lnTo>
                    <a:pt x="55" y="19"/>
                  </a:lnTo>
                  <a:close/>
                </a:path>
              </a:pathLst>
            </a:custGeom>
            <a:solidFill>
              <a:srgbClr val="FBFCFD"/>
            </a:solidFill>
            <a:ln w="9525">
              <a:noFill/>
              <a:round/>
              <a:headEnd/>
              <a:tailEnd/>
            </a:ln>
          </xdr:spPr>
        </xdr:sp>
        <xdr:sp macro="" textlink="">
          <xdr:nvSpPr>
            <xdr:cNvPr id="169" name="Freeform 313"/>
            <xdr:cNvSpPr>
              <a:spLocks/>
            </xdr:cNvSpPr>
          </xdr:nvSpPr>
          <xdr:spPr bwMode="auto">
            <a:xfrm>
              <a:off x="2031" y="618"/>
              <a:ext cx="14" cy="28"/>
            </a:xfrm>
            <a:custGeom>
              <a:avLst/>
              <a:gdLst>
                <a:gd name="T0" fmla="*/ 0 w 72"/>
                <a:gd name="T1" fmla="*/ 0 h 140"/>
                <a:gd name="T2" fmla="*/ 0 w 72"/>
                <a:gd name="T3" fmla="*/ 0 h 140"/>
                <a:gd name="T4" fmla="*/ 0 w 72"/>
                <a:gd name="T5" fmla="*/ 0 h 140"/>
                <a:gd name="T6" fmla="*/ 0 w 72"/>
                <a:gd name="T7" fmla="*/ 0 h 140"/>
                <a:gd name="T8" fmla="*/ 0 w 72"/>
                <a:gd name="T9" fmla="*/ 0 h 140"/>
                <a:gd name="T10" fmla="*/ 0 w 72"/>
                <a:gd name="T11" fmla="*/ 0 h 140"/>
                <a:gd name="T12" fmla="*/ 0 w 72"/>
                <a:gd name="T13" fmla="*/ 0 h 140"/>
                <a:gd name="T14" fmla="*/ 0 w 72"/>
                <a:gd name="T15" fmla="*/ 0 h 140"/>
                <a:gd name="T16" fmla="*/ 0 60000 65536"/>
                <a:gd name="T17" fmla="*/ 0 60000 65536"/>
                <a:gd name="T18" fmla="*/ 0 60000 65536"/>
                <a:gd name="T19" fmla="*/ 0 60000 65536"/>
                <a:gd name="T20" fmla="*/ 0 60000 65536"/>
                <a:gd name="T21" fmla="*/ 0 60000 65536"/>
                <a:gd name="T22" fmla="*/ 0 60000 65536"/>
                <a:gd name="T23" fmla="*/ 0 60000 65536"/>
                <a:gd name="T24" fmla="*/ 0 w 72"/>
                <a:gd name="T25" fmla="*/ 0 h 140"/>
                <a:gd name="T26" fmla="*/ 72 w 72"/>
                <a:gd name="T27" fmla="*/ 140 h 14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2" h="140">
                  <a:moveTo>
                    <a:pt x="54" y="16"/>
                  </a:moveTo>
                  <a:lnTo>
                    <a:pt x="72" y="140"/>
                  </a:lnTo>
                  <a:lnTo>
                    <a:pt x="15" y="108"/>
                  </a:lnTo>
                  <a:lnTo>
                    <a:pt x="0" y="0"/>
                  </a:lnTo>
                  <a:lnTo>
                    <a:pt x="12" y="3"/>
                  </a:lnTo>
                  <a:lnTo>
                    <a:pt x="25" y="7"/>
                  </a:lnTo>
                  <a:lnTo>
                    <a:pt x="39" y="12"/>
                  </a:lnTo>
                  <a:lnTo>
                    <a:pt x="54" y="16"/>
                  </a:lnTo>
                  <a:close/>
                </a:path>
              </a:pathLst>
            </a:custGeom>
            <a:solidFill>
              <a:srgbClr val="F7F9FC"/>
            </a:solidFill>
            <a:ln w="9525">
              <a:noFill/>
              <a:round/>
              <a:headEnd/>
              <a:tailEnd/>
            </a:ln>
          </xdr:spPr>
        </xdr:sp>
        <xdr:sp macro="" textlink="">
          <xdr:nvSpPr>
            <xdr:cNvPr id="170" name="Freeform 314"/>
            <xdr:cNvSpPr>
              <a:spLocks/>
            </xdr:cNvSpPr>
          </xdr:nvSpPr>
          <xdr:spPr bwMode="auto">
            <a:xfrm>
              <a:off x="2025" y="617"/>
              <a:ext cx="14" cy="26"/>
            </a:xfrm>
            <a:custGeom>
              <a:avLst/>
              <a:gdLst>
                <a:gd name="T0" fmla="*/ 0 w 72"/>
                <a:gd name="T1" fmla="*/ 0 h 130"/>
                <a:gd name="T2" fmla="*/ 0 w 72"/>
                <a:gd name="T3" fmla="*/ 0 h 130"/>
                <a:gd name="T4" fmla="*/ 0 w 72"/>
                <a:gd name="T5" fmla="*/ 0 h 130"/>
                <a:gd name="T6" fmla="*/ 0 w 72"/>
                <a:gd name="T7" fmla="*/ 0 h 130"/>
                <a:gd name="T8" fmla="*/ 0 w 72"/>
                <a:gd name="T9" fmla="*/ 0 h 130"/>
                <a:gd name="T10" fmla="*/ 0 w 72"/>
                <a:gd name="T11" fmla="*/ 0 h 130"/>
                <a:gd name="T12" fmla="*/ 0 w 72"/>
                <a:gd name="T13" fmla="*/ 0 h 130"/>
                <a:gd name="T14" fmla="*/ 0 w 72"/>
                <a:gd name="T15" fmla="*/ 0 h 130"/>
                <a:gd name="T16" fmla="*/ 0 w 72"/>
                <a:gd name="T17" fmla="*/ 0 h 130"/>
                <a:gd name="T18" fmla="*/ 0 w 72"/>
                <a:gd name="T19" fmla="*/ 0 h 130"/>
                <a:gd name="T20" fmla="*/ 0 w 72"/>
                <a:gd name="T21" fmla="*/ 0 h 1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2"/>
                <a:gd name="T34" fmla="*/ 0 h 130"/>
                <a:gd name="T35" fmla="*/ 72 w 72"/>
                <a:gd name="T36" fmla="*/ 130 h 13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2" h="130">
                  <a:moveTo>
                    <a:pt x="54" y="14"/>
                  </a:moveTo>
                  <a:lnTo>
                    <a:pt x="72" y="130"/>
                  </a:lnTo>
                  <a:lnTo>
                    <a:pt x="57" y="122"/>
                  </a:lnTo>
                  <a:lnTo>
                    <a:pt x="43" y="115"/>
                  </a:lnTo>
                  <a:lnTo>
                    <a:pt x="29" y="107"/>
                  </a:lnTo>
                  <a:lnTo>
                    <a:pt x="15" y="98"/>
                  </a:lnTo>
                  <a:lnTo>
                    <a:pt x="0" y="0"/>
                  </a:lnTo>
                  <a:lnTo>
                    <a:pt x="12" y="2"/>
                  </a:lnTo>
                  <a:lnTo>
                    <a:pt x="25" y="6"/>
                  </a:lnTo>
                  <a:lnTo>
                    <a:pt x="40" y="10"/>
                  </a:lnTo>
                  <a:lnTo>
                    <a:pt x="54" y="14"/>
                  </a:lnTo>
                  <a:close/>
                </a:path>
              </a:pathLst>
            </a:custGeom>
            <a:solidFill>
              <a:srgbClr val="E6EDF4"/>
            </a:solidFill>
            <a:ln w="9525">
              <a:noFill/>
              <a:round/>
              <a:headEnd/>
              <a:tailEnd/>
            </a:ln>
          </xdr:spPr>
        </xdr:sp>
        <xdr:sp macro="" textlink="">
          <xdr:nvSpPr>
            <xdr:cNvPr id="171" name="Freeform 315"/>
            <xdr:cNvSpPr>
              <a:spLocks/>
            </xdr:cNvSpPr>
          </xdr:nvSpPr>
          <xdr:spPr bwMode="auto">
            <a:xfrm>
              <a:off x="2020" y="616"/>
              <a:ext cx="14" cy="24"/>
            </a:xfrm>
            <a:custGeom>
              <a:avLst/>
              <a:gdLst>
                <a:gd name="T0" fmla="*/ 0 w 69"/>
                <a:gd name="T1" fmla="*/ 0 h 118"/>
                <a:gd name="T2" fmla="*/ 0 w 69"/>
                <a:gd name="T3" fmla="*/ 0 h 118"/>
                <a:gd name="T4" fmla="*/ 0 w 69"/>
                <a:gd name="T5" fmla="*/ 0 h 118"/>
                <a:gd name="T6" fmla="*/ 0 w 69"/>
                <a:gd name="T7" fmla="*/ 0 h 118"/>
                <a:gd name="T8" fmla="*/ 0 w 69"/>
                <a:gd name="T9" fmla="*/ 0 h 118"/>
                <a:gd name="T10" fmla="*/ 0 w 69"/>
                <a:gd name="T11" fmla="*/ 0 h 118"/>
                <a:gd name="T12" fmla="*/ 0 w 69"/>
                <a:gd name="T13" fmla="*/ 0 h 118"/>
                <a:gd name="T14" fmla="*/ 0 w 69"/>
                <a:gd name="T15" fmla="*/ 0 h 118"/>
                <a:gd name="T16" fmla="*/ 0 w 69"/>
                <a:gd name="T17" fmla="*/ 0 h 118"/>
                <a:gd name="T18" fmla="*/ 0 w 69"/>
                <a:gd name="T19" fmla="*/ 0 h 118"/>
                <a:gd name="T20" fmla="*/ 0 w 69"/>
                <a:gd name="T21" fmla="*/ 0 h 11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9"/>
                <a:gd name="T34" fmla="*/ 0 h 118"/>
                <a:gd name="T35" fmla="*/ 69 w 69"/>
                <a:gd name="T36" fmla="*/ 118 h 11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9" h="118">
                  <a:moveTo>
                    <a:pt x="54" y="10"/>
                  </a:moveTo>
                  <a:lnTo>
                    <a:pt x="69" y="118"/>
                  </a:lnTo>
                  <a:lnTo>
                    <a:pt x="55" y="109"/>
                  </a:lnTo>
                  <a:lnTo>
                    <a:pt x="40" y="101"/>
                  </a:lnTo>
                  <a:lnTo>
                    <a:pt x="26" y="93"/>
                  </a:lnTo>
                  <a:lnTo>
                    <a:pt x="13" y="86"/>
                  </a:lnTo>
                  <a:lnTo>
                    <a:pt x="0" y="0"/>
                  </a:lnTo>
                  <a:lnTo>
                    <a:pt x="12" y="1"/>
                  </a:lnTo>
                  <a:lnTo>
                    <a:pt x="24" y="3"/>
                  </a:lnTo>
                  <a:lnTo>
                    <a:pt x="38" y="5"/>
                  </a:lnTo>
                  <a:lnTo>
                    <a:pt x="54" y="10"/>
                  </a:lnTo>
                  <a:close/>
                </a:path>
              </a:pathLst>
            </a:custGeom>
            <a:solidFill>
              <a:srgbClr val="D6E1EB"/>
            </a:solidFill>
            <a:ln w="9525">
              <a:noFill/>
              <a:round/>
              <a:headEnd/>
              <a:tailEnd/>
            </a:ln>
          </xdr:spPr>
        </xdr:sp>
        <xdr:sp macro="" textlink="">
          <xdr:nvSpPr>
            <xdr:cNvPr id="172" name="Freeform 316"/>
            <xdr:cNvSpPr>
              <a:spLocks/>
            </xdr:cNvSpPr>
          </xdr:nvSpPr>
          <xdr:spPr bwMode="auto">
            <a:xfrm>
              <a:off x="2014" y="616"/>
              <a:ext cx="14" cy="20"/>
            </a:xfrm>
            <a:custGeom>
              <a:avLst/>
              <a:gdLst>
                <a:gd name="T0" fmla="*/ 0 w 68"/>
                <a:gd name="T1" fmla="*/ 0 h 102"/>
                <a:gd name="T2" fmla="*/ 0 w 68"/>
                <a:gd name="T3" fmla="*/ 0 h 102"/>
                <a:gd name="T4" fmla="*/ 0 w 68"/>
                <a:gd name="T5" fmla="*/ 0 h 102"/>
                <a:gd name="T6" fmla="*/ 0 w 68"/>
                <a:gd name="T7" fmla="*/ 0 h 102"/>
                <a:gd name="T8" fmla="*/ 0 w 68"/>
                <a:gd name="T9" fmla="*/ 0 h 102"/>
                <a:gd name="T10" fmla="*/ 0 w 68"/>
                <a:gd name="T11" fmla="*/ 0 h 102"/>
                <a:gd name="T12" fmla="*/ 0 w 68"/>
                <a:gd name="T13" fmla="*/ 0 h 102"/>
                <a:gd name="T14" fmla="*/ 0 w 68"/>
                <a:gd name="T15" fmla="*/ 0 h 102"/>
                <a:gd name="T16" fmla="*/ 0 w 68"/>
                <a:gd name="T17" fmla="*/ 0 h 102"/>
                <a:gd name="T18" fmla="*/ 0 w 68"/>
                <a:gd name="T19" fmla="*/ 0 h 102"/>
                <a:gd name="T20" fmla="*/ 0 w 68"/>
                <a:gd name="T21" fmla="*/ 0 h 102"/>
                <a:gd name="T22" fmla="*/ 0 w 68"/>
                <a:gd name="T23" fmla="*/ 0 h 102"/>
                <a:gd name="T24" fmla="*/ 0 w 68"/>
                <a:gd name="T25" fmla="*/ 0 h 102"/>
                <a:gd name="T26" fmla="*/ 0 w 68"/>
                <a:gd name="T27" fmla="*/ 0 h 10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8"/>
                <a:gd name="T43" fmla="*/ 0 h 102"/>
                <a:gd name="T44" fmla="*/ 68 w 68"/>
                <a:gd name="T45" fmla="*/ 102 h 10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8" h="102">
                  <a:moveTo>
                    <a:pt x="53" y="4"/>
                  </a:moveTo>
                  <a:lnTo>
                    <a:pt x="68" y="102"/>
                  </a:lnTo>
                  <a:lnTo>
                    <a:pt x="57" y="97"/>
                  </a:lnTo>
                  <a:lnTo>
                    <a:pt x="48" y="91"/>
                  </a:lnTo>
                  <a:lnTo>
                    <a:pt x="38" y="86"/>
                  </a:lnTo>
                  <a:lnTo>
                    <a:pt x="28" y="79"/>
                  </a:lnTo>
                  <a:lnTo>
                    <a:pt x="19" y="74"/>
                  </a:lnTo>
                  <a:lnTo>
                    <a:pt x="11" y="69"/>
                  </a:lnTo>
                  <a:lnTo>
                    <a:pt x="0" y="0"/>
                  </a:lnTo>
                  <a:lnTo>
                    <a:pt x="7" y="1"/>
                  </a:lnTo>
                  <a:lnTo>
                    <a:pt x="16" y="0"/>
                  </a:lnTo>
                  <a:lnTo>
                    <a:pt x="27" y="1"/>
                  </a:lnTo>
                  <a:lnTo>
                    <a:pt x="40" y="2"/>
                  </a:lnTo>
                  <a:lnTo>
                    <a:pt x="53" y="4"/>
                  </a:lnTo>
                  <a:close/>
                </a:path>
              </a:pathLst>
            </a:custGeom>
            <a:solidFill>
              <a:srgbClr val="C5D4E3"/>
            </a:solidFill>
            <a:ln w="9525">
              <a:noFill/>
              <a:round/>
              <a:headEnd/>
              <a:tailEnd/>
            </a:ln>
          </xdr:spPr>
        </xdr:sp>
        <xdr:sp macro="" textlink="">
          <xdr:nvSpPr>
            <xdr:cNvPr id="173" name="Freeform 317"/>
            <xdr:cNvSpPr>
              <a:spLocks/>
            </xdr:cNvSpPr>
          </xdr:nvSpPr>
          <xdr:spPr bwMode="auto">
            <a:xfrm>
              <a:off x="2009" y="616"/>
              <a:ext cx="13" cy="17"/>
            </a:xfrm>
            <a:custGeom>
              <a:avLst/>
              <a:gdLst>
                <a:gd name="T0" fmla="*/ 0 w 65"/>
                <a:gd name="T1" fmla="*/ 0 h 87"/>
                <a:gd name="T2" fmla="*/ 0 w 65"/>
                <a:gd name="T3" fmla="*/ 0 h 87"/>
                <a:gd name="T4" fmla="*/ 0 w 65"/>
                <a:gd name="T5" fmla="*/ 0 h 87"/>
                <a:gd name="T6" fmla="*/ 0 w 65"/>
                <a:gd name="T7" fmla="*/ 0 h 87"/>
                <a:gd name="T8" fmla="*/ 0 w 65"/>
                <a:gd name="T9" fmla="*/ 0 h 87"/>
                <a:gd name="T10" fmla="*/ 0 w 65"/>
                <a:gd name="T11" fmla="*/ 0 h 87"/>
                <a:gd name="T12" fmla="*/ 0 w 65"/>
                <a:gd name="T13" fmla="*/ 0 h 87"/>
                <a:gd name="T14" fmla="*/ 0 w 65"/>
                <a:gd name="T15" fmla="*/ 0 h 87"/>
                <a:gd name="T16" fmla="*/ 0 w 65"/>
                <a:gd name="T17" fmla="*/ 0 h 87"/>
                <a:gd name="T18" fmla="*/ 0 w 65"/>
                <a:gd name="T19" fmla="*/ 0 h 87"/>
                <a:gd name="T20" fmla="*/ 0 w 65"/>
                <a:gd name="T21" fmla="*/ 0 h 87"/>
                <a:gd name="T22" fmla="*/ 0 w 65"/>
                <a:gd name="T23" fmla="*/ 0 h 8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5"/>
                <a:gd name="T37" fmla="*/ 0 h 87"/>
                <a:gd name="T38" fmla="*/ 65 w 65"/>
                <a:gd name="T39" fmla="*/ 87 h 8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5" h="87">
                  <a:moveTo>
                    <a:pt x="52" y="1"/>
                  </a:moveTo>
                  <a:lnTo>
                    <a:pt x="65" y="87"/>
                  </a:lnTo>
                  <a:lnTo>
                    <a:pt x="53" y="79"/>
                  </a:lnTo>
                  <a:lnTo>
                    <a:pt x="40" y="71"/>
                  </a:lnTo>
                  <a:lnTo>
                    <a:pt x="27" y="62"/>
                  </a:lnTo>
                  <a:lnTo>
                    <a:pt x="16" y="55"/>
                  </a:lnTo>
                  <a:lnTo>
                    <a:pt x="6" y="47"/>
                  </a:lnTo>
                  <a:lnTo>
                    <a:pt x="0" y="2"/>
                  </a:lnTo>
                  <a:lnTo>
                    <a:pt x="13" y="1"/>
                  </a:lnTo>
                  <a:lnTo>
                    <a:pt x="32" y="1"/>
                  </a:lnTo>
                  <a:lnTo>
                    <a:pt x="41" y="0"/>
                  </a:lnTo>
                  <a:lnTo>
                    <a:pt x="52" y="1"/>
                  </a:lnTo>
                  <a:close/>
                </a:path>
              </a:pathLst>
            </a:custGeom>
            <a:solidFill>
              <a:srgbClr val="B9CBDB"/>
            </a:solidFill>
            <a:ln w="9525">
              <a:noFill/>
              <a:round/>
              <a:headEnd/>
              <a:tailEnd/>
            </a:ln>
          </xdr:spPr>
        </xdr:sp>
        <xdr:sp macro="" textlink="">
          <xdr:nvSpPr>
            <xdr:cNvPr id="174" name="Freeform 318"/>
            <xdr:cNvSpPr>
              <a:spLocks/>
            </xdr:cNvSpPr>
          </xdr:nvSpPr>
          <xdr:spPr bwMode="auto">
            <a:xfrm>
              <a:off x="2006" y="616"/>
              <a:ext cx="11" cy="14"/>
            </a:xfrm>
            <a:custGeom>
              <a:avLst/>
              <a:gdLst>
                <a:gd name="T0" fmla="*/ 0 w 53"/>
                <a:gd name="T1" fmla="*/ 0 h 69"/>
                <a:gd name="T2" fmla="*/ 0 w 53"/>
                <a:gd name="T3" fmla="*/ 0 h 69"/>
                <a:gd name="T4" fmla="*/ 0 w 53"/>
                <a:gd name="T5" fmla="*/ 0 h 69"/>
                <a:gd name="T6" fmla="*/ 0 w 53"/>
                <a:gd name="T7" fmla="*/ 0 h 69"/>
                <a:gd name="T8" fmla="*/ 0 w 53"/>
                <a:gd name="T9" fmla="*/ 0 h 69"/>
                <a:gd name="T10" fmla="*/ 0 w 53"/>
                <a:gd name="T11" fmla="*/ 0 h 69"/>
                <a:gd name="T12" fmla="*/ 0 w 53"/>
                <a:gd name="T13" fmla="*/ 0 h 69"/>
                <a:gd name="T14" fmla="*/ 0 w 53"/>
                <a:gd name="T15" fmla="*/ 0 h 69"/>
                <a:gd name="T16" fmla="*/ 0 w 53"/>
                <a:gd name="T17" fmla="*/ 0 h 69"/>
                <a:gd name="T18" fmla="*/ 0 w 53"/>
                <a:gd name="T19" fmla="*/ 0 h 69"/>
                <a:gd name="T20" fmla="*/ 0 w 53"/>
                <a:gd name="T21" fmla="*/ 0 h 69"/>
                <a:gd name="T22" fmla="*/ 0 w 53"/>
                <a:gd name="T23" fmla="*/ 0 h 69"/>
                <a:gd name="T24" fmla="*/ 0 w 53"/>
                <a:gd name="T25" fmla="*/ 0 h 69"/>
                <a:gd name="T26" fmla="*/ 0 w 53"/>
                <a:gd name="T27" fmla="*/ 0 h 69"/>
                <a:gd name="T28" fmla="*/ 0 w 53"/>
                <a:gd name="T29" fmla="*/ 0 h 69"/>
                <a:gd name="T30" fmla="*/ 0 w 53"/>
                <a:gd name="T31" fmla="*/ 0 h 6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53"/>
                <a:gd name="T49" fmla="*/ 0 h 69"/>
                <a:gd name="T50" fmla="*/ 53 w 53"/>
                <a:gd name="T51" fmla="*/ 69 h 69"/>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53" h="69">
                  <a:moveTo>
                    <a:pt x="42" y="0"/>
                  </a:moveTo>
                  <a:lnTo>
                    <a:pt x="53" y="69"/>
                  </a:lnTo>
                  <a:lnTo>
                    <a:pt x="34" y="55"/>
                  </a:lnTo>
                  <a:lnTo>
                    <a:pt x="19" y="43"/>
                  </a:lnTo>
                  <a:lnTo>
                    <a:pt x="12" y="36"/>
                  </a:lnTo>
                  <a:lnTo>
                    <a:pt x="8" y="31"/>
                  </a:lnTo>
                  <a:lnTo>
                    <a:pt x="4" y="25"/>
                  </a:lnTo>
                  <a:lnTo>
                    <a:pt x="1" y="21"/>
                  </a:lnTo>
                  <a:lnTo>
                    <a:pt x="0" y="16"/>
                  </a:lnTo>
                  <a:lnTo>
                    <a:pt x="1" y="12"/>
                  </a:lnTo>
                  <a:lnTo>
                    <a:pt x="4" y="9"/>
                  </a:lnTo>
                  <a:lnTo>
                    <a:pt x="7" y="5"/>
                  </a:lnTo>
                  <a:lnTo>
                    <a:pt x="14" y="3"/>
                  </a:lnTo>
                  <a:lnTo>
                    <a:pt x="21" y="2"/>
                  </a:lnTo>
                  <a:lnTo>
                    <a:pt x="31" y="1"/>
                  </a:lnTo>
                  <a:lnTo>
                    <a:pt x="42" y="0"/>
                  </a:lnTo>
                  <a:close/>
                </a:path>
              </a:pathLst>
            </a:custGeom>
            <a:solidFill>
              <a:srgbClr val="ACC2D3"/>
            </a:solidFill>
            <a:ln w="9525">
              <a:noFill/>
              <a:round/>
              <a:headEnd/>
              <a:tailEnd/>
            </a:ln>
          </xdr:spPr>
        </xdr:sp>
        <xdr:sp macro="" textlink="">
          <xdr:nvSpPr>
            <xdr:cNvPr id="175" name="Freeform 319"/>
            <xdr:cNvSpPr>
              <a:spLocks/>
            </xdr:cNvSpPr>
          </xdr:nvSpPr>
          <xdr:spPr bwMode="auto">
            <a:xfrm>
              <a:off x="2006" y="616"/>
              <a:ext cx="5" cy="9"/>
            </a:xfrm>
            <a:custGeom>
              <a:avLst/>
              <a:gdLst>
                <a:gd name="T0" fmla="*/ 0 w 23"/>
                <a:gd name="T1" fmla="*/ 0 h 45"/>
                <a:gd name="T2" fmla="*/ 0 w 23"/>
                <a:gd name="T3" fmla="*/ 0 h 45"/>
                <a:gd name="T4" fmla="*/ 0 w 23"/>
                <a:gd name="T5" fmla="*/ 0 h 45"/>
                <a:gd name="T6" fmla="*/ 0 w 23"/>
                <a:gd name="T7" fmla="*/ 0 h 45"/>
                <a:gd name="T8" fmla="*/ 0 w 23"/>
                <a:gd name="T9" fmla="*/ 0 h 45"/>
                <a:gd name="T10" fmla="*/ 0 w 23"/>
                <a:gd name="T11" fmla="*/ 0 h 45"/>
                <a:gd name="T12" fmla="*/ 0 w 23"/>
                <a:gd name="T13" fmla="*/ 0 h 45"/>
                <a:gd name="T14" fmla="*/ 0 w 23"/>
                <a:gd name="T15" fmla="*/ 0 h 45"/>
                <a:gd name="T16" fmla="*/ 0 w 23"/>
                <a:gd name="T17" fmla="*/ 0 h 45"/>
                <a:gd name="T18" fmla="*/ 0 w 23"/>
                <a:gd name="T19" fmla="*/ 0 h 45"/>
                <a:gd name="T20" fmla="*/ 0 w 23"/>
                <a:gd name="T21" fmla="*/ 0 h 45"/>
                <a:gd name="T22" fmla="*/ 0 w 23"/>
                <a:gd name="T23" fmla="*/ 0 h 45"/>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3"/>
                <a:gd name="T37" fmla="*/ 0 h 45"/>
                <a:gd name="T38" fmla="*/ 23 w 23"/>
                <a:gd name="T39" fmla="*/ 45 h 45"/>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3" h="45">
                  <a:moveTo>
                    <a:pt x="17" y="0"/>
                  </a:moveTo>
                  <a:lnTo>
                    <a:pt x="23" y="45"/>
                  </a:lnTo>
                  <a:lnTo>
                    <a:pt x="15" y="36"/>
                  </a:lnTo>
                  <a:lnTo>
                    <a:pt x="8" y="30"/>
                  </a:lnTo>
                  <a:lnTo>
                    <a:pt x="4" y="23"/>
                  </a:lnTo>
                  <a:lnTo>
                    <a:pt x="1" y="16"/>
                  </a:lnTo>
                  <a:lnTo>
                    <a:pt x="0" y="14"/>
                  </a:lnTo>
                  <a:lnTo>
                    <a:pt x="0" y="11"/>
                  </a:lnTo>
                  <a:lnTo>
                    <a:pt x="1" y="9"/>
                  </a:lnTo>
                  <a:lnTo>
                    <a:pt x="4" y="7"/>
                  </a:lnTo>
                  <a:lnTo>
                    <a:pt x="8" y="3"/>
                  </a:lnTo>
                  <a:lnTo>
                    <a:pt x="17" y="0"/>
                  </a:lnTo>
                  <a:close/>
                </a:path>
              </a:pathLst>
            </a:custGeom>
            <a:solidFill>
              <a:srgbClr val="A0B8CC"/>
            </a:solidFill>
            <a:ln w="9525">
              <a:noFill/>
              <a:round/>
              <a:headEnd/>
              <a:tailEnd/>
            </a:ln>
          </xdr:spPr>
        </xdr:sp>
        <xdr:sp macro="" textlink="">
          <xdr:nvSpPr>
            <xdr:cNvPr id="176" name="Freeform 320"/>
            <xdr:cNvSpPr>
              <a:spLocks/>
            </xdr:cNvSpPr>
          </xdr:nvSpPr>
          <xdr:spPr bwMode="auto">
            <a:xfrm>
              <a:off x="2202" y="658"/>
              <a:ext cx="5" cy="5"/>
            </a:xfrm>
            <a:custGeom>
              <a:avLst/>
              <a:gdLst>
                <a:gd name="T0" fmla="*/ 0 w 26"/>
                <a:gd name="T1" fmla="*/ 0 h 23"/>
                <a:gd name="T2" fmla="*/ 0 w 26"/>
                <a:gd name="T3" fmla="*/ 0 h 23"/>
                <a:gd name="T4" fmla="*/ 0 w 26"/>
                <a:gd name="T5" fmla="*/ 0 h 23"/>
                <a:gd name="T6" fmla="*/ 0 w 26"/>
                <a:gd name="T7" fmla="*/ 0 h 23"/>
                <a:gd name="T8" fmla="*/ 0 w 26"/>
                <a:gd name="T9" fmla="*/ 0 h 23"/>
                <a:gd name="T10" fmla="*/ 0 w 26"/>
                <a:gd name="T11" fmla="*/ 0 h 23"/>
                <a:gd name="T12" fmla="*/ 0 w 26"/>
                <a:gd name="T13" fmla="*/ 0 h 23"/>
                <a:gd name="T14" fmla="*/ 0 w 26"/>
                <a:gd name="T15" fmla="*/ 0 h 23"/>
                <a:gd name="T16" fmla="*/ 0 w 26"/>
                <a:gd name="T17" fmla="*/ 0 h 23"/>
                <a:gd name="T18" fmla="*/ 0 w 26"/>
                <a:gd name="T19" fmla="*/ 0 h 2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
                <a:gd name="T31" fmla="*/ 0 h 23"/>
                <a:gd name="T32" fmla="*/ 26 w 26"/>
                <a:gd name="T33" fmla="*/ 23 h 2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 h="23">
                  <a:moveTo>
                    <a:pt x="2" y="19"/>
                  </a:moveTo>
                  <a:lnTo>
                    <a:pt x="0" y="0"/>
                  </a:lnTo>
                  <a:lnTo>
                    <a:pt x="13" y="11"/>
                  </a:lnTo>
                  <a:lnTo>
                    <a:pt x="25" y="22"/>
                  </a:lnTo>
                  <a:lnTo>
                    <a:pt x="26" y="23"/>
                  </a:lnTo>
                  <a:lnTo>
                    <a:pt x="24" y="23"/>
                  </a:lnTo>
                  <a:lnTo>
                    <a:pt x="22" y="23"/>
                  </a:lnTo>
                  <a:lnTo>
                    <a:pt x="14" y="22"/>
                  </a:lnTo>
                  <a:lnTo>
                    <a:pt x="2" y="19"/>
                  </a:lnTo>
                  <a:close/>
                </a:path>
              </a:pathLst>
            </a:custGeom>
            <a:solidFill>
              <a:srgbClr val="7194AA"/>
            </a:solidFill>
            <a:ln w="9525">
              <a:noFill/>
              <a:round/>
              <a:headEnd/>
              <a:tailEnd/>
            </a:ln>
          </xdr:spPr>
        </xdr:sp>
        <xdr:sp macro="" textlink="">
          <xdr:nvSpPr>
            <xdr:cNvPr id="177" name="Freeform 321"/>
            <xdr:cNvSpPr>
              <a:spLocks/>
            </xdr:cNvSpPr>
          </xdr:nvSpPr>
          <xdr:spPr bwMode="auto">
            <a:xfrm>
              <a:off x="2195" y="653"/>
              <a:ext cx="12" cy="10"/>
            </a:xfrm>
            <a:custGeom>
              <a:avLst/>
              <a:gdLst>
                <a:gd name="T0" fmla="*/ 0 w 61"/>
                <a:gd name="T1" fmla="*/ 0 h 48"/>
                <a:gd name="T2" fmla="*/ 0 w 61"/>
                <a:gd name="T3" fmla="*/ 0 h 48"/>
                <a:gd name="T4" fmla="*/ 0 w 61"/>
                <a:gd name="T5" fmla="*/ 0 h 48"/>
                <a:gd name="T6" fmla="*/ 0 w 61"/>
                <a:gd name="T7" fmla="*/ 0 h 48"/>
                <a:gd name="T8" fmla="*/ 0 w 61"/>
                <a:gd name="T9" fmla="*/ 0 h 48"/>
                <a:gd name="T10" fmla="*/ 0 w 61"/>
                <a:gd name="T11" fmla="*/ 0 h 48"/>
                <a:gd name="T12" fmla="*/ 0 w 61"/>
                <a:gd name="T13" fmla="*/ 0 h 48"/>
                <a:gd name="T14" fmla="*/ 0 w 61"/>
                <a:gd name="T15" fmla="*/ 0 h 48"/>
                <a:gd name="T16" fmla="*/ 0 w 61"/>
                <a:gd name="T17" fmla="*/ 0 h 48"/>
                <a:gd name="T18" fmla="*/ 0 w 61"/>
                <a:gd name="T19" fmla="*/ 0 h 48"/>
                <a:gd name="T20" fmla="*/ 0 w 61"/>
                <a:gd name="T21" fmla="*/ 0 h 48"/>
                <a:gd name="T22" fmla="*/ 0 w 61"/>
                <a:gd name="T23" fmla="*/ 0 h 48"/>
                <a:gd name="T24" fmla="*/ 0 w 61"/>
                <a:gd name="T25" fmla="*/ 0 h 48"/>
                <a:gd name="T26" fmla="*/ 0 w 61"/>
                <a:gd name="T27" fmla="*/ 0 h 4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1"/>
                <a:gd name="T43" fmla="*/ 0 h 48"/>
                <a:gd name="T44" fmla="*/ 61 w 61"/>
                <a:gd name="T45" fmla="*/ 48 h 48"/>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1" h="48">
                  <a:moveTo>
                    <a:pt x="6" y="36"/>
                  </a:moveTo>
                  <a:lnTo>
                    <a:pt x="0" y="0"/>
                  </a:lnTo>
                  <a:lnTo>
                    <a:pt x="17" y="12"/>
                  </a:lnTo>
                  <a:lnTo>
                    <a:pt x="33" y="25"/>
                  </a:lnTo>
                  <a:lnTo>
                    <a:pt x="48" y="36"/>
                  </a:lnTo>
                  <a:lnTo>
                    <a:pt x="60" y="47"/>
                  </a:lnTo>
                  <a:lnTo>
                    <a:pt x="61" y="48"/>
                  </a:lnTo>
                  <a:lnTo>
                    <a:pt x="60" y="48"/>
                  </a:lnTo>
                  <a:lnTo>
                    <a:pt x="59" y="48"/>
                  </a:lnTo>
                  <a:lnTo>
                    <a:pt x="54" y="48"/>
                  </a:lnTo>
                  <a:lnTo>
                    <a:pt x="48" y="46"/>
                  </a:lnTo>
                  <a:lnTo>
                    <a:pt x="29" y="42"/>
                  </a:lnTo>
                  <a:lnTo>
                    <a:pt x="6" y="36"/>
                  </a:lnTo>
                  <a:close/>
                </a:path>
              </a:pathLst>
            </a:custGeom>
            <a:solidFill>
              <a:srgbClr val="7396AB"/>
            </a:solidFill>
            <a:ln w="9525">
              <a:noFill/>
              <a:round/>
              <a:headEnd/>
              <a:tailEnd/>
            </a:ln>
          </xdr:spPr>
        </xdr:sp>
        <xdr:sp macro="" textlink="">
          <xdr:nvSpPr>
            <xdr:cNvPr id="178" name="Freeform 322"/>
            <xdr:cNvSpPr>
              <a:spLocks/>
            </xdr:cNvSpPr>
          </xdr:nvSpPr>
          <xdr:spPr bwMode="auto">
            <a:xfrm>
              <a:off x="2188" y="648"/>
              <a:ext cx="15" cy="14"/>
            </a:xfrm>
            <a:custGeom>
              <a:avLst/>
              <a:gdLst>
                <a:gd name="T0" fmla="*/ 0 w 71"/>
                <a:gd name="T1" fmla="*/ 0 h 68"/>
                <a:gd name="T2" fmla="*/ 0 w 71"/>
                <a:gd name="T3" fmla="*/ 0 h 68"/>
                <a:gd name="T4" fmla="*/ 0 w 71"/>
                <a:gd name="T5" fmla="*/ 0 h 68"/>
                <a:gd name="T6" fmla="*/ 0 w 71"/>
                <a:gd name="T7" fmla="*/ 0 h 68"/>
                <a:gd name="T8" fmla="*/ 0 w 71"/>
                <a:gd name="T9" fmla="*/ 0 h 68"/>
                <a:gd name="T10" fmla="*/ 0 w 71"/>
                <a:gd name="T11" fmla="*/ 0 h 68"/>
                <a:gd name="T12" fmla="*/ 0 w 71"/>
                <a:gd name="T13" fmla="*/ 0 h 68"/>
                <a:gd name="T14" fmla="*/ 0 w 71"/>
                <a:gd name="T15" fmla="*/ 0 h 68"/>
                <a:gd name="T16" fmla="*/ 0 w 71"/>
                <a:gd name="T17" fmla="*/ 0 h 68"/>
                <a:gd name="T18" fmla="*/ 0 w 71"/>
                <a:gd name="T19" fmla="*/ 0 h 68"/>
                <a:gd name="T20" fmla="*/ 0 w 71"/>
                <a:gd name="T21" fmla="*/ 0 h 6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1"/>
                <a:gd name="T34" fmla="*/ 0 h 68"/>
                <a:gd name="T35" fmla="*/ 71 w 71"/>
                <a:gd name="T36" fmla="*/ 68 h 6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1" h="68">
                  <a:moveTo>
                    <a:pt x="69" y="49"/>
                  </a:moveTo>
                  <a:lnTo>
                    <a:pt x="71" y="68"/>
                  </a:lnTo>
                  <a:lnTo>
                    <a:pt x="58" y="65"/>
                  </a:lnTo>
                  <a:lnTo>
                    <a:pt x="42" y="61"/>
                  </a:lnTo>
                  <a:lnTo>
                    <a:pt x="26" y="57"/>
                  </a:lnTo>
                  <a:lnTo>
                    <a:pt x="8" y="55"/>
                  </a:lnTo>
                  <a:lnTo>
                    <a:pt x="0" y="0"/>
                  </a:lnTo>
                  <a:lnTo>
                    <a:pt x="19" y="13"/>
                  </a:lnTo>
                  <a:lnTo>
                    <a:pt x="37" y="26"/>
                  </a:lnTo>
                  <a:lnTo>
                    <a:pt x="53" y="38"/>
                  </a:lnTo>
                  <a:lnTo>
                    <a:pt x="69" y="49"/>
                  </a:lnTo>
                  <a:close/>
                </a:path>
              </a:pathLst>
            </a:custGeom>
            <a:solidFill>
              <a:srgbClr val="7798AD"/>
            </a:solidFill>
            <a:ln w="9525">
              <a:noFill/>
              <a:round/>
              <a:headEnd/>
              <a:tailEnd/>
            </a:ln>
          </xdr:spPr>
        </xdr:sp>
        <xdr:sp macro="" textlink="">
          <xdr:nvSpPr>
            <xdr:cNvPr id="179" name="Freeform 323"/>
            <xdr:cNvSpPr>
              <a:spLocks noEditPoints="1"/>
            </xdr:cNvSpPr>
          </xdr:nvSpPr>
          <xdr:spPr bwMode="auto">
            <a:xfrm>
              <a:off x="2182" y="644"/>
              <a:ext cx="14" cy="52"/>
            </a:xfrm>
            <a:custGeom>
              <a:avLst/>
              <a:gdLst>
                <a:gd name="T0" fmla="*/ 0 w 74"/>
                <a:gd name="T1" fmla="*/ 0 h 260"/>
                <a:gd name="T2" fmla="*/ 0 w 74"/>
                <a:gd name="T3" fmla="*/ 0 h 260"/>
                <a:gd name="T4" fmla="*/ 0 w 74"/>
                <a:gd name="T5" fmla="*/ 0 h 260"/>
                <a:gd name="T6" fmla="*/ 0 w 74"/>
                <a:gd name="T7" fmla="*/ 0 h 260"/>
                <a:gd name="T8" fmla="*/ 0 w 74"/>
                <a:gd name="T9" fmla="*/ 0 h 260"/>
                <a:gd name="T10" fmla="*/ 0 w 74"/>
                <a:gd name="T11" fmla="*/ 0 h 260"/>
                <a:gd name="T12" fmla="*/ 0 w 74"/>
                <a:gd name="T13" fmla="*/ 0 h 260"/>
                <a:gd name="T14" fmla="*/ 0 w 74"/>
                <a:gd name="T15" fmla="*/ 0 h 260"/>
                <a:gd name="T16" fmla="*/ 0 w 74"/>
                <a:gd name="T17" fmla="*/ 0 h 260"/>
                <a:gd name="T18" fmla="*/ 0 w 74"/>
                <a:gd name="T19" fmla="*/ 0 h 260"/>
                <a:gd name="T20" fmla="*/ 0 w 74"/>
                <a:gd name="T21" fmla="*/ 0 h 260"/>
                <a:gd name="T22" fmla="*/ 0 w 74"/>
                <a:gd name="T23" fmla="*/ 0 h 260"/>
                <a:gd name="T24" fmla="*/ 0 w 74"/>
                <a:gd name="T25" fmla="*/ 0 h 260"/>
                <a:gd name="T26" fmla="*/ 0 w 74"/>
                <a:gd name="T27" fmla="*/ 0 h 260"/>
                <a:gd name="T28" fmla="*/ 0 w 74"/>
                <a:gd name="T29" fmla="*/ 0 h 260"/>
                <a:gd name="T30" fmla="*/ 0 w 74"/>
                <a:gd name="T31" fmla="*/ 0 h 260"/>
                <a:gd name="T32" fmla="*/ 0 w 74"/>
                <a:gd name="T33" fmla="*/ 0 h 260"/>
                <a:gd name="T34" fmla="*/ 0 w 74"/>
                <a:gd name="T35" fmla="*/ 0 h 260"/>
                <a:gd name="T36" fmla="*/ 0 w 74"/>
                <a:gd name="T37" fmla="*/ 0 h 260"/>
                <a:gd name="T38" fmla="*/ 0 w 74"/>
                <a:gd name="T39" fmla="*/ 0 h 260"/>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4"/>
                <a:gd name="T61" fmla="*/ 0 h 260"/>
                <a:gd name="T62" fmla="*/ 74 w 74"/>
                <a:gd name="T63" fmla="*/ 260 h 260"/>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4" h="260">
                  <a:moveTo>
                    <a:pt x="68" y="47"/>
                  </a:moveTo>
                  <a:lnTo>
                    <a:pt x="74" y="83"/>
                  </a:lnTo>
                  <a:lnTo>
                    <a:pt x="58" y="80"/>
                  </a:lnTo>
                  <a:lnTo>
                    <a:pt x="42" y="78"/>
                  </a:lnTo>
                  <a:lnTo>
                    <a:pt x="27" y="75"/>
                  </a:lnTo>
                  <a:lnTo>
                    <a:pt x="11" y="74"/>
                  </a:lnTo>
                  <a:lnTo>
                    <a:pt x="0" y="0"/>
                  </a:lnTo>
                  <a:lnTo>
                    <a:pt x="19" y="13"/>
                  </a:lnTo>
                  <a:lnTo>
                    <a:pt x="36" y="24"/>
                  </a:lnTo>
                  <a:lnTo>
                    <a:pt x="53" y="36"/>
                  </a:lnTo>
                  <a:lnTo>
                    <a:pt x="68" y="47"/>
                  </a:lnTo>
                  <a:close/>
                  <a:moveTo>
                    <a:pt x="36" y="240"/>
                  </a:moveTo>
                  <a:lnTo>
                    <a:pt x="33" y="223"/>
                  </a:lnTo>
                  <a:lnTo>
                    <a:pt x="49" y="235"/>
                  </a:lnTo>
                  <a:lnTo>
                    <a:pt x="60" y="245"/>
                  </a:lnTo>
                  <a:lnTo>
                    <a:pt x="64" y="249"/>
                  </a:lnTo>
                  <a:lnTo>
                    <a:pt x="66" y="254"/>
                  </a:lnTo>
                  <a:lnTo>
                    <a:pt x="67" y="257"/>
                  </a:lnTo>
                  <a:lnTo>
                    <a:pt x="67" y="260"/>
                  </a:lnTo>
                  <a:lnTo>
                    <a:pt x="36" y="240"/>
                  </a:lnTo>
                  <a:close/>
                </a:path>
              </a:pathLst>
            </a:custGeom>
            <a:solidFill>
              <a:srgbClr val="799AB0"/>
            </a:solidFill>
            <a:ln w="9525">
              <a:noFill/>
              <a:round/>
              <a:headEnd/>
              <a:tailEnd/>
            </a:ln>
          </xdr:spPr>
        </xdr:sp>
        <xdr:sp macro="" textlink="">
          <xdr:nvSpPr>
            <xdr:cNvPr id="180" name="Freeform 324"/>
            <xdr:cNvSpPr>
              <a:spLocks noEditPoints="1"/>
            </xdr:cNvSpPr>
          </xdr:nvSpPr>
          <xdr:spPr bwMode="auto">
            <a:xfrm>
              <a:off x="2175" y="639"/>
              <a:ext cx="20" cy="57"/>
            </a:xfrm>
            <a:custGeom>
              <a:avLst/>
              <a:gdLst>
                <a:gd name="T0" fmla="*/ 0 w 100"/>
                <a:gd name="T1" fmla="*/ 0 h 282"/>
                <a:gd name="T2" fmla="*/ 0 w 100"/>
                <a:gd name="T3" fmla="*/ 0 h 282"/>
                <a:gd name="T4" fmla="*/ 0 w 100"/>
                <a:gd name="T5" fmla="*/ 0 h 282"/>
                <a:gd name="T6" fmla="*/ 0 w 100"/>
                <a:gd name="T7" fmla="*/ 0 h 282"/>
                <a:gd name="T8" fmla="*/ 0 w 100"/>
                <a:gd name="T9" fmla="*/ 0 h 282"/>
                <a:gd name="T10" fmla="*/ 0 w 100"/>
                <a:gd name="T11" fmla="*/ 0 h 282"/>
                <a:gd name="T12" fmla="*/ 0 w 100"/>
                <a:gd name="T13" fmla="*/ 0 h 282"/>
                <a:gd name="T14" fmla="*/ 0 w 100"/>
                <a:gd name="T15" fmla="*/ 0 h 282"/>
                <a:gd name="T16" fmla="*/ 0 w 100"/>
                <a:gd name="T17" fmla="*/ 0 h 282"/>
                <a:gd name="T18" fmla="*/ 0 w 100"/>
                <a:gd name="T19" fmla="*/ 0 h 282"/>
                <a:gd name="T20" fmla="*/ 0 w 100"/>
                <a:gd name="T21" fmla="*/ 0 h 282"/>
                <a:gd name="T22" fmla="*/ 0 w 100"/>
                <a:gd name="T23" fmla="*/ 0 h 282"/>
                <a:gd name="T24" fmla="*/ 0 w 100"/>
                <a:gd name="T25" fmla="*/ 0 h 282"/>
                <a:gd name="T26" fmla="*/ 0 w 100"/>
                <a:gd name="T27" fmla="*/ 0 h 282"/>
                <a:gd name="T28" fmla="*/ 0 w 100"/>
                <a:gd name="T29" fmla="*/ 0 h 282"/>
                <a:gd name="T30" fmla="*/ 0 w 100"/>
                <a:gd name="T31" fmla="*/ 0 h 282"/>
                <a:gd name="T32" fmla="*/ 0 w 100"/>
                <a:gd name="T33" fmla="*/ 0 h 282"/>
                <a:gd name="T34" fmla="*/ 0 w 100"/>
                <a:gd name="T35" fmla="*/ 0 h 282"/>
                <a:gd name="T36" fmla="*/ 0 w 100"/>
                <a:gd name="T37" fmla="*/ 0 h 282"/>
                <a:gd name="T38" fmla="*/ 0 w 100"/>
                <a:gd name="T39" fmla="*/ 0 h 282"/>
                <a:gd name="T40" fmla="*/ 0 w 100"/>
                <a:gd name="T41" fmla="*/ 0 h 282"/>
                <a:gd name="T42" fmla="*/ 0 w 100"/>
                <a:gd name="T43" fmla="*/ 0 h 282"/>
                <a:gd name="T44" fmla="*/ 0 w 100"/>
                <a:gd name="T45" fmla="*/ 0 h 282"/>
                <a:gd name="T46" fmla="*/ 0 w 100"/>
                <a:gd name="T47" fmla="*/ 0 h 282"/>
                <a:gd name="T48" fmla="*/ 0 w 100"/>
                <a:gd name="T49" fmla="*/ 0 h 28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00"/>
                <a:gd name="T76" fmla="*/ 0 h 282"/>
                <a:gd name="T77" fmla="*/ 100 w 100"/>
                <a:gd name="T78" fmla="*/ 282 h 28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00" h="282">
                  <a:moveTo>
                    <a:pt x="67" y="45"/>
                  </a:moveTo>
                  <a:lnTo>
                    <a:pt x="75" y="100"/>
                  </a:lnTo>
                  <a:lnTo>
                    <a:pt x="58" y="97"/>
                  </a:lnTo>
                  <a:lnTo>
                    <a:pt x="42" y="96"/>
                  </a:lnTo>
                  <a:lnTo>
                    <a:pt x="28" y="96"/>
                  </a:lnTo>
                  <a:lnTo>
                    <a:pt x="14" y="100"/>
                  </a:lnTo>
                  <a:lnTo>
                    <a:pt x="0" y="0"/>
                  </a:lnTo>
                  <a:lnTo>
                    <a:pt x="18" y="11"/>
                  </a:lnTo>
                  <a:lnTo>
                    <a:pt x="34" y="22"/>
                  </a:lnTo>
                  <a:lnTo>
                    <a:pt x="51" y="34"/>
                  </a:lnTo>
                  <a:lnTo>
                    <a:pt x="67" y="45"/>
                  </a:lnTo>
                  <a:close/>
                  <a:moveTo>
                    <a:pt x="35" y="238"/>
                  </a:moveTo>
                  <a:lnTo>
                    <a:pt x="32" y="213"/>
                  </a:lnTo>
                  <a:lnTo>
                    <a:pt x="57" y="236"/>
                  </a:lnTo>
                  <a:lnTo>
                    <a:pt x="80" y="256"/>
                  </a:lnTo>
                  <a:lnTo>
                    <a:pt x="89" y="264"/>
                  </a:lnTo>
                  <a:lnTo>
                    <a:pt x="96" y="271"/>
                  </a:lnTo>
                  <a:lnTo>
                    <a:pt x="98" y="275"/>
                  </a:lnTo>
                  <a:lnTo>
                    <a:pt x="100" y="277"/>
                  </a:lnTo>
                  <a:lnTo>
                    <a:pt x="100" y="280"/>
                  </a:lnTo>
                  <a:lnTo>
                    <a:pt x="100" y="282"/>
                  </a:lnTo>
                  <a:lnTo>
                    <a:pt x="84" y="271"/>
                  </a:lnTo>
                  <a:lnTo>
                    <a:pt x="67" y="260"/>
                  </a:lnTo>
                  <a:lnTo>
                    <a:pt x="52" y="249"/>
                  </a:lnTo>
                  <a:lnTo>
                    <a:pt x="35" y="238"/>
                  </a:lnTo>
                  <a:close/>
                </a:path>
              </a:pathLst>
            </a:custGeom>
            <a:solidFill>
              <a:srgbClr val="7C9CB1"/>
            </a:solidFill>
            <a:ln w="9525">
              <a:noFill/>
              <a:round/>
              <a:headEnd/>
              <a:tailEnd/>
            </a:ln>
          </xdr:spPr>
        </xdr:sp>
        <xdr:sp macro="" textlink="">
          <xdr:nvSpPr>
            <xdr:cNvPr id="181" name="Freeform 325"/>
            <xdr:cNvSpPr>
              <a:spLocks/>
            </xdr:cNvSpPr>
          </xdr:nvSpPr>
          <xdr:spPr bwMode="auto">
            <a:xfrm>
              <a:off x="2168" y="635"/>
              <a:ext cx="21" cy="57"/>
            </a:xfrm>
            <a:custGeom>
              <a:avLst/>
              <a:gdLst>
                <a:gd name="T0" fmla="*/ 0 w 103"/>
                <a:gd name="T1" fmla="*/ 0 h 282"/>
                <a:gd name="T2" fmla="*/ 0 w 103"/>
                <a:gd name="T3" fmla="*/ 0 h 282"/>
                <a:gd name="T4" fmla="*/ 0 w 103"/>
                <a:gd name="T5" fmla="*/ 0 h 282"/>
                <a:gd name="T6" fmla="*/ 0 w 103"/>
                <a:gd name="T7" fmla="*/ 0 h 282"/>
                <a:gd name="T8" fmla="*/ 0 w 103"/>
                <a:gd name="T9" fmla="*/ 0 h 282"/>
                <a:gd name="T10" fmla="*/ 0 w 103"/>
                <a:gd name="T11" fmla="*/ 0 h 282"/>
                <a:gd name="T12" fmla="*/ 0 w 103"/>
                <a:gd name="T13" fmla="*/ 0 h 282"/>
                <a:gd name="T14" fmla="*/ 0 w 103"/>
                <a:gd name="T15" fmla="*/ 0 h 282"/>
                <a:gd name="T16" fmla="*/ 0 w 103"/>
                <a:gd name="T17" fmla="*/ 0 h 282"/>
                <a:gd name="T18" fmla="*/ 0 w 103"/>
                <a:gd name="T19" fmla="*/ 0 h 282"/>
                <a:gd name="T20" fmla="*/ 0 w 103"/>
                <a:gd name="T21" fmla="*/ 0 h 282"/>
                <a:gd name="T22" fmla="*/ 0 w 103"/>
                <a:gd name="T23" fmla="*/ 0 h 282"/>
                <a:gd name="T24" fmla="*/ 0 w 103"/>
                <a:gd name="T25" fmla="*/ 0 h 282"/>
                <a:gd name="T26" fmla="*/ 0 w 103"/>
                <a:gd name="T27" fmla="*/ 0 h 282"/>
                <a:gd name="T28" fmla="*/ 0 w 103"/>
                <a:gd name="T29" fmla="*/ 0 h 282"/>
                <a:gd name="T30" fmla="*/ 0 w 103"/>
                <a:gd name="T31" fmla="*/ 0 h 282"/>
                <a:gd name="T32" fmla="*/ 0 w 103"/>
                <a:gd name="T33" fmla="*/ 0 h 282"/>
                <a:gd name="T34" fmla="*/ 0 w 103"/>
                <a:gd name="T35" fmla="*/ 0 h 282"/>
                <a:gd name="T36" fmla="*/ 0 w 103"/>
                <a:gd name="T37" fmla="*/ 0 h 282"/>
                <a:gd name="T38" fmla="*/ 0 w 103"/>
                <a:gd name="T39" fmla="*/ 0 h 282"/>
                <a:gd name="T40" fmla="*/ 0 w 103"/>
                <a:gd name="T41" fmla="*/ 0 h 282"/>
                <a:gd name="T42" fmla="*/ 0 w 103"/>
                <a:gd name="T43" fmla="*/ 0 h 282"/>
                <a:gd name="T44" fmla="*/ 0 w 103"/>
                <a:gd name="T45" fmla="*/ 0 h 282"/>
                <a:gd name="T46" fmla="*/ 0 w 103"/>
                <a:gd name="T47" fmla="*/ 0 h 282"/>
                <a:gd name="T48" fmla="*/ 0 w 103"/>
                <a:gd name="T49" fmla="*/ 0 h 282"/>
                <a:gd name="T50" fmla="*/ 0 w 103"/>
                <a:gd name="T51" fmla="*/ 0 h 282"/>
                <a:gd name="T52" fmla="*/ 0 w 103"/>
                <a:gd name="T53" fmla="*/ 0 h 282"/>
                <a:gd name="T54" fmla="*/ 0 w 103"/>
                <a:gd name="T55" fmla="*/ 0 h 282"/>
                <a:gd name="T56" fmla="*/ 0 w 103"/>
                <a:gd name="T57" fmla="*/ 0 h 282"/>
                <a:gd name="T58" fmla="*/ 0 w 103"/>
                <a:gd name="T59" fmla="*/ 0 h 282"/>
                <a:gd name="T60" fmla="*/ 0 w 103"/>
                <a:gd name="T61" fmla="*/ 0 h 282"/>
                <a:gd name="T62" fmla="*/ 0 w 103"/>
                <a:gd name="T63" fmla="*/ 0 h 28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03"/>
                <a:gd name="T97" fmla="*/ 0 h 282"/>
                <a:gd name="T98" fmla="*/ 103 w 103"/>
                <a:gd name="T99" fmla="*/ 282 h 28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03" h="282">
                  <a:moveTo>
                    <a:pt x="67" y="42"/>
                  </a:moveTo>
                  <a:lnTo>
                    <a:pt x="78" y="116"/>
                  </a:lnTo>
                  <a:lnTo>
                    <a:pt x="65" y="116"/>
                  </a:lnTo>
                  <a:lnTo>
                    <a:pt x="53" y="117"/>
                  </a:lnTo>
                  <a:lnTo>
                    <a:pt x="47" y="120"/>
                  </a:lnTo>
                  <a:lnTo>
                    <a:pt x="43" y="121"/>
                  </a:lnTo>
                  <a:lnTo>
                    <a:pt x="38" y="123"/>
                  </a:lnTo>
                  <a:lnTo>
                    <a:pt x="34" y="126"/>
                  </a:lnTo>
                  <a:lnTo>
                    <a:pt x="30" y="136"/>
                  </a:lnTo>
                  <a:lnTo>
                    <a:pt x="26" y="147"/>
                  </a:lnTo>
                  <a:lnTo>
                    <a:pt x="25" y="157"/>
                  </a:lnTo>
                  <a:lnTo>
                    <a:pt x="26" y="167"/>
                  </a:lnTo>
                  <a:lnTo>
                    <a:pt x="27" y="177"/>
                  </a:lnTo>
                  <a:lnTo>
                    <a:pt x="31" y="186"/>
                  </a:lnTo>
                  <a:lnTo>
                    <a:pt x="35" y="196"/>
                  </a:lnTo>
                  <a:lnTo>
                    <a:pt x="41" y="204"/>
                  </a:lnTo>
                  <a:lnTo>
                    <a:pt x="47" y="212"/>
                  </a:lnTo>
                  <a:lnTo>
                    <a:pt x="54" y="221"/>
                  </a:lnTo>
                  <a:lnTo>
                    <a:pt x="62" y="229"/>
                  </a:lnTo>
                  <a:lnTo>
                    <a:pt x="69" y="236"/>
                  </a:lnTo>
                  <a:lnTo>
                    <a:pt x="85" y="252"/>
                  </a:lnTo>
                  <a:lnTo>
                    <a:pt x="100" y="265"/>
                  </a:lnTo>
                  <a:lnTo>
                    <a:pt x="103" y="282"/>
                  </a:lnTo>
                  <a:lnTo>
                    <a:pt x="86" y="269"/>
                  </a:lnTo>
                  <a:lnTo>
                    <a:pt x="69" y="258"/>
                  </a:lnTo>
                  <a:lnTo>
                    <a:pt x="53" y="247"/>
                  </a:lnTo>
                  <a:lnTo>
                    <a:pt x="35" y="235"/>
                  </a:lnTo>
                  <a:lnTo>
                    <a:pt x="0" y="0"/>
                  </a:lnTo>
                  <a:lnTo>
                    <a:pt x="18" y="11"/>
                  </a:lnTo>
                  <a:lnTo>
                    <a:pt x="35" y="20"/>
                  </a:lnTo>
                  <a:lnTo>
                    <a:pt x="52" y="31"/>
                  </a:lnTo>
                  <a:lnTo>
                    <a:pt x="67" y="42"/>
                  </a:lnTo>
                  <a:close/>
                </a:path>
              </a:pathLst>
            </a:custGeom>
            <a:solidFill>
              <a:srgbClr val="7F9EB3"/>
            </a:solidFill>
            <a:ln w="9525">
              <a:noFill/>
              <a:round/>
              <a:headEnd/>
              <a:tailEnd/>
            </a:ln>
          </xdr:spPr>
        </xdr:sp>
        <xdr:sp macro="" textlink="">
          <xdr:nvSpPr>
            <xdr:cNvPr id="182" name="Freeform 326"/>
            <xdr:cNvSpPr>
              <a:spLocks/>
            </xdr:cNvSpPr>
          </xdr:nvSpPr>
          <xdr:spPr bwMode="auto">
            <a:xfrm>
              <a:off x="2162" y="631"/>
              <a:ext cx="20" cy="56"/>
            </a:xfrm>
            <a:custGeom>
              <a:avLst/>
              <a:gdLst>
                <a:gd name="T0" fmla="*/ 0 w 102"/>
                <a:gd name="T1" fmla="*/ 0 h 279"/>
                <a:gd name="T2" fmla="*/ 0 w 102"/>
                <a:gd name="T3" fmla="*/ 0 h 279"/>
                <a:gd name="T4" fmla="*/ 0 w 102"/>
                <a:gd name="T5" fmla="*/ 0 h 279"/>
                <a:gd name="T6" fmla="*/ 0 w 102"/>
                <a:gd name="T7" fmla="*/ 0 h 279"/>
                <a:gd name="T8" fmla="*/ 0 w 102"/>
                <a:gd name="T9" fmla="*/ 0 h 279"/>
                <a:gd name="T10" fmla="*/ 0 w 102"/>
                <a:gd name="T11" fmla="*/ 0 h 279"/>
                <a:gd name="T12" fmla="*/ 0 w 102"/>
                <a:gd name="T13" fmla="*/ 0 h 279"/>
                <a:gd name="T14" fmla="*/ 0 w 102"/>
                <a:gd name="T15" fmla="*/ 0 h 279"/>
                <a:gd name="T16" fmla="*/ 0 w 102"/>
                <a:gd name="T17" fmla="*/ 0 h 279"/>
                <a:gd name="T18" fmla="*/ 0 w 102"/>
                <a:gd name="T19" fmla="*/ 0 h 279"/>
                <a:gd name="T20" fmla="*/ 0 w 102"/>
                <a:gd name="T21" fmla="*/ 0 h 279"/>
                <a:gd name="T22" fmla="*/ 0 w 102"/>
                <a:gd name="T23" fmla="*/ 0 h 279"/>
                <a:gd name="T24" fmla="*/ 0 w 102"/>
                <a:gd name="T25" fmla="*/ 0 h 279"/>
                <a:gd name="T26" fmla="*/ 0 w 102"/>
                <a:gd name="T27" fmla="*/ 0 h 279"/>
                <a:gd name="T28" fmla="*/ 0 w 102"/>
                <a:gd name="T29" fmla="*/ 0 h 279"/>
                <a:gd name="T30" fmla="*/ 0 w 102"/>
                <a:gd name="T31" fmla="*/ 0 h 279"/>
                <a:gd name="T32" fmla="*/ 0 w 102"/>
                <a:gd name="T33" fmla="*/ 0 h 279"/>
                <a:gd name="T34" fmla="*/ 0 w 102"/>
                <a:gd name="T35" fmla="*/ 0 h 279"/>
                <a:gd name="T36" fmla="*/ 0 w 102"/>
                <a:gd name="T37" fmla="*/ 0 h 279"/>
                <a:gd name="T38" fmla="*/ 0 w 102"/>
                <a:gd name="T39" fmla="*/ 0 h 279"/>
                <a:gd name="T40" fmla="*/ 0 w 102"/>
                <a:gd name="T41" fmla="*/ 0 h 279"/>
                <a:gd name="T42" fmla="*/ 0 w 102"/>
                <a:gd name="T43" fmla="*/ 0 h 279"/>
                <a:gd name="T44" fmla="*/ 0 w 102"/>
                <a:gd name="T45" fmla="*/ 0 h 279"/>
                <a:gd name="T46" fmla="*/ 0 w 102"/>
                <a:gd name="T47" fmla="*/ 0 h 279"/>
                <a:gd name="T48" fmla="*/ 0 w 102"/>
                <a:gd name="T49" fmla="*/ 0 h 279"/>
                <a:gd name="T50" fmla="*/ 0 w 102"/>
                <a:gd name="T51" fmla="*/ 0 h 279"/>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102"/>
                <a:gd name="T79" fmla="*/ 0 h 279"/>
                <a:gd name="T80" fmla="*/ 102 w 102"/>
                <a:gd name="T81" fmla="*/ 279 h 279"/>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102" h="279">
                  <a:moveTo>
                    <a:pt x="67" y="41"/>
                  </a:moveTo>
                  <a:lnTo>
                    <a:pt x="81" y="141"/>
                  </a:lnTo>
                  <a:lnTo>
                    <a:pt x="74" y="143"/>
                  </a:lnTo>
                  <a:lnTo>
                    <a:pt x="67" y="147"/>
                  </a:lnTo>
                  <a:lnTo>
                    <a:pt x="64" y="155"/>
                  </a:lnTo>
                  <a:lnTo>
                    <a:pt x="62" y="163"/>
                  </a:lnTo>
                  <a:lnTo>
                    <a:pt x="59" y="169"/>
                  </a:lnTo>
                  <a:lnTo>
                    <a:pt x="58" y="177"/>
                  </a:lnTo>
                  <a:lnTo>
                    <a:pt x="58" y="184"/>
                  </a:lnTo>
                  <a:lnTo>
                    <a:pt x="59" y="191"/>
                  </a:lnTo>
                  <a:lnTo>
                    <a:pt x="62" y="198"/>
                  </a:lnTo>
                  <a:lnTo>
                    <a:pt x="64" y="204"/>
                  </a:lnTo>
                  <a:lnTo>
                    <a:pt x="69" y="218"/>
                  </a:lnTo>
                  <a:lnTo>
                    <a:pt x="78" y="231"/>
                  </a:lnTo>
                  <a:lnTo>
                    <a:pt x="88" y="243"/>
                  </a:lnTo>
                  <a:lnTo>
                    <a:pt x="99" y="254"/>
                  </a:lnTo>
                  <a:lnTo>
                    <a:pt x="102" y="279"/>
                  </a:lnTo>
                  <a:lnTo>
                    <a:pt x="86" y="268"/>
                  </a:lnTo>
                  <a:lnTo>
                    <a:pt x="68" y="256"/>
                  </a:lnTo>
                  <a:lnTo>
                    <a:pt x="52" y="245"/>
                  </a:lnTo>
                  <a:lnTo>
                    <a:pt x="35" y="234"/>
                  </a:lnTo>
                  <a:lnTo>
                    <a:pt x="0" y="0"/>
                  </a:lnTo>
                  <a:lnTo>
                    <a:pt x="18" y="11"/>
                  </a:lnTo>
                  <a:lnTo>
                    <a:pt x="34" y="21"/>
                  </a:lnTo>
                  <a:lnTo>
                    <a:pt x="51" y="32"/>
                  </a:lnTo>
                  <a:lnTo>
                    <a:pt x="67" y="41"/>
                  </a:lnTo>
                  <a:close/>
                </a:path>
              </a:pathLst>
            </a:custGeom>
            <a:solidFill>
              <a:srgbClr val="82A0B5"/>
            </a:solidFill>
            <a:ln w="9525">
              <a:noFill/>
              <a:round/>
              <a:headEnd/>
              <a:tailEnd/>
            </a:ln>
          </xdr:spPr>
        </xdr:sp>
        <xdr:sp macro="" textlink="">
          <xdr:nvSpPr>
            <xdr:cNvPr id="183" name="Freeform 327"/>
            <xdr:cNvSpPr>
              <a:spLocks/>
            </xdr:cNvSpPr>
          </xdr:nvSpPr>
          <xdr:spPr bwMode="auto">
            <a:xfrm>
              <a:off x="2155" y="627"/>
              <a:ext cx="20" cy="55"/>
            </a:xfrm>
            <a:custGeom>
              <a:avLst/>
              <a:gdLst>
                <a:gd name="T0" fmla="*/ 0 w 102"/>
                <a:gd name="T1" fmla="*/ 0 h 276"/>
                <a:gd name="T2" fmla="*/ 0 w 102"/>
                <a:gd name="T3" fmla="*/ 0 h 276"/>
                <a:gd name="T4" fmla="*/ 0 w 102"/>
                <a:gd name="T5" fmla="*/ 0 h 276"/>
                <a:gd name="T6" fmla="*/ 0 w 102"/>
                <a:gd name="T7" fmla="*/ 0 h 276"/>
                <a:gd name="T8" fmla="*/ 0 w 102"/>
                <a:gd name="T9" fmla="*/ 0 h 276"/>
                <a:gd name="T10" fmla="*/ 0 w 102"/>
                <a:gd name="T11" fmla="*/ 0 h 276"/>
                <a:gd name="T12" fmla="*/ 0 w 102"/>
                <a:gd name="T13" fmla="*/ 0 h 276"/>
                <a:gd name="T14" fmla="*/ 0 w 102"/>
                <a:gd name="T15" fmla="*/ 0 h 276"/>
                <a:gd name="T16" fmla="*/ 0 w 102"/>
                <a:gd name="T17" fmla="*/ 0 h 276"/>
                <a:gd name="T18" fmla="*/ 0 w 102"/>
                <a:gd name="T19" fmla="*/ 0 h 276"/>
                <a:gd name="T20" fmla="*/ 0 w 102"/>
                <a:gd name="T21" fmla="*/ 0 h 27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2"/>
                <a:gd name="T34" fmla="*/ 0 h 276"/>
                <a:gd name="T35" fmla="*/ 102 w 102"/>
                <a:gd name="T36" fmla="*/ 276 h 27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2" h="276">
                  <a:moveTo>
                    <a:pt x="67" y="41"/>
                  </a:moveTo>
                  <a:lnTo>
                    <a:pt x="102" y="276"/>
                  </a:lnTo>
                  <a:lnTo>
                    <a:pt x="86" y="265"/>
                  </a:lnTo>
                  <a:lnTo>
                    <a:pt x="68" y="254"/>
                  </a:lnTo>
                  <a:lnTo>
                    <a:pt x="52" y="243"/>
                  </a:lnTo>
                  <a:lnTo>
                    <a:pt x="35" y="232"/>
                  </a:lnTo>
                  <a:lnTo>
                    <a:pt x="0" y="0"/>
                  </a:lnTo>
                  <a:lnTo>
                    <a:pt x="17" y="10"/>
                  </a:lnTo>
                  <a:lnTo>
                    <a:pt x="34" y="20"/>
                  </a:lnTo>
                  <a:lnTo>
                    <a:pt x="50" y="31"/>
                  </a:lnTo>
                  <a:lnTo>
                    <a:pt x="67" y="41"/>
                  </a:lnTo>
                  <a:close/>
                </a:path>
              </a:pathLst>
            </a:custGeom>
            <a:solidFill>
              <a:srgbClr val="86A2B7"/>
            </a:solidFill>
            <a:ln w="9525">
              <a:noFill/>
              <a:round/>
              <a:headEnd/>
              <a:tailEnd/>
            </a:ln>
          </xdr:spPr>
        </xdr:sp>
        <xdr:sp macro="" textlink="">
          <xdr:nvSpPr>
            <xdr:cNvPr id="184" name="Freeform 328"/>
            <xdr:cNvSpPr>
              <a:spLocks/>
            </xdr:cNvSpPr>
          </xdr:nvSpPr>
          <xdr:spPr bwMode="auto">
            <a:xfrm>
              <a:off x="2148" y="623"/>
              <a:ext cx="21" cy="55"/>
            </a:xfrm>
            <a:custGeom>
              <a:avLst/>
              <a:gdLst>
                <a:gd name="T0" fmla="*/ 0 w 102"/>
                <a:gd name="T1" fmla="*/ 0 h 274"/>
                <a:gd name="T2" fmla="*/ 0 w 102"/>
                <a:gd name="T3" fmla="*/ 0 h 274"/>
                <a:gd name="T4" fmla="*/ 0 w 102"/>
                <a:gd name="T5" fmla="*/ 0 h 274"/>
                <a:gd name="T6" fmla="*/ 0 w 102"/>
                <a:gd name="T7" fmla="*/ 0 h 274"/>
                <a:gd name="T8" fmla="*/ 0 w 102"/>
                <a:gd name="T9" fmla="*/ 0 h 274"/>
                <a:gd name="T10" fmla="*/ 0 w 102"/>
                <a:gd name="T11" fmla="*/ 0 h 274"/>
                <a:gd name="T12" fmla="*/ 0 w 102"/>
                <a:gd name="T13" fmla="*/ 0 h 274"/>
                <a:gd name="T14" fmla="*/ 0 w 102"/>
                <a:gd name="T15" fmla="*/ 0 h 274"/>
                <a:gd name="T16" fmla="*/ 0 w 102"/>
                <a:gd name="T17" fmla="*/ 0 h 274"/>
                <a:gd name="T18" fmla="*/ 0 w 102"/>
                <a:gd name="T19" fmla="*/ 0 h 274"/>
                <a:gd name="T20" fmla="*/ 0 w 102"/>
                <a:gd name="T21" fmla="*/ 0 h 2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2"/>
                <a:gd name="T34" fmla="*/ 0 h 274"/>
                <a:gd name="T35" fmla="*/ 102 w 102"/>
                <a:gd name="T36" fmla="*/ 274 h 27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2" h="274">
                  <a:moveTo>
                    <a:pt x="67" y="40"/>
                  </a:moveTo>
                  <a:lnTo>
                    <a:pt x="102" y="274"/>
                  </a:lnTo>
                  <a:lnTo>
                    <a:pt x="85" y="263"/>
                  </a:lnTo>
                  <a:lnTo>
                    <a:pt x="68" y="252"/>
                  </a:lnTo>
                  <a:lnTo>
                    <a:pt x="51" y="241"/>
                  </a:lnTo>
                  <a:lnTo>
                    <a:pt x="34" y="230"/>
                  </a:lnTo>
                  <a:lnTo>
                    <a:pt x="0" y="0"/>
                  </a:lnTo>
                  <a:lnTo>
                    <a:pt x="17" y="10"/>
                  </a:lnTo>
                  <a:lnTo>
                    <a:pt x="34" y="20"/>
                  </a:lnTo>
                  <a:lnTo>
                    <a:pt x="50" y="30"/>
                  </a:lnTo>
                  <a:lnTo>
                    <a:pt x="67" y="40"/>
                  </a:lnTo>
                  <a:close/>
                </a:path>
              </a:pathLst>
            </a:custGeom>
            <a:solidFill>
              <a:srgbClr val="89A4B9"/>
            </a:solidFill>
            <a:ln w="9525">
              <a:noFill/>
              <a:round/>
              <a:headEnd/>
              <a:tailEnd/>
            </a:ln>
          </xdr:spPr>
        </xdr:sp>
        <xdr:sp macro="" textlink="">
          <xdr:nvSpPr>
            <xdr:cNvPr id="185" name="Freeform 329"/>
            <xdr:cNvSpPr>
              <a:spLocks/>
            </xdr:cNvSpPr>
          </xdr:nvSpPr>
          <xdr:spPr bwMode="auto">
            <a:xfrm>
              <a:off x="2142" y="619"/>
              <a:ext cx="20" cy="54"/>
            </a:xfrm>
            <a:custGeom>
              <a:avLst/>
              <a:gdLst>
                <a:gd name="T0" fmla="*/ 0 w 101"/>
                <a:gd name="T1" fmla="*/ 0 h 271"/>
                <a:gd name="T2" fmla="*/ 0 w 101"/>
                <a:gd name="T3" fmla="*/ 0 h 271"/>
                <a:gd name="T4" fmla="*/ 0 w 101"/>
                <a:gd name="T5" fmla="*/ 0 h 271"/>
                <a:gd name="T6" fmla="*/ 0 w 101"/>
                <a:gd name="T7" fmla="*/ 0 h 271"/>
                <a:gd name="T8" fmla="*/ 0 w 101"/>
                <a:gd name="T9" fmla="*/ 0 h 271"/>
                <a:gd name="T10" fmla="*/ 0 w 101"/>
                <a:gd name="T11" fmla="*/ 0 h 271"/>
                <a:gd name="T12" fmla="*/ 0 w 101"/>
                <a:gd name="T13" fmla="*/ 0 h 271"/>
                <a:gd name="T14" fmla="*/ 0 w 101"/>
                <a:gd name="T15" fmla="*/ 0 h 271"/>
                <a:gd name="T16" fmla="*/ 0 w 101"/>
                <a:gd name="T17" fmla="*/ 0 h 271"/>
                <a:gd name="T18" fmla="*/ 0 w 101"/>
                <a:gd name="T19" fmla="*/ 0 h 271"/>
                <a:gd name="T20" fmla="*/ 0 w 101"/>
                <a:gd name="T21" fmla="*/ 0 h 27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1"/>
                <a:gd name="T34" fmla="*/ 0 h 271"/>
                <a:gd name="T35" fmla="*/ 101 w 101"/>
                <a:gd name="T36" fmla="*/ 271 h 27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1" h="271">
                  <a:moveTo>
                    <a:pt x="66" y="39"/>
                  </a:moveTo>
                  <a:lnTo>
                    <a:pt x="101" y="271"/>
                  </a:lnTo>
                  <a:lnTo>
                    <a:pt x="84" y="260"/>
                  </a:lnTo>
                  <a:lnTo>
                    <a:pt x="67" y="249"/>
                  </a:lnTo>
                  <a:lnTo>
                    <a:pt x="50" y="238"/>
                  </a:lnTo>
                  <a:lnTo>
                    <a:pt x="34" y="227"/>
                  </a:lnTo>
                  <a:lnTo>
                    <a:pt x="0" y="0"/>
                  </a:lnTo>
                  <a:lnTo>
                    <a:pt x="16" y="10"/>
                  </a:lnTo>
                  <a:lnTo>
                    <a:pt x="34" y="19"/>
                  </a:lnTo>
                  <a:lnTo>
                    <a:pt x="50" y="29"/>
                  </a:lnTo>
                  <a:lnTo>
                    <a:pt x="66" y="39"/>
                  </a:lnTo>
                  <a:close/>
                </a:path>
              </a:pathLst>
            </a:custGeom>
            <a:solidFill>
              <a:srgbClr val="8BA6BB"/>
            </a:solidFill>
            <a:ln w="9525">
              <a:noFill/>
              <a:round/>
              <a:headEnd/>
              <a:tailEnd/>
            </a:ln>
          </xdr:spPr>
        </xdr:sp>
        <xdr:sp macro="" textlink="">
          <xdr:nvSpPr>
            <xdr:cNvPr id="186" name="Freeform 330"/>
            <xdr:cNvSpPr>
              <a:spLocks/>
            </xdr:cNvSpPr>
          </xdr:nvSpPr>
          <xdr:spPr bwMode="auto">
            <a:xfrm>
              <a:off x="2135" y="615"/>
              <a:ext cx="20" cy="54"/>
            </a:xfrm>
            <a:custGeom>
              <a:avLst/>
              <a:gdLst>
                <a:gd name="T0" fmla="*/ 0 w 100"/>
                <a:gd name="T1" fmla="*/ 0 h 269"/>
                <a:gd name="T2" fmla="*/ 0 w 100"/>
                <a:gd name="T3" fmla="*/ 0 h 269"/>
                <a:gd name="T4" fmla="*/ 0 w 100"/>
                <a:gd name="T5" fmla="*/ 0 h 269"/>
                <a:gd name="T6" fmla="*/ 0 w 100"/>
                <a:gd name="T7" fmla="*/ 0 h 269"/>
                <a:gd name="T8" fmla="*/ 0 w 100"/>
                <a:gd name="T9" fmla="*/ 0 h 269"/>
                <a:gd name="T10" fmla="*/ 0 w 100"/>
                <a:gd name="T11" fmla="*/ 0 h 269"/>
                <a:gd name="T12" fmla="*/ 0 w 100"/>
                <a:gd name="T13" fmla="*/ 0 h 269"/>
                <a:gd name="T14" fmla="*/ 0 w 100"/>
                <a:gd name="T15" fmla="*/ 0 h 269"/>
                <a:gd name="T16" fmla="*/ 0 w 100"/>
                <a:gd name="T17" fmla="*/ 0 h 269"/>
                <a:gd name="T18" fmla="*/ 0 w 100"/>
                <a:gd name="T19" fmla="*/ 0 h 269"/>
                <a:gd name="T20" fmla="*/ 0 w 100"/>
                <a:gd name="T21" fmla="*/ 0 h 26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0"/>
                <a:gd name="T34" fmla="*/ 0 h 269"/>
                <a:gd name="T35" fmla="*/ 100 w 100"/>
                <a:gd name="T36" fmla="*/ 269 h 26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0" h="269">
                  <a:moveTo>
                    <a:pt x="66" y="39"/>
                  </a:moveTo>
                  <a:lnTo>
                    <a:pt x="100" y="269"/>
                  </a:lnTo>
                  <a:lnTo>
                    <a:pt x="83" y="258"/>
                  </a:lnTo>
                  <a:lnTo>
                    <a:pt x="67" y="247"/>
                  </a:lnTo>
                  <a:lnTo>
                    <a:pt x="49" y="237"/>
                  </a:lnTo>
                  <a:lnTo>
                    <a:pt x="33" y="226"/>
                  </a:lnTo>
                  <a:lnTo>
                    <a:pt x="0" y="0"/>
                  </a:lnTo>
                  <a:lnTo>
                    <a:pt x="16" y="10"/>
                  </a:lnTo>
                  <a:lnTo>
                    <a:pt x="33" y="20"/>
                  </a:lnTo>
                  <a:lnTo>
                    <a:pt x="49" y="30"/>
                  </a:lnTo>
                  <a:lnTo>
                    <a:pt x="66" y="39"/>
                  </a:lnTo>
                  <a:close/>
                </a:path>
              </a:pathLst>
            </a:custGeom>
            <a:solidFill>
              <a:srgbClr val="8FA8BD"/>
            </a:solidFill>
            <a:ln w="9525">
              <a:noFill/>
              <a:round/>
              <a:headEnd/>
              <a:tailEnd/>
            </a:ln>
          </xdr:spPr>
        </xdr:sp>
        <xdr:sp macro="" textlink="">
          <xdr:nvSpPr>
            <xdr:cNvPr id="187" name="Freeform 331"/>
            <xdr:cNvSpPr>
              <a:spLocks/>
            </xdr:cNvSpPr>
          </xdr:nvSpPr>
          <xdr:spPr bwMode="auto">
            <a:xfrm>
              <a:off x="2128" y="612"/>
              <a:ext cx="20" cy="53"/>
            </a:xfrm>
            <a:custGeom>
              <a:avLst/>
              <a:gdLst>
                <a:gd name="T0" fmla="*/ 0 w 100"/>
                <a:gd name="T1" fmla="*/ 0 h 264"/>
                <a:gd name="T2" fmla="*/ 0 w 100"/>
                <a:gd name="T3" fmla="*/ 0 h 264"/>
                <a:gd name="T4" fmla="*/ 0 w 100"/>
                <a:gd name="T5" fmla="*/ 0 h 264"/>
                <a:gd name="T6" fmla="*/ 0 w 100"/>
                <a:gd name="T7" fmla="*/ 0 h 264"/>
                <a:gd name="T8" fmla="*/ 0 w 100"/>
                <a:gd name="T9" fmla="*/ 0 h 264"/>
                <a:gd name="T10" fmla="*/ 0 w 100"/>
                <a:gd name="T11" fmla="*/ 0 h 264"/>
                <a:gd name="T12" fmla="*/ 0 w 100"/>
                <a:gd name="T13" fmla="*/ 0 h 264"/>
                <a:gd name="T14" fmla="*/ 0 w 100"/>
                <a:gd name="T15" fmla="*/ 0 h 264"/>
                <a:gd name="T16" fmla="*/ 0 w 100"/>
                <a:gd name="T17" fmla="*/ 0 h 264"/>
                <a:gd name="T18" fmla="*/ 0 w 100"/>
                <a:gd name="T19" fmla="*/ 0 h 264"/>
                <a:gd name="T20" fmla="*/ 0 w 100"/>
                <a:gd name="T21" fmla="*/ 0 h 26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0"/>
                <a:gd name="T34" fmla="*/ 0 h 264"/>
                <a:gd name="T35" fmla="*/ 100 w 100"/>
                <a:gd name="T36" fmla="*/ 264 h 26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0" h="264">
                  <a:moveTo>
                    <a:pt x="66" y="37"/>
                  </a:moveTo>
                  <a:lnTo>
                    <a:pt x="100" y="264"/>
                  </a:lnTo>
                  <a:lnTo>
                    <a:pt x="82" y="254"/>
                  </a:lnTo>
                  <a:lnTo>
                    <a:pt x="66" y="243"/>
                  </a:lnTo>
                  <a:lnTo>
                    <a:pt x="49" y="232"/>
                  </a:lnTo>
                  <a:lnTo>
                    <a:pt x="33" y="222"/>
                  </a:lnTo>
                  <a:lnTo>
                    <a:pt x="0" y="0"/>
                  </a:lnTo>
                  <a:lnTo>
                    <a:pt x="16" y="9"/>
                  </a:lnTo>
                  <a:lnTo>
                    <a:pt x="33" y="18"/>
                  </a:lnTo>
                  <a:lnTo>
                    <a:pt x="49" y="27"/>
                  </a:lnTo>
                  <a:lnTo>
                    <a:pt x="66" y="37"/>
                  </a:lnTo>
                  <a:close/>
                </a:path>
              </a:pathLst>
            </a:custGeom>
            <a:solidFill>
              <a:srgbClr val="91ABBF"/>
            </a:solidFill>
            <a:ln w="9525">
              <a:noFill/>
              <a:round/>
              <a:headEnd/>
              <a:tailEnd/>
            </a:ln>
          </xdr:spPr>
        </xdr:sp>
        <xdr:sp macro="" textlink="">
          <xdr:nvSpPr>
            <xdr:cNvPr id="188" name="Freeform 332"/>
            <xdr:cNvSpPr>
              <a:spLocks/>
            </xdr:cNvSpPr>
          </xdr:nvSpPr>
          <xdr:spPr bwMode="auto">
            <a:xfrm>
              <a:off x="2121" y="608"/>
              <a:ext cx="21" cy="52"/>
            </a:xfrm>
            <a:custGeom>
              <a:avLst/>
              <a:gdLst>
                <a:gd name="T0" fmla="*/ 0 w 101"/>
                <a:gd name="T1" fmla="*/ 0 h 262"/>
                <a:gd name="T2" fmla="*/ 0 w 101"/>
                <a:gd name="T3" fmla="*/ 0 h 262"/>
                <a:gd name="T4" fmla="*/ 0 w 101"/>
                <a:gd name="T5" fmla="*/ 0 h 262"/>
                <a:gd name="T6" fmla="*/ 0 w 101"/>
                <a:gd name="T7" fmla="*/ 0 h 262"/>
                <a:gd name="T8" fmla="*/ 0 w 101"/>
                <a:gd name="T9" fmla="*/ 0 h 262"/>
                <a:gd name="T10" fmla="*/ 0 w 101"/>
                <a:gd name="T11" fmla="*/ 0 h 262"/>
                <a:gd name="T12" fmla="*/ 0 w 101"/>
                <a:gd name="T13" fmla="*/ 0 h 262"/>
                <a:gd name="T14" fmla="*/ 0 w 101"/>
                <a:gd name="T15" fmla="*/ 0 h 262"/>
                <a:gd name="T16" fmla="*/ 0 w 101"/>
                <a:gd name="T17" fmla="*/ 0 h 262"/>
                <a:gd name="T18" fmla="*/ 0 w 101"/>
                <a:gd name="T19" fmla="*/ 0 h 262"/>
                <a:gd name="T20" fmla="*/ 0 w 101"/>
                <a:gd name="T21" fmla="*/ 0 h 26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1"/>
                <a:gd name="T34" fmla="*/ 0 h 262"/>
                <a:gd name="T35" fmla="*/ 101 w 101"/>
                <a:gd name="T36" fmla="*/ 262 h 26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1" h="262">
                  <a:moveTo>
                    <a:pt x="68" y="36"/>
                  </a:moveTo>
                  <a:lnTo>
                    <a:pt x="101" y="262"/>
                  </a:lnTo>
                  <a:lnTo>
                    <a:pt x="84" y="251"/>
                  </a:lnTo>
                  <a:lnTo>
                    <a:pt x="68" y="241"/>
                  </a:lnTo>
                  <a:lnTo>
                    <a:pt x="50" y="230"/>
                  </a:lnTo>
                  <a:lnTo>
                    <a:pt x="33" y="220"/>
                  </a:lnTo>
                  <a:lnTo>
                    <a:pt x="0" y="0"/>
                  </a:lnTo>
                  <a:lnTo>
                    <a:pt x="18" y="9"/>
                  </a:lnTo>
                  <a:lnTo>
                    <a:pt x="35" y="19"/>
                  </a:lnTo>
                  <a:lnTo>
                    <a:pt x="51" y="28"/>
                  </a:lnTo>
                  <a:lnTo>
                    <a:pt x="68" y="36"/>
                  </a:lnTo>
                  <a:close/>
                </a:path>
              </a:pathLst>
            </a:custGeom>
            <a:solidFill>
              <a:srgbClr val="95AEC2"/>
            </a:solidFill>
            <a:ln w="9525">
              <a:noFill/>
              <a:round/>
              <a:headEnd/>
              <a:tailEnd/>
            </a:ln>
          </xdr:spPr>
        </xdr:sp>
        <xdr:sp macro="" textlink="">
          <xdr:nvSpPr>
            <xdr:cNvPr id="189" name="Freeform 333"/>
            <xdr:cNvSpPr>
              <a:spLocks/>
            </xdr:cNvSpPr>
          </xdr:nvSpPr>
          <xdr:spPr bwMode="auto">
            <a:xfrm>
              <a:off x="2115" y="604"/>
              <a:ext cx="20" cy="52"/>
            </a:xfrm>
            <a:custGeom>
              <a:avLst/>
              <a:gdLst>
                <a:gd name="T0" fmla="*/ 0 w 101"/>
                <a:gd name="T1" fmla="*/ 0 h 259"/>
                <a:gd name="T2" fmla="*/ 0 w 101"/>
                <a:gd name="T3" fmla="*/ 0 h 259"/>
                <a:gd name="T4" fmla="*/ 0 w 101"/>
                <a:gd name="T5" fmla="*/ 0 h 259"/>
                <a:gd name="T6" fmla="*/ 0 w 101"/>
                <a:gd name="T7" fmla="*/ 0 h 259"/>
                <a:gd name="T8" fmla="*/ 0 w 101"/>
                <a:gd name="T9" fmla="*/ 0 h 259"/>
                <a:gd name="T10" fmla="*/ 0 w 101"/>
                <a:gd name="T11" fmla="*/ 0 h 259"/>
                <a:gd name="T12" fmla="*/ 0 w 101"/>
                <a:gd name="T13" fmla="*/ 0 h 259"/>
                <a:gd name="T14" fmla="*/ 0 w 101"/>
                <a:gd name="T15" fmla="*/ 0 h 259"/>
                <a:gd name="T16" fmla="*/ 0 w 101"/>
                <a:gd name="T17" fmla="*/ 0 h 259"/>
                <a:gd name="T18" fmla="*/ 0 w 101"/>
                <a:gd name="T19" fmla="*/ 0 h 259"/>
                <a:gd name="T20" fmla="*/ 0 w 101"/>
                <a:gd name="T21" fmla="*/ 0 h 25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1"/>
                <a:gd name="T34" fmla="*/ 0 h 259"/>
                <a:gd name="T35" fmla="*/ 101 w 101"/>
                <a:gd name="T36" fmla="*/ 259 h 25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1" h="259">
                  <a:moveTo>
                    <a:pt x="68" y="37"/>
                  </a:moveTo>
                  <a:lnTo>
                    <a:pt x="101" y="259"/>
                  </a:lnTo>
                  <a:lnTo>
                    <a:pt x="83" y="248"/>
                  </a:lnTo>
                  <a:lnTo>
                    <a:pt x="66" y="238"/>
                  </a:lnTo>
                  <a:lnTo>
                    <a:pt x="50" y="227"/>
                  </a:lnTo>
                  <a:lnTo>
                    <a:pt x="33" y="217"/>
                  </a:lnTo>
                  <a:lnTo>
                    <a:pt x="0" y="0"/>
                  </a:lnTo>
                  <a:lnTo>
                    <a:pt x="18" y="9"/>
                  </a:lnTo>
                  <a:lnTo>
                    <a:pt x="35" y="18"/>
                  </a:lnTo>
                  <a:lnTo>
                    <a:pt x="51" y="27"/>
                  </a:lnTo>
                  <a:lnTo>
                    <a:pt x="68" y="37"/>
                  </a:lnTo>
                  <a:close/>
                </a:path>
              </a:pathLst>
            </a:custGeom>
            <a:solidFill>
              <a:srgbClr val="98B0C4"/>
            </a:solidFill>
            <a:ln w="9525">
              <a:noFill/>
              <a:round/>
              <a:headEnd/>
              <a:tailEnd/>
            </a:ln>
          </xdr:spPr>
        </xdr:sp>
        <xdr:sp macro="" textlink="">
          <xdr:nvSpPr>
            <xdr:cNvPr id="190" name="Freeform 334"/>
            <xdr:cNvSpPr>
              <a:spLocks/>
            </xdr:cNvSpPr>
          </xdr:nvSpPr>
          <xdr:spPr bwMode="auto">
            <a:xfrm>
              <a:off x="2108" y="601"/>
              <a:ext cx="20" cy="51"/>
            </a:xfrm>
            <a:custGeom>
              <a:avLst/>
              <a:gdLst>
                <a:gd name="T0" fmla="*/ 0 w 99"/>
                <a:gd name="T1" fmla="*/ 0 h 256"/>
                <a:gd name="T2" fmla="*/ 0 w 99"/>
                <a:gd name="T3" fmla="*/ 0 h 256"/>
                <a:gd name="T4" fmla="*/ 0 w 99"/>
                <a:gd name="T5" fmla="*/ 0 h 256"/>
                <a:gd name="T6" fmla="*/ 0 w 99"/>
                <a:gd name="T7" fmla="*/ 0 h 256"/>
                <a:gd name="T8" fmla="*/ 0 w 99"/>
                <a:gd name="T9" fmla="*/ 0 h 256"/>
                <a:gd name="T10" fmla="*/ 0 w 99"/>
                <a:gd name="T11" fmla="*/ 0 h 256"/>
                <a:gd name="T12" fmla="*/ 0 w 99"/>
                <a:gd name="T13" fmla="*/ 0 h 256"/>
                <a:gd name="T14" fmla="*/ 0 w 99"/>
                <a:gd name="T15" fmla="*/ 0 h 256"/>
                <a:gd name="T16" fmla="*/ 0 w 99"/>
                <a:gd name="T17" fmla="*/ 0 h 256"/>
                <a:gd name="T18" fmla="*/ 0 w 99"/>
                <a:gd name="T19" fmla="*/ 0 h 256"/>
                <a:gd name="T20" fmla="*/ 0 w 99"/>
                <a:gd name="T21" fmla="*/ 0 h 25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256"/>
                <a:gd name="T35" fmla="*/ 99 w 99"/>
                <a:gd name="T36" fmla="*/ 256 h 25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256">
                  <a:moveTo>
                    <a:pt x="66" y="36"/>
                  </a:moveTo>
                  <a:lnTo>
                    <a:pt x="99" y="256"/>
                  </a:lnTo>
                  <a:lnTo>
                    <a:pt x="83" y="245"/>
                  </a:lnTo>
                  <a:lnTo>
                    <a:pt x="66" y="235"/>
                  </a:lnTo>
                  <a:lnTo>
                    <a:pt x="49" y="226"/>
                  </a:lnTo>
                  <a:lnTo>
                    <a:pt x="33" y="216"/>
                  </a:lnTo>
                  <a:lnTo>
                    <a:pt x="0" y="0"/>
                  </a:lnTo>
                  <a:lnTo>
                    <a:pt x="18" y="10"/>
                  </a:lnTo>
                  <a:lnTo>
                    <a:pt x="34" y="18"/>
                  </a:lnTo>
                  <a:lnTo>
                    <a:pt x="51" y="27"/>
                  </a:lnTo>
                  <a:lnTo>
                    <a:pt x="66" y="36"/>
                  </a:lnTo>
                  <a:close/>
                </a:path>
              </a:pathLst>
            </a:custGeom>
            <a:solidFill>
              <a:srgbClr val="9BB3C7"/>
            </a:solidFill>
            <a:ln w="9525">
              <a:noFill/>
              <a:round/>
              <a:headEnd/>
              <a:tailEnd/>
            </a:ln>
          </xdr:spPr>
        </xdr:sp>
        <xdr:sp macro="" textlink="">
          <xdr:nvSpPr>
            <xdr:cNvPr id="191" name="Freeform 335"/>
            <xdr:cNvSpPr>
              <a:spLocks/>
            </xdr:cNvSpPr>
          </xdr:nvSpPr>
          <xdr:spPr bwMode="auto">
            <a:xfrm>
              <a:off x="2102" y="597"/>
              <a:ext cx="19" cy="51"/>
            </a:xfrm>
            <a:custGeom>
              <a:avLst/>
              <a:gdLst>
                <a:gd name="T0" fmla="*/ 0 w 99"/>
                <a:gd name="T1" fmla="*/ 0 h 252"/>
                <a:gd name="T2" fmla="*/ 0 w 99"/>
                <a:gd name="T3" fmla="*/ 0 h 252"/>
                <a:gd name="T4" fmla="*/ 0 w 99"/>
                <a:gd name="T5" fmla="*/ 0 h 252"/>
                <a:gd name="T6" fmla="*/ 0 w 99"/>
                <a:gd name="T7" fmla="*/ 0 h 252"/>
                <a:gd name="T8" fmla="*/ 0 w 99"/>
                <a:gd name="T9" fmla="*/ 0 h 252"/>
                <a:gd name="T10" fmla="*/ 0 w 99"/>
                <a:gd name="T11" fmla="*/ 0 h 252"/>
                <a:gd name="T12" fmla="*/ 0 w 99"/>
                <a:gd name="T13" fmla="*/ 0 h 252"/>
                <a:gd name="T14" fmla="*/ 0 w 99"/>
                <a:gd name="T15" fmla="*/ 0 h 252"/>
                <a:gd name="T16" fmla="*/ 0 w 99"/>
                <a:gd name="T17" fmla="*/ 0 h 252"/>
                <a:gd name="T18" fmla="*/ 0 w 99"/>
                <a:gd name="T19" fmla="*/ 0 h 252"/>
                <a:gd name="T20" fmla="*/ 0 w 99"/>
                <a:gd name="T21" fmla="*/ 0 h 25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252"/>
                <a:gd name="T35" fmla="*/ 99 w 99"/>
                <a:gd name="T36" fmla="*/ 252 h 25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252">
                  <a:moveTo>
                    <a:pt x="66" y="35"/>
                  </a:moveTo>
                  <a:lnTo>
                    <a:pt x="99" y="252"/>
                  </a:lnTo>
                  <a:lnTo>
                    <a:pt x="82" y="243"/>
                  </a:lnTo>
                  <a:lnTo>
                    <a:pt x="65" y="231"/>
                  </a:lnTo>
                  <a:lnTo>
                    <a:pt x="49" y="222"/>
                  </a:lnTo>
                  <a:lnTo>
                    <a:pt x="32" y="213"/>
                  </a:lnTo>
                  <a:lnTo>
                    <a:pt x="0" y="0"/>
                  </a:lnTo>
                  <a:lnTo>
                    <a:pt x="18" y="9"/>
                  </a:lnTo>
                  <a:lnTo>
                    <a:pt x="34" y="18"/>
                  </a:lnTo>
                  <a:lnTo>
                    <a:pt x="51" y="27"/>
                  </a:lnTo>
                  <a:lnTo>
                    <a:pt x="66" y="35"/>
                  </a:lnTo>
                  <a:close/>
                </a:path>
              </a:pathLst>
            </a:custGeom>
            <a:solidFill>
              <a:srgbClr val="9EB6C9"/>
            </a:solidFill>
            <a:ln w="9525">
              <a:noFill/>
              <a:round/>
              <a:headEnd/>
              <a:tailEnd/>
            </a:ln>
          </xdr:spPr>
        </xdr:sp>
        <xdr:sp macro="" textlink="">
          <xdr:nvSpPr>
            <xdr:cNvPr id="192" name="Freeform 336"/>
            <xdr:cNvSpPr>
              <a:spLocks/>
            </xdr:cNvSpPr>
          </xdr:nvSpPr>
          <xdr:spPr bwMode="auto">
            <a:xfrm>
              <a:off x="2095" y="594"/>
              <a:ext cx="20" cy="50"/>
            </a:xfrm>
            <a:custGeom>
              <a:avLst/>
              <a:gdLst>
                <a:gd name="T0" fmla="*/ 0 w 99"/>
                <a:gd name="T1" fmla="*/ 0 h 250"/>
                <a:gd name="T2" fmla="*/ 0 w 99"/>
                <a:gd name="T3" fmla="*/ 0 h 250"/>
                <a:gd name="T4" fmla="*/ 0 w 99"/>
                <a:gd name="T5" fmla="*/ 0 h 250"/>
                <a:gd name="T6" fmla="*/ 0 w 99"/>
                <a:gd name="T7" fmla="*/ 0 h 250"/>
                <a:gd name="T8" fmla="*/ 0 w 99"/>
                <a:gd name="T9" fmla="*/ 0 h 250"/>
                <a:gd name="T10" fmla="*/ 0 w 99"/>
                <a:gd name="T11" fmla="*/ 0 h 250"/>
                <a:gd name="T12" fmla="*/ 0 w 99"/>
                <a:gd name="T13" fmla="*/ 0 h 250"/>
                <a:gd name="T14" fmla="*/ 0 w 99"/>
                <a:gd name="T15" fmla="*/ 0 h 250"/>
                <a:gd name="T16" fmla="*/ 0 w 99"/>
                <a:gd name="T17" fmla="*/ 0 h 250"/>
                <a:gd name="T18" fmla="*/ 0 w 99"/>
                <a:gd name="T19" fmla="*/ 0 h 250"/>
                <a:gd name="T20" fmla="*/ 0 w 99"/>
                <a:gd name="T21" fmla="*/ 0 h 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250"/>
                <a:gd name="T35" fmla="*/ 99 w 99"/>
                <a:gd name="T36" fmla="*/ 250 h 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250">
                  <a:moveTo>
                    <a:pt x="66" y="34"/>
                  </a:moveTo>
                  <a:lnTo>
                    <a:pt x="99" y="250"/>
                  </a:lnTo>
                  <a:lnTo>
                    <a:pt x="82" y="239"/>
                  </a:lnTo>
                  <a:lnTo>
                    <a:pt x="65" y="229"/>
                  </a:lnTo>
                  <a:lnTo>
                    <a:pt x="49" y="219"/>
                  </a:lnTo>
                  <a:lnTo>
                    <a:pt x="32" y="210"/>
                  </a:lnTo>
                  <a:lnTo>
                    <a:pt x="0" y="0"/>
                  </a:lnTo>
                  <a:lnTo>
                    <a:pt x="18" y="8"/>
                  </a:lnTo>
                  <a:lnTo>
                    <a:pt x="34" y="17"/>
                  </a:lnTo>
                  <a:lnTo>
                    <a:pt x="50" y="26"/>
                  </a:lnTo>
                  <a:lnTo>
                    <a:pt x="66" y="34"/>
                  </a:lnTo>
                  <a:close/>
                </a:path>
              </a:pathLst>
            </a:custGeom>
            <a:solidFill>
              <a:srgbClr val="A3B9CC"/>
            </a:solidFill>
            <a:ln w="9525">
              <a:noFill/>
              <a:round/>
              <a:headEnd/>
              <a:tailEnd/>
            </a:ln>
          </xdr:spPr>
        </xdr:sp>
        <xdr:sp macro="" textlink="">
          <xdr:nvSpPr>
            <xdr:cNvPr id="193" name="Freeform 337"/>
            <xdr:cNvSpPr>
              <a:spLocks/>
            </xdr:cNvSpPr>
          </xdr:nvSpPr>
          <xdr:spPr bwMode="auto">
            <a:xfrm>
              <a:off x="2089" y="590"/>
              <a:ext cx="19" cy="50"/>
            </a:xfrm>
            <a:custGeom>
              <a:avLst/>
              <a:gdLst>
                <a:gd name="T0" fmla="*/ 0 w 97"/>
                <a:gd name="T1" fmla="*/ 0 h 248"/>
                <a:gd name="T2" fmla="*/ 0 w 97"/>
                <a:gd name="T3" fmla="*/ 0 h 248"/>
                <a:gd name="T4" fmla="*/ 0 w 97"/>
                <a:gd name="T5" fmla="*/ 0 h 248"/>
                <a:gd name="T6" fmla="*/ 0 w 97"/>
                <a:gd name="T7" fmla="*/ 0 h 248"/>
                <a:gd name="T8" fmla="*/ 0 w 97"/>
                <a:gd name="T9" fmla="*/ 0 h 248"/>
                <a:gd name="T10" fmla="*/ 0 w 97"/>
                <a:gd name="T11" fmla="*/ 0 h 248"/>
                <a:gd name="T12" fmla="*/ 0 w 97"/>
                <a:gd name="T13" fmla="*/ 0 h 248"/>
                <a:gd name="T14" fmla="*/ 0 w 97"/>
                <a:gd name="T15" fmla="*/ 0 h 248"/>
                <a:gd name="T16" fmla="*/ 0 w 97"/>
                <a:gd name="T17" fmla="*/ 0 h 248"/>
                <a:gd name="T18" fmla="*/ 0 w 97"/>
                <a:gd name="T19" fmla="*/ 0 h 248"/>
                <a:gd name="T20" fmla="*/ 0 w 97"/>
                <a:gd name="T21" fmla="*/ 0 h 2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7"/>
                <a:gd name="T34" fmla="*/ 0 h 248"/>
                <a:gd name="T35" fmla="*/ 97 w 97"/>
                <a:gd name="T36" fmla="*/ 248 h 2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7" h="248">
                  <a:moveTo>
                    <a:pt x="65" y="35"/>
                  </a:moveTo>
                  <a:lnTo>
                    <a:pt x="97" y="248"/>
                  </a:lnTo>
                  <a:lnTo>
                    <a:pt x="81" y="237"/>
                  </a:lnTo>
                  <a:lnTo>
                    <a:pt x="63" y="227"/>
                  </a:lnTo>
                  <a:lnTo>
                    <a:pt x="47" y="217"/>
                  </a:lnTo>
                  <a:lnTo>
                    <a:pt x="31" y="208"/>
                  </a:lnTo>
                  <a:lnTo>
                    <a:pt x="0" y="0"/>
                  </a:lnTo>
                  <a:lnTo>
                    <a:pt x="17" y="9"/>
                  </a:lnTo>
                  <a:lnTo>
                    <a:pt x="33" y="18"/>
                  </a:lnTo>
                  <a:lnTo>
                    <a:pt x="49" y="26"/>
                  </a:lnTo>
                  <a:lnTo>
                    <a:pt x="65" y="35"/>
                  </a:lnTo>
                  <a:close/>
                </a:path>
              </a:pathLst>
            </a:custGeom>
            <a:solidFill>
              <a:srgbClr val="A7BDCE"/>
            </a:solidFill>
            <a:ln w="9525">
              <a:noFill/>
              <a:round/>
              <a:headEnd/>
              <a:tailEnd/>
            </a:ln>
          </xdr:spPr>
        </xdr:sp>
        <xdr:sp macro="" textlink="">
          <xdr:nvSpPr>
            <xdr:cNvPr id="194" name="Freeform 338"/>
            <xdr:cNvSpPr>
              <a:spLocks/>
            </xdr:cNvSpPr>
          </xdr:nvSpPr>
          <xdr:spPr bwMode="auto">
            <a:xfrm>
              <a:off x="2082" y="587"/>
              <a:ext cx="19" cy="49"/>
            </a:xfrm>
            <a:custGeom>
              <a:avLst/>
              <a:gdLst>
                <a:gd name="T0" fmla="*/ 0 w 97"/>
                <a:gd name="T1" fmla="*/ 0 h 245"/>
                <a:gd name="T2" fmla="*/ 0 w 97"/>
                <a:gd name="T3" fmla="*/ 0 h 245"/>
                <a:gd name="T4" fmla="*/ 0 w 97"/>
                <a:gd name="T5" fmla="*/ 0 h 245"/>
                <a:gd name="T6" fmla="*/ 0 w 97"/>
                <a:gd name="T7" fmla="*/ 0 h 245"/>
                <a:gd name="T8" fmla="*/ 0 w 97"/>
                <a:gd name="T9" fmla="*/ 0 h 245"/>
                <a:gd name="T10" fmla="*/ 0 w 97"/>
                <a:gd name="T11" fmla="*/ 0 h 245"/>
                <a:gd name="T12" fmla="*/ 0 w 97"/>
                <a:gd name="T13" fmla="*/ 0 h 245"/>
                <a:gd name="T14" fmla="*/ 0 w 97"/>
                <a:gd name="T15" fmla="*/ 0 h 245"/>
                <a:gd name="T16" fmla="*/ 0 w 97"/>
                <a:gd name="T17" fmla="*/ 0 h 245"/>
                <a:gd name="T18" fmla="*/ 0 w 97"/>
                <a:gd name="T19" fmla="*/ 0 h 245"/>
                <a:gd name="T20" fmla="*/ 0 w 97"/>
                <a:gd name="T21" fmla="*/ 0 h 24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7"/>
                <a:gd name="T34" fmla="*/ 0 h 245"/>
                <a:gd name="T35" fmla="*/ 97 w 97"/>
                <a:gd name="T36" fmla="*/ 245 h 24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7" h="245">
                  <a:moveTo>
                    <a:pt x="65" y="35"/>
                  </a:moveTo>
                  <a:lnTo>
                    <a:pt x="97" y="245"/>
                  </a:lnTo>
                  <a:lnTo>
                    <a:pt x="80" y="234"/>
                  </a:lnTo>
                  <a:lnTo>
                    <a:pt x="63" y="225"/>
                  </a:lnTo>
                  <a:lnTo>
                    <a:pt x="47" y="215"/>
                  </a:lnTo>
                  <a:lnTo>
                    <a:pt x="31" y="206"/>
                  </a:lnTo>
                  <a:lnTo>
                    <a:pt x="0" y="0"/>
                  </a:lnTo>
                  <a:lnTo>
                    <a:pt x="17" y="9"/>
                  </a:lnTo>
                  <a:lnTo>
                    <a:pt x="33" y="18"/>
                  </a:lnTo>
                  <a:lnTo>
                    <a:pt x="50" y="26"/>
                  </a:lnTo>
                  <a:lnTo>
                    <a:pt x="65" y="35"/>
                  </a:lnTo>
                  <a:close/>
                </a:path>
              </a:pathLst>
            </a:custGeom>
            <a:solidFill>
              <a:srgbClr val="ABC0D1"/>
            </a:solidFill>
            <a:ln w="9525">
              <a:noFill/>
              <a:round/>
              <a:headEnd/>
              <a:tailEnd/>
            </a:ln>
          </xdr:spPr>
        </xdr:sp>
        <xdr:sp macro="" textlink="">
          <xdr:nvSpPr>
            <xdr:cNvPr id="195" name="Freeform 339"/>
            <xdr:cNvSpPr>
              <a:spLocks/>
            </xdr:cNvSpPr>
          </xdr:nvSpPr>
          <xdr:spPr bwMode="auto">
            <a:xfrm>
              <a:off x="2075" y="584"/>
              <a:ext cx="20" cy="48"/>
            </a:xfrm>
            <a:custGeom>
              <a:avLst/>
              <a:gdLst>
                <a:gd name="T0" fmla="*/ 0 w 97"/>
                <a:gd name="T1" fmla="*/ 0 h 241"/>
                <a:gd name="T2" fmla="*/ 0 w 97"/>
                <a:gd name="T3" fmla="*/ 0 h 241"/>
                <a:gd name="T4" fmla="*/ 0 w 97"/>
                <a:gd name="T5" fmla="*/ 0 h 241"/>
                <a:gd name="T6" fmla="*/ 0 w 97"/>
                <a:gd name="T7" fmla="*/ 0 h 241"/>
                <a:gd name="T8" fmla="*/ 0 w 97"/>
                <a:gd name="T9" fmla="*/ 0 h 241"/>
                <a:gd name="T10" fmla="*/ 0 w 97"/>
                <a:gd name="T11" fmla="*/ 0 h 241"/>
                <a:gd name="T12" fmla="*/ 0 w 97"/>
                <a:gd name="T13" fmla="*/ 0 h 241"/>
                <a:gd name="T14" fmla="*/ 0 w 97"/>
                <a:gd name="T15" fmla="*/ 0 h 241"/>
                <a:gd name="T16" fmla="*/ 0 w 97"/>
                <a:gd name="T17" fmla="*/ 0 h 241"/>
                <a:gd name="T18" fmla="*/ 0 w 97"/>
                <a:gd name="T19" fmla="*/ 0 h 241"/>
                <a:gd name="T20" fmla="*/ 0 w 97"/>
                <a:gd name="T21" fmla="*/ 0 h 241"/>
                <a:gd name="T22" fmla="*/ 0 w 97"/>
                <a:gd name="T23" fmla="*/ 0 h 2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97"/>
                <a:gd name="T37" fmla="*/ 0 h 241"/>
                <a:gd name="T38" fmla="*/ 97 w 97"/>
                <a:gd name="T39" fmla="*/ 241 h 241"/>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97" h="241">
                  <a:moveTo>
                    <a:pt x="66" y="33"/>
                  </a:moveTo>
                  <a:lnTo>
                    <a:pt x="97" y="241"/>
                  </a:lnTo>
                  <a:lnTo>
                    <a:pt x="84" y="233"/>
                  </a:lnTo>
                  <a:lnTo>
                    <a:pt x="71" y="226"/>
                  </a:lnTo>
                  <a:lnTo>
                    <a:pt x="58" y="219"/>
                  </a:lnTo>
                  <a:lnTo>
                    <a:pt x="45" y="212"/>
                  </a:lnTo>
                  <a:lnTo>
                    <a:pt x="31" y="204"/>
                  </a:lnTo>
                  <a:lnTo>
                    <a:pt x="0" y="0"/>
                  </a:lnTo>
                  <a:lnTo>
                    <a:pt x="17" y="9"/>
                  </a:lnTo>
                  <a:lnTo>
                    <a:pt x="33" y="16"/>
                  </a:lnTo>
                  <a:lnTo>
                    <a:pt x="50" y="25"/>
                  </a:lnTo>
                  <a:lnTo>
                    <a:pt x="66" y="33"/>
                  </a:lnTo>
                  <a:close/>
                </a:path>
              </a:pathLst>
            </a:custGeom>
            <a:solidFill>
              <a:srgbClr val="AFC3D4"/>
            </a:solidFill>
            <a:ln w="9525">
              <a:noFill/>
              <a:round/>
              <a:headEnd/>
              <a:tailEnd/>
            </a:ln>
          </xdr:spPr>
        </xdr:sp>
        <xdr:sp macro="" textlink="">
          <xdr:nvSpPr>
            <xdr:cNvPr id="196" name="Freeform 340"/>
            <xdr:cNvSpPr>
              <a:spLocks/>
            </xdr:cNvSpPr>
          </xdr:nvSpPr>
          <xdr:spPr bwMode="auto">
            <a:xfrm>
              <a:off x="2069" y="581"/>
              <a:ext cx="19" cy="47"/>
            </a:xfrm>
            <a:custGeom>
              <a:avLst/>
              <a:gdLst>
                <a:gd name="T0" fmla="*/ 0 w 97"/>
                <a:gd name="T1" fmla="*/ 0 h 238"/>
                <a:gd name="T2" fmla="*/ 0 w 97"/>
                <a:gd name="T3" fmla="*/ 0 h 238"/>
                <a:gd name="T4" fmla="*/ 0 w 97"/>
                <a:gd name="T5" fmla="*/ 0 h 238"/>
                <a:gd name="T6" fmla="*/ 0 w 97"/>
                <a:gd name="T7" fmla="*/ 0 h 238"/>
                <a:gd name="T8" fmla="*/ 0 w 97"/>
                <a:gd name="T9" fmla="*/ 0 h 238"/>
                <a:gd name="T10" fmla="*/ 0 w 97"/>
                <a:gd name="T11" fmla="*/ 0 h 238"/>
                <a:gd name="T12" fmla="*/ 0 w 97"/>
                <a:gd name="T13" fmla="*/ 0 h 238"/>
                <a:gd name="T14" fmla="*/ 0 w 97"/>
                <a:gd name="T15" fmla="*/ 0 h 238"/>
                <a:gd name="T16" fmla="*/ 0 w 97"/>
                <a:gd name="T17" fmla="*/ 0 h 238"/>
                <a:gd name="T18" fmla="*/ 0 w 97"/>
                <a:gd name="T19" fmla="*/ 0 h 238"/>
                <a:gd name="T20" fmla="*/ 0 w 97"/>
                <a:gd name="T21" fmla="*/ 0 h 238"/>
                <a:gd name="T22" fmla="*/ 0 w 97"/>
                <a:gd name="T23" fmla="*/ 0 h 23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97"/>
                <a:gd name="T37" fmla="*/ 0 h 238"/>
                <a:gd name="T38" fmla="*/ 97 w 97"/>
                <a:gd name="T39" fmla="*/ 238 h 23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97" h="238">
                  <a:moveTo>
                    <a:pt x="66" y="32"/>
                  </a:moveTo>
                  <a:lnTo>
                    <a:pt x="97" y="238"/>
                  </a:lnTo>
                  <a:lnTo>
                    <a:pt x="78" y="228"/>
                  </a:lnTo>
                  <a:lnTo>
                    <a:pt x="66" y="222"/>
                  </a:lnTo>
                  <a:lnTo>
                    <a:pt x="54" y="215"/>
                  </a:lnTo>
                  <a:lnTo>
                    <a:pt x="42" y="209"/>
                  </a:lnTo>
                  <a:lnTo>
                    <a:pt x="30" y="202"/>
                  </a:lnTo>
                  <a:lnTo>
                    <a:pt x="0" y="0"/>
                  </a:lnTo>
                  <a:lnTo>
                    <a:pt x="17" y="8"/>
                  </a:lnTo>
                  <a:lnTo>
                    <a:pt x="33" y="16"/>
                  </a:lnTo>
                  <a:lnTo>
                    <a:pt x="50" y="25"/>
                  </a:lnTo>
                  <a:lnTo>
                    <a:pt x="66" y="32"/>
                  </a:lnTo>
                  <a:close/>
                </a:path>
              </a:pathLst>
            </a:custGeom>
            <a:solidFill>
              <a:srgbClr val="B3C6D6"/>
            </a:solidFill>
            <a:ln w="9525">
              <a:noFill/>
              <a:round/>
              <a:headEnd/>
              <a:tailEnd/>
            </a:ln>
          </xdr:spPr>
        </xdr:sp>
        <xdr:sp macro="" textlink="">
          <xdr:nvSpPr>
            <xdr:cNvPr id="197" name="Freeform 341"/>
            <xdr:cNvSpPr>
              <a:spLocks/>
            </xdr:cNvSpPr>
          </xdr:nvSpPr>
          <xdr:spPr bwMode="auto">
            <a:xfrm>
              <a:off x="2062" y="577"/>
              <a:ext cx="20" cy="48"/>
            </a:xfrm>
            <a:custGeom>
              <a:avLst/>
              <a:gdLst>
                <a:gd name="T0" fmla="*/ 0 w 97"/>
                <a:gd name="T1" fmla="*/ 0 h 236"/>
                <a:gd name="T2" fmla="*/ 0 w 97"/>
                <a:gd name="T3" fmla="*/ 0 h 236"/>
                <a:gd name="T4" fmla="*/ 0 w 97"/>
                <a:gd name="T5" fmla="*/ 0 h 236"/>
                <a:gd name="T6" fmla="*/ 0 w 97"/>
                <a:gd name="T7" fmla="*/ 0 h 236"/>
                <a:gd name="T8" fmla="*/ 0 w 97"/>
                <a:gd name="T9" fmla="*/ 0 h 236"/>
                <a:gd name="T10" fmla="*/ 0 w 97"/>
                <a:gd name="T11" fmla="*/ 0 h 236"/>
                <a:gd name="T12" fmla="*/ 0 w 97"/>
                <a:gd name="T13" fmla="*/ 0 h 236"/>
                <a:gd name="T14" fmla="*/ 0 w 97"/>
                <a:gd name="T15" fmla="*/ 0 h 236"/>
                <a:gd name="T16" fmla="*/ 0 w 97"/>
                <a:gd name="T17" fmla="*/ 0 h 236"/>
                <a:gd name="T18" fmla="*/ 0 w 97"/>
                <a:gd name="T19" fmla="*/ 0 h 236"/>
                <a:gd name="T20" fmla="*/ 0 w 97"/>
                <a:gd name="T21" fmla="*/ 0 h 2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7"/>
                <a:gd name="T34" fmla="*/ 0 h 236"/>
                <a:gd name="T35" fmla="*/ 97 w 97"/>
                <a:gd name="T36" fmla="*/ 236 h 2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7" h="236">
                  <a:moveTo>
                    <a:pt x="66" y="32"/>
                  </a:moveTo>
                  <a:lnTo>
                    <a:pt x="97" y="236"/>
                  </a:lnTo>
                  <a:lnTo>
                    <a:pt x="81" y="227"/>
                  </a:lnTo>
                  <a:lnTo>
                    <a:pt x="64" y="218"/>
                  </a:lnTo>
                  <a:lnTo>
                    <a:pt x="48" y="208"/>
                  </a:lnTo>
                  <a:lnTo>
                    <a:pt x="30" y="199"/>
                  </a:lnTo>
                  <a:lnTo>
                    <a:pt x="0" y="0"/>
                  </a:lnTo>
                  <a:lnTo>
                    <a:pt x="17" y="8"/>
                  </a:lnTo>
                  <a:lnTo>
                    <a:pt x="33" y="16"/>
                  </a:lnTo>
                  <a:lnTo>
                    <a:pt x="50" y="24"/>
                  </a:lnTo>
                  <a:lnTo>
                    <a:pt x="66" y="32"/>
                  </a:lnTo>
                  <a:close/>
                </a:path>
              </a:pathLst>
            </a:custGeom>
            <a:solidFill>
              <a:srgbClr val="B7C9D9"/>
            </a:solidFill>
            <a:ln w="9525">
              <a:noFill/>
              <a:round/>
              <a:headEnd/>
              <a:tailEnd/>
            </a:ln>
          </xdr:spPr>
        </xdr:sp>
        <xdr:sp macro="" textlink="">
          <xdr:nvSpPr>
            <xdr:cNvPr id="198" name="Freeform 342"/>
            <xdr:cNvSpPr>
              <a:spLocks/>
            </xdr:cNvSpPr>
          </xdr:nvSpPr>
          <xdr:spPr bwMode="auto">
            <a:xfrm>
              <a:off x="2056" y="574"/>
              <a:ext cx="19" cy="47"/>
            </a:xfrm>
            <a:custGeom>
              <a:avLst/>
              <a:gdLst>
                <a:gd name="T0" fmla="*/ 0 w 95"/>
                <a:gd name="T1" fmla="*/ 0 h 233"/>
                <a:gd name="T2" fmla="*/ 0 w 95"/>
                <a:gd name="T3" fmla="*/ 0 h 233"/>
                <a:gd name="T4" fmla="*/ 0 w 95"/>
                <a:gd name="T5" fmla="*/ 0 h 233"/>
                <a:gd name="T6" fmla="*/ 0 w 95"/>
                <a:gd name="T7" fmla="*/ 0 h 233"/>
                <a:gd name="T8" fmla="*/ 0 w 95"/>
                <a:gd name="T9" fmla="*/ 0 h 233"/>
                <a:gd name="T10" fmla="*/ 0 w 95"/>
                <a:gd name="T11" fmla="*/ 0 h 233"/>
                <a:gd name="T12" fmla="*/ 0 w 95"/>
                <a:gd name="T13" fmla="*/ 0 h 233"/>
                <a:gd name="T14" fmla="*/ 0 w 95"/>
                <a:gd name="T15" fmla="*/ 0 h 233"/>
                <a:gd name="T16" fmla="*/ 0 w 95"/>
                <a:gd name="T17" fmla="*/ 0 h 233"/>
                <a:gd name="T18" fmla="*/ 0 w 95"/>
                <a:gd name="T19" fmla="*/ 0 h 233"/>
                <a:gd name="T20" fmla="*/ 0 w 95"/>
                <a:gd name="T21" fmla="*/ 0 h 23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5"/>
                <a:gd name="T34" fmla="*/ 0 h 233"/>
                <a:gd name="T35" fmla="*/ 95 w 95"/>
                <a:gd name="T36" fmla="*/ 233 h 23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5" h="233">
                  <a:moveTo>
                    <a:pt x="65" y="31"/>
                  </a:moveTo>
                  <a:lnTo>
                    <a:pt x="95" y="233"/>
                  </a:lnTo>
                  <a:lnTo>
                    <a:pt x="80" y="223"/>
                  </a:lnTo>
                  <a:lnTo>
                    <a:pt x="62" y="214"/>
                  </a:lnTo>
                  <a:lnTo>
                    <a:pt x="45" y="204"/>
                  </a:lnTo>
                  <a:lnTo>
                    <a:pt x="29" y="196"/>
                  </a:lnTo>
                  <a:lnTo>
                    <a:pt x="0" y="0"/>
                  </a:lnTo>
                  <a:lnTo>
                    <a:pt x="16" y="7"/>
                  </a:lnTo>
                  <a:lnTo>
                    <a:pt x="32" y="15"/>
                  </a:lnTo>
                  <a:lnTo>
                    <a:pt x="49" y="23"/>
                  </a:lnTo>
                  <a:lnTo>
                    <a:pt x="65" y="31"/>
                  </a:lnTo>
                  <a:close/>
                </a:path>
              </a:pathLst>
            </a:custGeom>
            <a:solidFill>
              <a:srgbClr val="BDCDDC"/>
            </a:solidFill>
            <a:ln w="9525">
              <a:noFill/>
              <a:round/>
              <a:headEnd/>
              <a:tailEnd/>
            </a:ln>
          </xdr:spPr>
        </xdr:sp>
        <xdr:sp macro="" textlink="">
          <xdr:nvSpPr>
            <xdr:cNvPr id="199" name="Freeform 343"/>
            <xdr:cNvSpPr>
              <a:spLocks/>
            </xdr:cNvSpPr>
          </xdr:nvSpPr>
          <xdr:spPr bwMode="auto">
            <a:xfrm>
              <a:off x="2049" y="571"/>
              <a:ext cx="19" cy="46"/>
            </a:xfrm>
            <a:custGeom>
              <a:avLst/>
              <a:gdLst>
                <a:gd name="T0" fmla="*/ 0 w 95"/>
                <a:gd name="T1" fmla="*/ 0 h 230"/>
                <a:gd name="T2" fmla="*/ 0 w 95"/>
                <a:gd name="T3" fmla="*/ 0 h 230"/>
                <a:gd name="T4" fmla="*/ 0 w 95"/>
                <a:gd name="T5" fmla="*/ 0 h 230"/>
                <a:gd name="T6" fmla="*/ 0 w 95"/>
                <a:gd name="T7" fmla="*/ 0 h 230"/>
                <a:gd name="T8" fmla="*/ 0 w 95"/>
                <a:gd name="T9" fmla="*/ 0 h 230"/>
                <a:gd name="T10" fmla="*/ 0 w 95"/>
                <a:gd name="T11" fmla="*/ 0 h 230"/>
                <a:gd name="T12" fmla="*/ 0 w 95"/>
                <a:gd name="T13" fmla="*/ 0 h 230"/>
                <a:gd name="T14" fmla="*/ 0 w 95"/>
                <a:gd name="T15" fmla="*/ 0 h 230"/>
                <a:gd name="T16" fmla="*/ 0 w 95"/>
                <a:gd name="T17" fmla="*/ 0 h 230"/>
                <a:gd name="T18" fmla="*/ 0 w 95"/>
                <a:gd name="T19" fmla="*/ 0 h 230"/>
                <a:gd name="T20" fmla="*/ 0 w 95"/>
                <a:gd name="T21" fmla="*/ 0 h 2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5"/>
                <a:gd name="T34" fmla="*/ 0 h 230"/>
                <a:gd name="T35" fmla="*/ 95 w 95"/>
                <a:gd name="T36" fmla="*/ 230 h 23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5" h="230">
                  <a:moveTo>
                    <a:pt x="65" y="31"/>
                  </a:moveTo>
                  <a:lnTo>
                    <a:pt x="95" y="230"/>
                  </a:lnTo>
                  <a:lnTo>
                    <a:pt x="78" y="220"/>
                  </a:lnTo>
                  <a:lnTo>
                    <a:pt x="62" y="212"/>
                  </a:lnTo>
                  <a:lnTo>
                    <a:pt x="45" y="202"/>
                  </a:lnTo>
                  <a:lnTo>
                    <a:pt x="29" y="192"/>
                  </a:lnTo>
                  <a:lnTo>
                    <a:pt x="0" y="0"/>
                  </a:lnTo>
                  <a:lnTo>
                    <a:pt x="17" y="8"/>
                  </a:lnTo>
                  <a:lnTo>
                    <a:pt x="32" y="16"/>
                  </a:lnTo>
                  <a:lnTo>
                    <a:pt x="49" y="23"/>
                  </a:lnTo>
                  <a:lnTo>
                    <a:pt x="65" y="31"/>
                  </a:lnTo>
                  <a:close/>
                </a:path>
              </a:pathLst>
            </a:custGeom>
            <a:solidFill>
              <a:srgbClr val="C0D0DE"/>
            </a:solidFill>
            <a:ln w="9525">
              <a:noFill/>
              <a:round/>
              <a:headEnd/>
              <a:tailEnd/>
            </a:ln>
          </xdr:spPr>
        </xdr:sp>
        <xdr:sp macro="" textlink="">
          <xdr:nvSpPr>
            <xdr:cNvPr id="200" name="Freeform 344"/>
            <xdr:cNvSpPr>
              <a:spLocks/>
            </xdr:cNvSpPr>
          </xdr:nvSpPr>
          <xdr:spPr bwMode="auto">
            <a:xfrm>
              <a:off x="2043" y="568"/>
              <a:ext cx="19" cy="46"/>
            </a:xfrm>
            <a:custGeom>
              <a:avLst/>
              <a:gdLst>
                <a:gd name="T0" fmla="*/ 0 w 95"/>
                <a:gd name="T1" fmla="*/ 0 h 227"/>
                <a:gd name="T2" fmla="*/ 0 w 95"/>
                <a:gd name="T3" fmla="*/ 0 h 227"/>
                <a:gd name="T4" fmla="*/ 0 w 95"/>
                <a:gd name="T5" fmla="*/ 0 h 227"/>
                <a:gd name="T6" fmla="*/ 0 w 95"/>
                <a:gd name="T7" fmla="*/ 0 h 227"/>
                <a:gd name="T8" fmla="*/ 0 w 95"/>
                <a:gd name="T9" fmla="*/ 0 h 227"/>
                <a:gd name="T10" fmla="*/ 0 w 95"/>
                <a:gd name="T11" fmla="*/ 0 h 227"/>
                <a:gd name="T12" fmla="*/ 0 w 95"/>
                <a:gd name="T13" fmla="*/ 0 h 227"/>
                <a:gd name="T14" fmla="*/ 0 w 95"/>
                <a:gd name="T15" fmla="*/ 0 h 227"/>
                <a:gd name="T16" fmla="*/ 0 60000 65536"/>
                <a:gd name="T17" fmla="*/ 0 60000 65536"/>
                <a:gd name="T18" fmla="*/ 0 60000 65536"/>
                <a:gd name="T19" fmla="*/ 0 60000 65536"/>
                <a:gd name="T20" fmla="*/ 0 60000 65536"/>
                <a:gd name="T21" fmla="*/ 0 60000 65536"/>
                <a:gd name="T22" fmla="*/ 0 60000 65536"/>
                <a:gd name="T23" fmla="*/ 0 60000 65536"/>
                <a:gd name="T24" fmla="*/ 0 w 95"/>
                <a:gd name="T25" fmla="*/ 0 h 227"/>
                <a:gd name="T26" fmla="*/ 95 w 95"/>
                <a:gd name="T27" fmla="*/ 227 h 22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5" h="227">
                  <a:moveTo>
                    <a:pt x="66" y="31"/>
                  </a:moveTo>
                  <a:lnTo>
                    <a:pt x="95" y="227"/>
                  </a:lnTo>
                  <a:lnTo>
                    <a:pt x="29" y="188"/>
                  </a:lnTo>
                  <a:lnTo>
                    <a:pt x="0" y="0"/>
                  </a:lnTo>
                  <a:lnTo>
                    <a:pt x="17" y="7"/>
                  </a:lnTo>
                  <a:lnTo>
                    <a:pt x="33" y="15"/>
                  </a:lnTo>
                  <a:lnTo>
                    <a:pt x="49" y="23"/>
                  </a:lnTo>
                  <a:lnTo>
                    <a:pt x="66" y="31"/>
                  </a:lnTo>
                  <a:close/>
                </a:path>
              </a:pathLst>
            </a:custGeom>
            <a:solidFill>
              <a:srgbClr val="C4D2E0"/>
            </a:solidFill>
            <a:ln w="9525">
              <a:noFill/>
              <a:round/>
              <a:headEnd/>
              <a:tailEnd/>
            </a:ln>
          </xdr:spPr>
        </xdr:sp>
        <xdr:sp macro="" textlink="">
          <xdr:nvSpPr>
            <xdr:cNvPr id="201" name="Freeform 345"/>
            <xdr:cNvSpPr>
              <a:spLocks/>
            </xdr:cNvSpPr>
          </xdr:nvSpPr>
          <xdr:spPr bwMode="auto">
            <a:xfrm>
              <a:off x="2036" y="565"/>
              <a:ext cx="19" cy="45"/>
            </a:xfrm>
            <a:custGeom>
              <a:avLst/>
              <a:gdLst>
                <a:gd name="T0" fmla="*/ 0 w 94"/>
                <a:gd name="T1" fmla="*/ 0 h 222"/>
                <a:gd name="T2" fmla="*/ 0 w 94"/>
                <a:gd name="T3" fmla="*/ 0 h 222"/>
                <a:gd name="T4" fmla="*/ 0 w 94"/>
                <a:gd name="T5" fmla="*/ 0 h 222"/>
                <a:gd name="T6" fmla="*/ 0 w 94"/>
                <a:gd name="T7" fmla="*/ 0 h 222"/>
                <a:gd name="T8" fmla="*/ 0 w 94"/>
                <a:gd name="T9" fmla="*/ 0 h 222"/>
                <a:gd name="T10" fmla="*/ 0 w 94"/>
                <a:gd name="T11" fmla="*/ 0 h 222"/>
                <a:gd name="T12" fmla="*/ 0 w 94"/>
                <a:gd name="T13" fmla="*/ 0 h 222"/>
                <a:gd name="T14" fmla="*/ 0 w 94"/>
                <a:gd name="T15" fmla="*/ 0 h 222"/>
                <a:gd name="T16" fmla="*/ 0 w 94"/>
                <a:gd name="T17" fmla="*/ 0 h 222"/>
                <a:gd name="T18" fmla="*/ 0 w 94"/>
                <a:gd name="T19" fmla="*/ 0 h 222"/>
                <a:gd name="T20" fmla="*/ 0 w 94"/>
                <a:gd name="T21" fmla="*/ 0 h 2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
                <a:gd name="T34" fmla="*/ 0 h 222"/>
                <a:gd name="T35" fmla="*/ 94 w 94"/>
                <a:gd name="T36" fmla="*/ 222 h 2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4" h="222">
                  <a:moveTo>
                    <a:pt x="65" y="30"/>
                  </a:moveTo>
                  <a:lnTo>
                    <a:pt x="94" y="222"/>
                  </a:lnTo>
                  <a:lnTo>
                    <a:pt x="77" y="213"/>
                  </a:lnTo>
                  <a:lnTo>
                    <a:pt x="61" y="203"/>
                  </a:lnTo>
                  <a:lnTo>
                    <a:pt x="44" y="194"/>
                  </a:lnTo>
                  <a:lnTo>
                    <a:pt x="28" y="184"/>
                  </a:lnTo>
                  <a:lnTo>
                    <a:pt x="0" y="0"/>
                  </a:lnTo>
                  <a:lnTo>
                    <a:pt x="16" y="7"/>
                  </a:lnTo>
                  <a:lnTo>
                    <a:pt x="32" y="15"/>
                  </a:lnTo>
                  <a:lnTo>
                    <a:pt x="49" y="22"/>
                  </a:lnTo>
                  <a:lnTo>
                    <a:pt x="65" y="30"/>
                  </a:lnTo>
                  <a:close/>
                </a:path>
              </a:pathLst>
            </a:custGeom>
            <a:solidFill>
              <a:srgbClr val="C8D6E4"/>
            </a:solidFill>
            <a:ln w="9525">
              <a:noFill/>
              <a:round/>
              <a:headEnd/>
              <a:tailEnd/>
            </a:ln>
          </xdr:spPr>
        </xdr:sp>
        <xdr:sp macro="" textlink="">
          <xdr:nvSpPr>
            <xdr:cNvPr id="202" name="Freeform 346"/>
            <xdr:cNvSpPr>
              <a:spLocks/>
            </xdr:cNvSpPr>
          </xdr:nvSpPr>
          <xdr:spPr bwMode="auto">
            <a:xfrm>
              <a:off x="2030" y="562"/>
              <a:ext cx="18" cy="44"/>
            </a:xfrm>
            <a:custGeom>
              <a:avLst/>
              <a:gdLst>
                <a:gd name="T0" fmla="*/ 0 w 94"/>
                <a:gd name="T1" fmla="*/ 0 h 217"/>
                <a:gd name="T2" fmla="*/ 0 w 94"/>
                <a:gd name="T3" fmla="*/ 0 h 217"/>
                <a:gd name="T4" fmla="*/ 0 w 94"/>
                <a:gd name="T5" fmla="*/ 0 h 217"/>
                <a:gd name="T6" fmla="*/ 0 w 94"/>
                <a:gd name="T7" fmla="*/ 0 h 217"/>
                <a:gd name="T8" fmla="*/ 0 w 94"/>
                <a:gd name="T9" fmla="*/ 0 h 217"/>
                <a:gd name="T10" fmla="*/ 0 w 94"/>
                <a:gd name="T11" fmla="*/ 0 h 217"/>
                <a:gd name="T12" fmla="*/ 0 w 94"/>
                <a:gd name="T13" fmla="*/ 0 h 217"/>
                <a:gd name="T14" fmla="*/ 0 w 94"/>
                <a:gd name="T15" fmla="*/ 0 h 217"/>
                <a:gd name="T16" fmla="*/ 0 w 94"/>
                <a:gd name="T17" fmla="*/ 0 h 217"/>
                <a:gd name="T18" fmla="*/ 0 w 94"/>
                <a:gd name="T19" fmla="*/ 0 h 217"/>
                <a:gd name="T20" fmla="*/ 0 w 94"/>
                <a:gd name="T21" fmla="*/ 0 h 2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
                <a:gd name="T34" fmla="*/ 0 h 217"/>
                <a:gd name="T35" fmla="*/ 94 w 94"/>
                <a:gd name="T36" fmla="*/ 217 h 2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4" h="217">
                  <a:moveTo>
                    <a:pt x="65" y="29"/>
                  </a:moveTo>
                  <a:lnTo>
                    <a:pt x="94" y="217"/>
                  </a:lnTo>
                  <a:lnTo>
                    <a:pt x="77" y="208"/>
                  </a:lnTo>
                  <a:lnTo>
                    <a:pt x="61" y="198"/>
                  </a:lnTo>
                  <a:lnTo>
                    <a:pt x="44" y="189"/>
                  </a:lnTo>
                  <a:lnTo>
                    <a:pt x="28" y="180"/>
                  </a:lnTo>
                  <a:lnTo>
                    <a:pt x="0" y="0"/>
                  </a:lnTo>
                  <a:lnTo>
                    <a:pt x="17" y="7"/>
                  </a:lnTo>
                  <a:lnTo>
                    <a:pt x="32" y="14"/>
                  </a:lnTo>
                  <a:lnTo>
                    <a:pt x="49" y="21"/>
                  </a:lnTo>
                  <a:lnTo>
                    <a:pt x="65" y="29"/>
                  </a:lnTo>
                  <a:close/>
                </a:path>
              </a:pathLst>
            </a:custGeom>
            <a:solidFill>
              <a:srgbClr val="CEDBE7"/>
            </a:solidFill>
            <a:ln w="9525">
              <a:noFill/>
              <a:round/>
              <a:headEnd/>
              <a:tailEnd/>
            </a:ln>
          </xdr:spPr>
        </xdr:sp>
        <xdr:sp macro="" textlink="">
          <xdr:nvSpPr>
            <xdr:cNvPr id="203" name="Freeform 347"/>
            <xdr:cNvSpPr>
              <a:spLocks/>
            </xdr:cNvSpPr>
          </xdr:nvSpPr>
          <xdr:spPr bwMode="auto">
            <a:xfrm>
              <a:off x="2023" y="560"/>
              <a:ext cx="19" cy="42"/>
            </a:xfrm>
            <a:custGeom>
              <a:avLst/>
              <a:gdLst>
                <a:gd name="T0" fmla="*/ 0 w 94"/>
                <a:gd name="T1" fmla="*/ 0 h 212"/>
                <a:gd name="T2" fmla="*/ 0 w 94"/>
                <a:gd name="T3" fmla="*/ 0 h 212"/>
                <a:gd name="T4" fmla="*/ 0 w 94"/>
                <a:gd name="T5" fmla="*/ 0 h 212"/>
                <a:gd name="T6" fmla="*/ 0 w 94"/>
                <a:gd name="T7" fmla="*/ 0 h 212"/>
                <a:gd name="T8" fmla="*/ 0 w 94"/>
                <a:gd name="T9" fmla="*/ 0 h 212"/>
                <a:gd name="T10" fmla="*/ 0 w 94"/>
                <a:gd name="T11" fmla="*/ 0 h 212"/>
                <a:gd name="T12" fmla="*/ 0 w 94"/>
                <a:gd name="T13" fmla="*/ 0 h 212"/>
                <a:gd name="T14" fmla="*/ 0 w 94"/>
                <a:gd name="T15" fmla="*/ 0 h 212"/>
                <a:gd name="T16" fmla="*/ 0 w 94"/>
                <a:gd name="T17" fmla="*/ 0 h 212"/>
                <a:gd name="T18" fmla="*/ 0 w 94"/>
                <a:gd name="T19" fmla="*/ 0 h 212"/>
                <a:gd name="T20" fmla="*/ 0 w 94"/>
                <a:gd name="T21" fmla="*/ 0 h 2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
                <a:gd name="T34" fmla="*/ 0 h 212"/>
                <a:gd name="T35" fmla="*/ 94 w 94"/>
                <a:gd name="T36" fmla="*/ 212 h 2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4" h="212">
                  <a:moveTo>
                    <a:pt x="66" y="28"/>
                  </a:moveTo>
                  <a:lnTo>
                    <a:pt x="94" y="212"/>
                  </a:lnTo>
                  <a:lnTo>
                    <a:pt x="77" y="203"/>
                  </a:lnTo>
                  <a:lnTo>
                    <a:pt x="61" y="194"/>
                  </a:lnTo>
                  <a:lnTo>
                    <a:pt x="44" y="185"/>
                  </a:lnTo>
                  <a:lnTo>
                    <a:pt x="27" y="176"/>
                  </a:lnTo>
                  <a:lnTo>
                    <a:pt x="0" y="0"/>
                  </a:lnTo>
                  <a:lnTo>
                    <a:pt x="17" y="6"/>
                  </a:lnTo>
                  <a:lnTo>
                    <a:pt x="33" y="14"/>
                  </a:lnTo>
                  <a:lnTo>
                    <a:pt x="49" y="21"/>
                  </a:lnTo>
                  <a:lnTo>
                    <a:pt x="66" y="28"/>
                  </a:lnTo>
                  <a:close/>
                </a:path>
              </a:pathLst>
            </a:custGeom>
            <a:solidFill>
              <a:srgbClr val="D4DEE9"/>
            </a:solidFill>
            <a:ln w="9525">
              <a:noFill/>
              <a:round/>
              <a:headEnd/>
              <a:tailEnd/>
            </a:ln>
          </xdr:spPr>
        </xdr:sp>
        <xdr:sp macro="" textlink="">
          <xdr:nvSpPr>
            <xdr:cNvPr id="204" name="Freeform 348"/>
            <xdr:cNvSpPr>
              <a:spLocks/>
            </xdr:cNvSpPr>
          </xdr:nvSpPr>
          <xdr:spPr bwMode="auto">
            <a:xfrm>
              <a:off x="2017" y="557"/>
              <a:ext cx="18" cy="41"/>
            </a:xfrm>
            <a:custGeom>
              <a:avLst/>
              <a:gdLst>
                <a:gd name="T0" fmla="*/ 0 w 93"/>
                <a:gd name="T1" fmla="*/ 0 h 208"/>
                <a:gd name="T2" fmla="*/ 0 w 93"/>
                <a:gd name="T3" fmla="*/ 0 h 208"/>
                <a:gd name="T4" fmla="*/ 0 w 93"/>
                <a:gd name="T5" fmla="*/ 0 h 208"/>
                <a:gd name="T6" fmla="*/ 0 w 93"/>
                <a:gd name="T7" fmla="*/ 0 h 208"/>
                <a:gd name="T8" fmla="*/ 0 w 93"/>
                <a:gd name="T9" fmla="*/ 0 h 208"/>
                <a:gd name="T10" fmla="*/ 0 w 93"/>
                <a:gd name="T11" fmla="*/ 0 h 208"/>
                <a:gd name="T12" fmla="*/ 0 w 93"/>
                <a:gd name="T13" fmla="*/ 0 h 208"/>
                <a:gd name="T14" fmla="*/ 0 w 93"/>
                <a:gd name="T15" fmla="*/ 0 h 208"/>
                <a:gd name="T16" fmla="*/ 0 w 93"/>
                <a:gd name="T17" fmla="*/ 0 h 208"/>
                <a:gd name="T18" fmla="*/ 0 w 93"/>
                <a:gd name="T19" fmla="*/ 0 h 208"/>
                <a:gd name="T20" fmla="*/ 0 w 93"/>
                <a:gd name="T21" fmla="*/ 0 h 20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3"/>
                <a:gd name="T34" fmla="*/ 0 h 208"/>
                <a:gd name="T35" fmla="*/ 93 w 93"/>
                <a:gd name="T36" fmla="*/ 208 h 20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3" h="208">
                  <a:moveTo>
                    <a:pt x="65" y="28"/>
                  </a:moveTo>
                  <a:lnTo>
                    <a:pt x="93" y="208"/>
                  </a:lnTo>
                  <a:lnTo>
                    <a:pt x="76" y="199"/>
                  </a:lnTo>
                  <a:lnTo>
                    <a:pt x="59" y="190"/>
                  </a:lnTo>
                  <a:lnTo>
                    <a:pt x="42" y="180"/>
                  </a:lnTo>
                  <a:lnTo>
                    <a:pt x="26" y="171"/>
                  </a:lnTo>
                  <a:lnTo>
                    <a:pt x="0" y="0"/>
                  </a:lnTo>
                  <a:lnTo>
                    <a:pt x="16" y="7"/>
                  </a:lnTo>
                  <a:lnTo>
                    <a:pt x="32" y="14"/>
                  </a:lnTo>
                  <a:lnTo>
                    <a:pt x="49" y="20"/>
                  </a:lnTo>
                  <a:lnTo>
                    <a:pt x="65" y="28"/>
                  </a:lnTo>
                  <a:close/>
                </a:path>
              </a:pathLst>
            </a:custGeom>
            <a:solidFill>
              <a:srgbClr val="D9E3EC"/>
            </a:solidFill>
            <a:ln w="9525">
              <a:noFill/>
              <a:round/>
              <a:headEnd/>
              <a:tailEnd/>
            </a:ln>
          </xdr:spPr>
        </xdr:sp>
        <xdr:sp macro="" textlink="">
          <xdr:nvSpPr>
            <xdr:cNvPr id="205" name="Freeform 349"/>
            <xdr:cNvSpPr>
              <a:spLocks/>
            </xdr:cNvSpPr>
          </xdr:nvSpPr>
          <xdr:spPr bwMode="auto">
            <a:xfrm>
              <a:off x="2010" y="554"/>
              <a:ext cx="18" cy="41"/>
            </a:xfrm>
            <a:custGeom>
              <a:avLst/>
              <a:gdLst>
                <a:gd name="T0" fmla="*/ 0 w 91"/>
                <a:gd name="T1" fmla="*/ 0 h 203"/>
                <a:gd name="T2" fmla="*/ 0 w 91"/>
                <a:gd name="T3" fmla="*/ 0 h 203"/>
                <a:gd name="T4" fmla="*/ 0 w 91"/>
                <a:gd name="T5" fmla="*/ 0 h 203"/>
                <a:gd name="T6" fmla="*/ 0 w 91"/>
                <a:gd name="T7" fmla="*/ 0 h 203"/>
                <a:gd name="T8" fmla="*/ 0 w 91"/>
                <a:gd name="T9" fmla="*/ 0 h 203"/>
                <a:gd name="T10" fmla="*/ 0 w 91"/>
                <a:gd name="T11" fmla="*/ 0 h 203"/>
                <a:gd name="T12" fmla="*/ 0 w 91"/>
                <a:gd name="T13" fmla="*/ 0 h 203"/>
                <a:gd name="T14" fmla="*/ 0 w 91"/>
                <a:gd name="T15" fmla="*/ 0 h 203"/>
                <a:gd name="T16" fmla="*/ 0 w 91"/>
                <a:gd name="T17" fmla="*/ 0 h 203"/>
                <a:gd name="T18" fmla="*/ 0 w 91"/>
                <a:gd name="T19" fmla="*/ 0 h 203"/>
                <a:gd name="T20" fmla="*/ 0 w 91"/>
                <a:gd name="T21" fmla="*/ 0 h 20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1"/>
                <a:gd name="T34" fmla="*/ 0 h 203"/>
                <a:gd name="T35" fmla="*/ 91 w 91"/>
                <a:gd name="T36" fmla="*/ 203 h 20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1" h="203">
                  <a:moveTo>
                    <a:pt x="64" y="27"/>
                  </a:moveTo>
                  <a:lnTo>
                    <a:pt x="91" y="203"/>
                  </a:lnTo>
                  <a:lnTo>
                    <a:pt x="74" y="193"/>
                  </a:lnTo>
                  <a:lnTo>
                    <a:pt x="58" y="184"/>
                  </a:lnTo>
                  <a:lnTo>
                    <a:pt x="41" y="175"/>
                  </a:lnTo>
                  <a:lnTo>
                    <a:pt x="24" y="167"/>
                  </a:lnTo>
                  <a:lnTo>
                    <a:pt x="0" y="0"/>
                  </a:lnTo>
                  <a:lnTo>
                    <a:pt x="16" y="7"/>
                  </a:lnTo>
                  <a:lnTo>
                    <a:pt x="32" y="13"/>
                  </a:lnTo>
                  <a:lnTo>
                    <a:pt x="48" y="20"/>
                  </a:lnTo>
                  <a:lnTo>
                    <a:pt x="64" y="27"/>
                  </a:lnTo>
                  <a:close/>
                </a:path>
              </a:pathLst>
            </a:custGeom>
            <a:solidFill>
              <a:srgbClr val="E0E7EF"/>
            </a:solidFill>
            <a:ln w="9525">
              <a:noFill/>
              <a:round/>
              <a:headEnd/>
              <a:tailEnd/>
            </a:ln>
          </xdr:spPr>
        </xdr:sp>
        <xdr:sp macro="" textlink="">
          <xdr:nvSpPr>
            <xdr:cNvPr id="206" name="Freeform 350"/>
            <xdr:cNvSpPr>
              <a:spLocks/>
            </xdr:cNvSpPr>
          </xdr:nvSpPr>
          <xdr:spPr bwMode="auto">
            <a:xfrm>
              <a:off x="2004" y="552"/>
              <a:ext cx="18" cy="39"/>
            </a:xfrm>
            <a:custGeom>
              <a:avLst/>
              <a:gdLst>
                <a:gd name="T0" fmla="*/ 0 w 91"/>
                <a:gd name="T1" fmla="*/ 0 h 196"/>
                <a:gd name="T2" fmla="*/ 0 w 91"/>
                <a:gd name="T3" fmla="*/ 0 h 196"/>
                <a:gd name="T4" fmla="*/ 0 w 91"/>
                <a:gd name="T5" fmla="*/ 0 h 196"/>
                <a:gd name="T6" fmla="*/ 0 w 91"/>
                <a:gd name="T7" fmla="*/ 0 h 196"/>
                <a:gd name="T8" fmla="*/ 0 w 91"/>
                <a:gd name="T9" fmla="*/ 0 h 196"/>
                <a:gd name="T10" fmla="*/ 0 w 91"/>
                <a:gd name="T11" fmla="*/ 0 h 196"/>
                <a:gd name="T12" fmla="*/ 0 w 91"/>
                <a:gd name="T13" fmla="*/ 0 h 196"/>
                <a:gd name="T14" fmla="*/ 0 w 91"/>
                <a:gd name="T15" fmla="*/ 0 h 196"/>
                <a:gd name="T16" fmla="*/ 0 w 91"/>
                <a:gd name="T17" fmla="*/ 0 h 196"/>
                <a:gd name="T18" fmla="*/ 0 w 91"/>
                <a:gd name="T19" fmla="*/ 0 h 196"/>
                <a:gd name="T20" fmla="*/ 0 w 91"/>
                <a:gd name="T21" fmla="*/ 0 h 19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1"/>
                <a:gd name="T34" fmla="*/ 0 h 196"/>
                <a:gd name="T35" fmla="*/ 91 w 91"/>
                <a:gd name="T36" fmla="*/ 196 h 19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1" h="196">
                  <a:moveTo>
                    <a:pt x="65" y="25"/>
                  </a:moveTo>
                  <a:lnTo>
                    <a:pt x="91" y="196"/>
                  </a:lnTo>
                  <a:lnTo>
                    <a:pt x="74" y="187"/>
                  </a:lnTo>
                  <a:lnTo>
                    <a:pt x="57" y="179"/>
                  </a:lnTo>
                  <a:lnTo>
                    <a:pt x="41" y="170"/>
                  </a:lnTo>
                  <a:lnTo>
                    <a:pt x="24" y="161"/>
                  </a:lnTo>
                  <a:lnTo>
                    <a:pt x="0" y="0"/>
                  </a:lnTo>
                  <a:lnTo>
                    <a:pt x="17" y="6"/>
                  </a:lnTo>
                  <a:lnTo>
                    <a:pt x="32" y="12"/>
                  </a:lnTo>
                  <a:lnTo>
                    <a:pt x="49" y="19"/>
                  </a:lnTo>
                  <a:lnTo>
                    <a:pt x="65" y="25"/>
                  </a:lnTo>
                  <a:close/>
                </a:path>
              </a:pathLst>
            </a:custGeom>
            <a:solidFill>
              <a:srgbClr val="E4EAF1"/>
            </a:solidFill>
            <a:ln w="9525">
              <a:noFill/>
              <a:round/>
              <a:headEnd/>
              <a:tailEnd/>
            </a:ln>
          </xdr:spPr>
        </xdr:sp>
        <xdr:sp macro="" textlink="">
          <xdr:nvSpPr>
            <xdr:cNvPr id="207" name="Freeform 351"/>
            <xdr:cNvSpPr>
              <a:spLocks/>
            </xdr:cNvSpPr>
          </xdr:nvSpPr>
          <xdr:spPr bwMode="auto">
            <a:xfrm>
              <a:off x="1997" y="549"/>
              <a:ext cx="18" cy="39"/>
            </a:xfrm>
            <a:custGeom>
              <a:avLst/>
              <a:gdLst>
                <a:gd name="T0" fmla="*/ 0 w 89"/>
                <a:gd name="T1" fmla="*/ 0 h 191"/>
                <a:gd name="T2" fmla="*/ 0 w 89"/>
                <a:gd name="T3" fmla="*/ 0 h 191"/>
                <a:gd name="T4" fmla="*/ 0 w 89"/>
                <a:gd name="T5" fmla="*/ 0 h 191"/>
                <a:gd name="T6" fmla="*/ 0 w 89"/>
                <a:gd name="T7" fmla="*/ 0 h 191"/>
                <a:gd name="T8" fmla="*/ 0 w 89"/>
                <a:gd name="T9" fmla="*/ 0 h 191"/>
                <a:gd name="T10" fmla="*/ 0 w 89"/>
                <a:gd name="T11" fmla="*/ 0 h 191"/>
                <a:gd name="T12" fmla="*/ 0 w 89"/>
                <a:gd name="T13" fmla="*/ 0 h 191"/>
                <a:gd name="T14" fmla="*/ 0 w 89"/>
                <a:gd name="T15" fmla="*/ 0 h 191"/>
                <a:gd name="T16" fmla="*/ 0 w 89"/>
                <a:gd name="T17" fmla="*/ 0 h 191"/>
                <a:gd name="T18" fmla="*/ 0 w 89"/>
                <a:gd name="T19" fmla="*/ 0 h 191"/>
                <a:gd name="T20" fmla="*/ 0 w 89"/>
                <a:gd name="T21" fmla="*/ 0 h 19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9"/>
                <a:gd name="T34" fmla="*/ 0 h 191"/>
                <a:gd name="T35" fmla="*/ 89 w 89"/>
                <a:gd name="T36" fmla="*/ 191 h 19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9" h="191">
                  <a:moveTo>
                    <a:pt x="65" y="24"/>
                  </a:moveTo>
                  <a:lnTo>
                    <a:pt x="89" y="191"/>
                  </a:lnTo>
                  <a:lnTo>
                    <a:pt x="73" y="182"/>
                  </a:lnTo>
                  <a:lnTo>
                    <a:pt x="56" y="173"/>
                  </a:lnTo>
                  <a:lnTo>
                    <a:pt x="40" y="164"/>
                  </a:lnTo>
                  <a:lnTo>
                    <a:pt x="23" y="155"/>
                  </a:lnTo>
                  <a:lnTo>
                    <a:pt x="0" y="0"/>
                  </a:lnTo>
                  <a:lnTo>
                    <a:pt x="16" y="6"/>
                  </a:lnTo>
                  <a:lnTo>
                    <a:pt x="32" y="12"/>
                  </a:lnTo>
                  <a:lnTo>
                    <a:pt x="48" y="18"/>
                  </a:lnTo>
                  <a:lnTo>
                    <a:pt x="65" y="24"/>
                  </a:lnTo>
                  <a:close/>
                </a:path>
              </a:pathLst>
            </a:custGeom>
            <a:solidFill>
              <a:srgbClr val="EBF0F5"/>
            </a:solidFill>
            <a:ln w="9525">
              <a:noFill/>
              <a:round/>
              <a:headEnd/>
              <a:tailEnd/>
            </a:ln>
          </xdr:spPr>
        </xdr:sp>
        <xdr:sp macro="" textlink="">
          <xdr:nvSpPr>
            <xdr:cNvPr id="208" name="Freeform 352"/>
            <xdr:cNvSpPr>
              <a:spLocks/>
            </xdr:cNvSpPr>
          </xdr:nvSpPr>
          <xdr:spPr bwMode="auto">
            <a:xfrm>
              <a:off x="1991" y="547"/>
              <a:ext cx="17" cy="37"/>
            </a:xfrm>
            <a:custGeom>
              <a:avLst/>
              <a:gdLst>
                <a:gd name="T0" fmla="*/ 0 w 88"/>
                <a:gd name="T1" fmla="*/ 0 h 184"/>
                <a:gd name="T2" fmla="*/ 0 w 88"/>
                <a:gd name="T3" fmla="*/ 0 h 184"/>
                <a:gd name="T4" fmla="*/ 0 w 88"/>
                <a:gd name="T5" fmla="*/ 0 h 184"/>
                <a:gd name="T6" fmla="*/ 0 w 88"/>
                <a:gd name="T7" fmla="*/ 0 h 184"/>
                <a:gd name="T8" fmla="*/ 0 w 88"/>
                <a:gd name="T9" fmla="*/ 0 h 184"/>
                <a:gd name="T10" fmla="*/ 0 w 88"/>
                <a:gd name="T11" fmla="*/ 0 h 184"/>
                <a:gd name="T12" fmla="*/ 0 w 88"/>
                <a:gd name="T13" fmla="*/ 0 h 184"/>
                <a:gd name="T14" fmla="*/ 0 w 88"/>
                <a:gd name="T15" fmla="*/ 0 h 184"/>
                <a:gd name="T16" fmla="*/ 0 w 88"/>
                <a:gd name="T17" fmla="*/ 0 h 184"/>
                <a:gd name="T18" fmla="*/ 0 w 88"/>
                <a:gd name="T19" fmla="*/ 0 h 184"/>
                <a:gd name="T20" fmla="*/ 0 w 88"/>
                <a:gd name="T21" fmla="*/ 0 h 1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8"/>
                <a:gd name="T34" fmla="*/ 0 h 184"/>
                <a:gd name="T35" fmla="*/ 88 w 88"/>
                <a:gd name="T36" fmla="*/ 184 h 18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8" h="184">
                  <a:moveTo>
                    <a:pt x="64" y="23"/>
                  </a:moveTo>
                  <a:lnTo>
                    <a:pt x="88" y="184"/>
                  </a:lnTo>
                  <a:lnTo>
                    <a:pt x="72" y="175"/>
                  </a:lnTo>
                  <a:lnTo>
                    <a:pt x="55" y="166"/>
                  </a:lnTo>
                  <a:lnTo>
                    <a:pt x="39" y="159"/>
                  </a:lnTo>
                  <a:lnTo>
                    <a:pt x="22" y="150"/>
                  </a:lnTo>
                  <a:lnTo>
                    <a:pt x="0" y="0"/>
                  </a:lnTo>
                  <a:lnTo>
                    <a:pt x="16" y="6"/>
                  </a:lnTo>
                  <a:lnTo>
                    <a:pt x="31" y="11"/>
                  </a:lnTo>
                  <a:lnTo>
                    <a:pt x="48" y="17"/>
                  </a:lnTo>
                  <a:lnTo>
                    <a:pt x="64" y="23"/>
                  </a:lnTo>
                  <a:close/>
                </a:path>
              </a:pathLst>
            </a:custGeom>
            <a:solidFill>
              <a:srgbClr val="F0F4F7"/>
            </a:solidFill>
            <a:ln w="9525">
              <a:noFill/>
              <a:round/>
              <a:headEnd/>
              <a:tailEnd/>
            </a:ln>
          </xdr:spPr>
        </xdr:sp>
        <xdr:sp macro="" textlink="">
          <xdr:nvSpPr>
            <xdr:cNvPr id="209" name="Freeform 353"/>
            <xdr:cNvSpPr>
              <a:spLocks/>
            </xdr:cNvSpPr>
          </xdr:nvSpPr>
          <xdr:spPr bwMode="auto">
            <a:xfrm>
              <a:off x="1984" y="545"/>
              <a:ext cx="18" cy="35"/>
            </a:xfrm>
            <a:custGeom>
              <a:avLst/>
              <a:gdLst>
                <a:gd name="T0" fmla="*/ 0 w 87"/>
                <a:gd name="T1" fmla="*/ 0 h 175"/>
                <a:gd name="T2" fmla="*/ 0 w 87"/>
                <a:gd name="T3" fmla="*/ 0 h 175"/>
                <a:gd name="T4" fmla="*/ 0 w 87"/>
                <a:gd name="T5" fmla="*/ 0 h 175"/>
                <a:gd name="T6" fmla="*/ 0 w 87"/>
                <a:gd name="T7" fmla="*/ 0 h 175"/>
                <a:gd name="T8" fmla="*/ 0 w 87"/>
                <a:gd name="T9" fmla="*/ 0 h 175"/>
                <a:gd name="T10" fmla="*/ 0 w 87"/>
                <a:gd name="T11" fmla="*/ 0 h 175"/>
                <a:gd name="T12" fmla="*/ 0 w 87"/>
                <a:gd name="T13" fmla="*/ 0 h 175"/>
                <a:gd name="T14" fmla="*/ 0 w 87"/>
                <a:gd name="T15" fmla="*/ 0 h 175"/>
                <a:gd name="T16" fmla="*/ 0 w 87"/>
                <a:gd name="T17" fmla="*/ 0 h 175"/>
                <a:gd name="T18" fmla="*/ 0 w 87"/>
                <a:gd name="T19" fmla="*/ 0 h 175"/>
                <a:gd name="T20" fmla="*/ 0 w 87"/>
                <a:gd name="T21" fmla="*/ 0 h 17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7"/>
                <a:gd name="T34" fmla="*/ 0 h 175"/>
                <a:gd name="T35" fmla="*/ 87 w 87"/>
                <a:gd name="T36" fmla="*/ 175 h 17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7" h="175">
                  <a:moveTo>
                    <a:pt x="64" y="20"/>
                  </a:moveTo>
                  <a:lnTo>
                    <a:pt x="87" y="175"/>
                  </a:lnTo>
                  <a:lnTo>
                    <a:pt x="71" y="168"/>
                  </a:lnTo>
                  <a:lnTo>
                    <a:pt x="55" y="159"/>
                  </a:lnTo>
                  <a:lnTo>
                    <a:pt x="39" y="151"/>
                  </a:lnTo>
                  <a:lnTo>
                    <a:pt x="22" y="142"/>
                  </a:lnTo>
                  <a:lnTo>
                    <a:pt x="0" y="0"/>
                  </a:lnTo>
                  <a:lnTo>
                    <a:pt x="16" y="5"/>
                  </a:lnTo>
                  <a:lnTo>
                    <a:pt x="31" y="9"/>
                  </a:lnTo>
                  <a:lnTo>
                    <a:pt x="48" y="15"/>
                  </a:lnTo>
                  <a:lnTo>
                    <a:pt x="64" y="20"/>
                  </a:lnTo>
                  <a:close/>
                </a:path>
              </a:pathLst>
            </a:custGeom>
            <a:solidFill>
              <a:srgbClr val="F5F7F9"/>
            </a:solidFill>
            <a:ln w="9525">
              <a:noFill/>
              <a:round/>
              <a:headEnd/>
              <a:tailEnd/>
            </a:ln>
          </xdr:spPr>
        </xdr:sp>
        <xdr:sp macro="" textlink="">
          <xdr:nvSpPr>
            <xdr:cNvPr id="210" name="Freeform 354"/>
            <xdr:cNvSpPr>
              <a:spLocks/>
            </xdr:cNvSpPr>
          </xdr:nvSpPr>
          <xdr:spPr bwMode="auto">
            <a:xfrm>
              <a:off x="1978" y="544"/>
              <a:ext cx="17" cy="33"/>
            </a:xfrm>
            <a:custGeom>
              <a:avLst/>
              <a:gdLst>
                <a:gd name="T0" fmla="*/ 0 w 84"/>
                <a:gd name="T1" fmla="*/ 0 h 167"/>
                <a:gd name="T2" fmla="*/ 0 w 84"/>
                <a:gd name="T3" fmla="*/ 0 h 167"/>
                <a:gd name="T4" fmla="*/ 0 w 84"/>
                <a:gd name="T5" fmla="*/ 0 h 167"/>
                <a:gd name="T6" fmla="*/ 0 w 84"/>
                <a:gd name="T7" fmla="*/ 0 h 167"/>
                <a:gd name="T8" fmla="*/ 0 w 84"/>
                <a:gd name="T9" fmla="*/ 0 h 167"/>
                <a:gd name="T10" fmla="*/ 0 w 84"/>
                <a:gd name="T11" fmla="*/ 0 h 167"/>
                <a:gd name="T12" fmla="*/ 0 w 84"/>
                <a:gd name="T13" fmla="*/ 0 h 167"/>
                <a:gd name="T14" fmla="*/ 0 w 84"/>
                <a:gd name="T15" fmla="*/ 0 h 167"/>
                <a:gd name="T16" fmla="*/ 0 w 84"/>
                <a:gd name="T17" fmla="*/ 0 h 167"/>
                <a:gd name="T18" fmla="*/ 0 w 84"/>
                <a:gd name="T19" fmla="*/ 0 h 167"/>
                <a:gd name="T20" fmla="*/ 0 w 84"/>
                <a:gd name="T21" fmla="*/ 0 h 1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4"/>
                <a:gd name="T34" fmla="*/ 0 h 167"/>
                <a:gd name="T35" fmla="*/ 84 w 84"/>
                <a:gd name="T36" fmla="*/ 167 h 16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4" h="167">
                  <a:moveTo>
                    <a:pt x="62" y="17"/>
                  </a:moveTo>
                  <a:lnTo>
                    <a:pt x="84" y="167"/>
                  </a:lnTo>
                  <a:lnTo>
                    <a:pt x="69" y="159"/>
                  </a:lnTo>
                  <a:lnTo>
                    <a:pt x="52" y="151"/>
                  </a:lnTo>
                  <a:lnTo>
                    <a:pt x="36" y="143"/>
                  </a:lnTo>
                  <a:lnTo>
                    <a:pt x="19" y="135"/>
                  </a:lnTo>
                  <a:lnTo>
                    <a:pt x="0" y="0"/>
                  </a:lnTo>
                  <a:lnTo>
                    <a:pt x="14" y="4"/>
                  </a:lnTo>
                  <a:lnTo>
                    <a:pt x="29" y="7"/>
                  </a:lnTo>
                  <a:lnTo>
                    <a:pt x="46" y="13"/>
                  </a:lnTo>
                  <a:lnTo>
                    <a:pt x="62" y="17"/>
                  </a:lnTo>
                  <a:close/>
                </a:path>
              </a:pathLst>
            </a:custGeom>
            <a:solidFill>
              <a:srgbClr val="FBFCFD"/>
            </a:solidFill>
            <a:ln w="9525">
              <a:noFill/>
              <a:round/>
              <a:headEnd/>
              <a:tailEnd/>
            </a:ln>
          </xdr:spPr>
        </xdr:sp>
        <xdr:sp macro="" textlink="">
          <xdr:nvSpPr>
            <xdr:cNvPr id="211" name="Freeform 355"/>
            <xdr:cNvSpPr>
              <a:spLocks/>
            </xdr:cNvSpPr>
          </xdr:nvSpPr>
          <xdr:spPr bwMode="auto">
            <a:xfrm>
              <a:off x="1972" y="543"/>
              <a:ext cx="17" cy="31"/>
            </a:xfrm>
            <a:custGeom>
              <a:avLst/>
              <a:gdLst>
                <a:gd name="T0" fmla="*/ 0 w 84"/>
                <a:gd name="T1" fmla="*/ 0 h 155"/>
                <a:gd name="T2" fmla="*/ 0 w 84"/>
                <a:gd name="T3" fmla="*/ 0 h 155"/>
                <a:gd name="T4" fmla="*/ 0 w 84"/>
                <a:gd name="T5" fmla="*/ 0 h 155"/>
                <a:gd name="T6" fmla="*/ 0 w 84"/>
                <a:gd name="T7" fmla="*/ 0 h 155"/>
                <a:gd name="T8" fmla="*/ 0 w 84"/>
                <a:gd name="T9" fmla="*/ 0 h 155"/>
                <a:gd name="T10" fmla="*/ 0 w 84"/>
                <a:gd name="T11" fmla="*/ 0 h 155"/>
                <a:gd name="T12" fmla="*/ 0 w 84"/>
                <a:gd name="T13" fmla="*/ 0 h 155"/>
                <a:gd name="T14" fmla="*/ 0 w 84"/>
                <a:gd name="T15" fmla="*/ 0 h 155"/>
                <a:gd name="T16" fmla="*/ 0 w 84"/>
                <a:gd name="T17" fmla="*/ 0 h 155"/>
                <a:gd name="T18" fmla="*/ 0 w 84"/>
                <a:gd name="T19" fmla="*/ 0 h 155"/>
                <a:gd name="T20" fmla="*/ 0 w 84"/>
                <a:gd name="T21" fmla="*/ 0 h 1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4"/>
                <a:gd name="T34" fmla="*/ 0 h 155"/>
                <a:gd name="T35" fmla="*/ 84 w 84"/>
                <a:gd name="T36" fmla="*/ 155 h 15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4" h="155">
                  <a:moveTo>
                    <a:pt x="62" y="13"/>
                  </a:moveTo>
                  <a:lnTo>
                    <a:pt x="84" y="155"/>
                  </a:lnTo>
                  <a:lnTo>
                    <a:pt x="68" y="148"/>
                  </a:lnTo>
                  <a:lnTo>
                    <a:pt x="51" y="140"/>
                  </a:lnTo>
                  <a:lnTo>
                    <a:pt x="35" y="133"/>
                  </a:lnTo>
                  <a:lnTo>
                    <a:pt x="18" y="126"/>
                  </a:lnTo>
                  <a:lnTo>
                    <a:pt x="0" y="0"/>
                  </a:lnTo>
                  <a:lnTo>
                    <a:pt x="14" y="2"/>
                  </a:lnTo>
                  <a:lnTo>
                    <a:pt x="28" y="4"/>
                  </a:lnTo>
                  <a:lnTo>
                    <a:pt x="45" y="9"/>
                  </a:lnTo>
                  <a:lnTo>
                    <a:pt x="62" y="13"/>
                  </a:lnTo>
                  <a:close/>
                </a:path>
              </a:pathLst>
            </a:custGeom>
            <a:solidFill>
              <a:srgbClr val="F7F9FC"/>
            </a:solidFill>
            <a:ln w="9525">
              <a:noFill/>
              <a:round/>
              <a:headEnd/>
              <a:tailEnd/>
            </a:ln>
          </xdr:spPr>
        </xdr:sp>
        <xdr:sp macro="" textlink="">
          <xdr:nvSpPr>
            <xdr:cNvPr id="212" name="Freeform 356"/>
            <xdr:cNvSpPr>
              <a:spLocks/>
            </xdr:cNvSpPr>
          </xdr:nvSpPr>
          <xdr:spPr bwMode="auto">
            <a:xfrm>
              <a:off x="1966" y="543"/>
              <a:ext cx="16" cy="28"/>
            </a:xfrm>
            <a:custGeom>
              <a:avLst/>
              <a:gdLst>
                <a:gd name="T0" fmla="*/ 0 w 81"/>
                <a:gd name="T1" fmla="*/ 0 h 141"/>
                <a:gd name="T2" fmla="*/ 0 w 81"/>
                <a:gd name="T3" fmla="*/ 0 h 141"/>
                <a:gd name="T4" fmla="*/ 0 w 81"/>
                <a:gd name="T5" fmla="*/ 0 h 141"/>
                <a:gd name="T6" fmla="*/ 0 w 81"/>
                <a:gd name="T7" fmla="*/ 0 h 141"/>
                <a:gd name="T8" fmla="*/ 0 w 81"/>
                <a:gd name="T9" fmla="*/ 0 h 141"/>
                <a:gd name="T10" fmla="*/ 0 w 81"/>
                <a:gd name="T11" fmla="*/ 0 h 141"/>
                <a:gd name="T12" fmla="*/ 0 w 81"/>
                <a:gd name="T13" fmla="*/ 0 h 141"/>
                <a:gd name="T14" fmla="*/ 0 w 81"/>
                <a:gd name="T15" fmla="*/ 0 h 141"/>
                <a:gd name="T16" fmla="*/ 0 w 81"/>
                <a:gd name="T17" fmla="*/ 0 h 141"/>
                <a:gd name="T18" fmla="*/ 0 w 81"/>
                <a:gd name="T19" fmla="*/ 0 h 141"/>
                <a:gd name="T20" fmla="*/ 0 w 81"/>
                <a:gd name="T21" fmla="*/ 0 h 141"/>
                <a:gd name="T22" fmla="*/ 0 w 81"/>
                <a:gd name="T23" fmla="*/ 0 h 141"/>
                <a:gd name="T24" fmla="*/ 0 w 81"/>
                <a:gd name="T25" fmla="*/ 0 h 14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1"/>
                <a:gd name="T40" fmla="*/ 0 h 141"/>
                <a:gd name="T41" fmla="*/ 81 w 81"/>
                <a:gd name="T42" fmla="*/ 141 h 141"/>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1" h="141">
                  <a:moveTo>
                    <a:pt x="62" y="6"/>
                  </a:moveTo>
                  <a:lnTo>
                    <a:pt x="81" y="141"/>
                  </a:lnTo>
                  <a:lnTo>
                    <a:pt x="65" y="134"/>
                  </a:lnTo>
                  <a:lnTo>
                    <a:pt x="48" y="127"/>
                  </a:lnTo>
                  <a:lnTo>
                    <a:pt x="33" y="119"/>
                  </a:lnTo>
                  <a:lnTo>
                    <a:pt x="16" y="112"/>
                  </a:lnTo>
                  <a:lnTo>
                    <a:pt x="0" y="0"/>
                  </a:lnTo>
                  <a:lnTo>
                    <a:pt x="3" y="0"/>
                  </a:lnTo>
                  <a:lnTo>
                    <a:pt x="7" y="0"/>
                  </a:lnTo>
                  <a:lnTo>
                    <a:pt x="18" y="0"/>
                  </a:lnTo>
                  <a:lnTo>
                    <a:pt x="31" y="1"/>
                  </a:lnTo>
                  <a:lnTo>
                    <a:pt x="45" y="3"/>
                  </a:lnTo>
                  <a:lnTo>
                    <a:pt x="62" y="6"/>
                  </a:lnTo>
                  <a:close/>
                </a:path>
              </a:pathLst>
            </a:custGeom>
            <a:solidFill>
              <a:srgbClr val="E6EDF4"/>
            </a:solidFill>
            <a:ln w="9525">
              <a:noFill/>
              <a:round/>
              <a:headEnd/>
              <a:tailEnd/>
            </a:ln>
          </xdr:spPr>
        </xdr:sp>
        <xdr:sp macro="" textlink="">
          <xdr:nvSpPr>
            <xdr:cNvPr id="213" name="Freeform 357"/>
            <xdr:cNvSpPr>
              <a:spLocks/>
            </xdr:cNvSpPr>
          </xdr:nvSpPr>
          <xdr:spPr bwMode="auto">
            <a:xfrm>
              <a:off x="1960" y="543"/>
              <a:ext cx="16" cy="25"/>
            </a:xfrm>
            <a:custGeom>
              <a:avLst/>
              <a:gdLst>
                <a:gd name="T0" fmla="*/ 0 w 78"/>
                <a:gd name="T1" fmla="*/ 0 h 127"/>
                <a:gd name="T2" fmla="*/ 0 w 78"/>
                <a:gd name="T3" fmla="*/ 0 h 127"/>
                <a:gd name="T4" fmla="*/ 0 w 78"/>
                <a:gd name="T5" fmla="*/ 0 h 127"/>
                <a:gd name="T6" fmla="*/ 0 w 78"/>
                <a:gd name="T7" fmla="*/ 0 h 127"/>
                <a:gd name="T8" fmla="*/ 0 w 78"/>
                <a:gd name="T9" fmla="*/ 0 h 127"/>
                <a:gd name="T10" fmla="*/ 0 w 78"/>
                <a:gd name="T11" fmla="*/ 0 h 127"/>
                <a:gd name="T12" fmla="*/ 0 w 78"/>
                <a:gd name="T13" fmla="*/ 0 h 127"/>
                <a:gd name="T14" fmla="*/ 0 w 78"/>
                <a:gd name="T15" fmla="*/ 0 h 127"/>
                <a:gd name="T16" fmla="*/ 0 w 78"/>
                <a:gd name="T17" fmla="*/ 0 h 127"/>
                <a:gd name="T18" fmla="*/ 0 w 78"/>
                <a:gd name="T19" fmla="*/ 0 h 127"/>
                <a:gd name="T20" fmla="*/ 0 w 78"/>
                <a:gd name="T21" fmla="*/ 0 h 127"/>
                <a:gd name="T22" fmla="*/ 0 w 78"/>
                <a:gd name="T23" fmla="*/ 0 h 127"/>
                <a:gd name="T24" fmla="*/ 0 w 78"/>
                <a:gd name="T25" fmla="*/ 0 h 12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8"/>
                <a:gd name="T40" fmla="*/ 0 h 127"/>
                <a:gd name="T41" fmla="*/ 78 w 78"/>
                <a:gd name="T42" fmla="*/ 127 h 12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8" h="127">
                  <a:moveTo>
                    <a:pt x="60" y="1"/>
                  </a:moveTo>
                  <a:lnTo>
                    <a:pt x="78" y="127"/>
                  </a:lnTo>
                  <a:lnTo>
                    <a:pt x="63" y="119"/>
                  </a:lnTo>
                  <a:lnTo>
                    <a:pt x="46" y="112"/>
                  </a:lnTo>
                  <a:lnTo>
                    <a:pt x="30" y="106"/>
                  </a:lnTo>
                  <a:lnTo>
                    <a:pt x="13" y="99"/>
                  </a:lnTo>
                  <a:lnTo>
                    <a:pt x="0" y="6"/>
                  </a:lnTo>
                  <a:lnTo>
                    <a:pt x="9" y="4"/>
                  </a:lnTo>
                  <a:lnTo>
                    <a:pt x="19" y="2"/>
                  </a:lnTo>
                  <a:lnTo>
                    <a:pt x="28" y="0"/>
                  </a:lnTo>
                  <a:lnTo>
                    <a:pt x="37" y="0"/>
                  </a:lnTo>
                  <a:lnTo>
                    <a:pt x="48" y="0"/>
                  </a:lnTo>
                  <a:lnTo>
                    <a:pt x="60" y="1"/>
                  </a:lnTo>
                  <a:close/>
                </a:path>
              </a:pathLst>
            </a:custGeom>
            <a:solidFill>
              <a:srgbClr val="D6E1EB"/>
            </a:solidFill>
            <a:ln w="9525">
              <a:noFill/>
              <a:round/>
              <a:headEnd/>
              <a:tailEnd/>
            </a:ln>
          </xdr:spPr>
        </xdr:sp>
        <xdr:sp macro="" textlink="">
          <xdr:nvSpPr>
            <xdr:cNvPr id="214" name="Freeform 358"/>
            <xdr:cNvSpPr>
              <a:spLocks/>
            </xdr:cNvSpPr>
          </xdr:nvSpPr>
          <xdr:spPr bwMode="auto">
            <a:xfrm>
              <a:off x="1954" y="543"/>
              <a:ext cx="15" cy="22"/>
            </a:xfrm>
            <a:custGeom>
              <a:avLst/>
              <a:gdLst>
                <a:gd name="T0" fmla="*/ 0 w 74"/>
                <a:gd name="T1" fmla="*/ 0 h 112"/>
                <a:gd name="T2" fmla="*/ 0 w 74"/>
                <a:gd name="T3" fmla="*/ 0 h 112"/>
                <a:gd name="T4" fmla="*/ 0 w 74"/>
                <a:gd name="T5" fmla="*/ 0 h 112"/>
                <a:gd name="T6" fmla="*/ 0 w 74"/>
                <a:gd name="T7" fmla="*/ 0 h 112"/>
                <a:gd name="T8" fmla="*/ 0 w 74"/>
                <a:gd name="T9" fmla="*/ 0 h 112"/>
                <a:gd name="T10" fmla="*/ 0 w 74"/>
                <a:gd name="T11" fmla="*/ 0 h 112"/>
                <a:gd name="T12" fmla="*/ 0 w 74"/>
                <a:gd name="T13" fmla="*/ 0 h 112"/>
                <a:gd name="T14" fmla="*/ 0 w 74"/>
                <a:gd name="T15" fmla="*/ 0 h 112"/>
                <a:gd name="T16" fmla="*/ 0 w 74"/>
                <a:gd name="T17" fmla="*/ 0 h 112"/>
                <a:gd name="T18" fmla="*/ 0 w 74"/>
                <a:gd name="T19" fmla="*/ 0 h 112"/>
                <a:gd name="T20" fmla="*/ 0 w 74"/>
                <a:gd name="T21" fmla="*/ 0 h 112"/>
                <a:gd name="T22" fmla="*/ 0 w 74"/>
                <a:gd name="T23" fmla="*/ 0 h 112"/>
                <a:gd name="T24" fmla="*/ 0 w 74"/>
                <a:gd name="T25" fmla="*/ 0 h 11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4"/>
                <a:gd name="T40" fmla="*/ 0 h 112"/>
                <a:gd name="T41" fmla="*/ 74 w 74"/>
                <a:gd name="T42" fmla="*/ 112 h 11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4" h="112">
                  <a:moveTo>
                    <a:pt x="58" y="0"/>
                  </a:moveTo>
                  <a:lnTo>
                    <a:pt x="74" y="112"/>
                  </a:lnTo>
                  <a:lnTo>
                    <a:pt x="61" y="107"/>
                  </a:lnTo>
                  <a:lnTo>
                    <a:pt x="49" y="101"/>
                  </a:lnTo>
                  <a:lnTo>
                    <a:pt x="36" y="97"/>
                  </a:lnTo>
                  <a:lnTo>
                    <a:pt x="24" y="91"/>
                  </a:lnTo>
                  <a:lnTo>
                    <a:pt x="16" y="88"/>
                  </a:lnTo>
                  <a:lnTo>
                    <a:pt x="9" y="85"/>
                  </a:lnTo>
                  <a:lnTo>
                    <a:pt x="0" y="21"/>
                  </a:lnTo>
                  <a:lnTo>
                    <a:pt x="13" y="13"/>
                  </a:lnTo>
                  <a:lnTo>
                    <a:pt x="27" y="8"/>
                  </a:lnTo>
                  <a:lnTo>
                    <a:pt x="42" y="3"/>
                  </a:lnTo>
                  <a:lnTo>
                    <a:pt x="58" y="0"/>
                  </a:lnTo>
                  <a:close/>
                </a:path>
              </a:pathLst>
            </a:custGeom>
            <a:solidFill>
              <a:srgbClr val="C5D4E3"/>
            </a:solidFill>
            <a:ln w="9525">
              <a:noFill/>
              <a:round/>
              <a:headEnd/>
              <a:tailEnd/>
            </a:ln>
          </xdr:spPr>
        </xdr:sp>
        <xdr:sp macro="" textlink="">
          <xdr:nvSpPr>
            <xdr:cNvPr id="215" name="Freeform 359"/>
            <xdr:cNvSpPr>
              <a:spLocks/>
            </xdr:cNvSpPr>
          </xdr:nvSpPr>
          <xdr:spPr bwMode="auto">
            <a:xfrm>
              <a:off x="1950" y="544"/>
              <a:ext cx="13" cy="18"/>
            </a:xfrm>
            <a:custGeom>
              <a:avLst/>
              <a:gdLst>
                <a:gd name="T0" fmla="*/ 0 w 63"/>
                <a:gd name="T1" fmla="*/ 0 h 93"/>
                <a:gd name="T2" fmla="*/ 0 w 63"/>
                <a:gd name="T3" fmla="*/ 0 h 93"/>
                <a:gd name="T4" fmla="*/ 0 w 63"/>
                <a:gd name="T5" fmla="*/ 0 h 93"/>
                <a:gd name="T6" fmla="*/ 0 w 63"/>
                <a:gd name="T7" fmla="*/ 0 h 93"/>
                <a:gd name="T8" fmla="*/ 0 w 63"/>
                <a:gd name="T9" fmla="*/ 0 h 93"/>
                <a:gd name="T10" fmla="*/ 0 w 63"/>
                <a:gd name="T11" fmla="*/ 0 h 93"/>
                <a:gd name="T12" fmla="*/ 0 w 63"/>
                <a:gd name="T13" fmla="*/ 0 h 93"/>
                <a:gd name="T14" fmla="*/ 0 w 63"/>
                <a:gd name="T15" fmla="*/ 0 h 93"/>
                <a:gd name="T16" fmla="*/ 0 w 63"/>
                <a:gd name="T17" fmla="*/ 0 h 93"/>
                <a:gd name="T18" fmla="*/ 0 w 63"/>
                <a:gd name="T19" fmla="*/ 0 h 93"/>
                <a:gd name="T20" fmla="*/ 0 w 63"/>
                <a:gd name="T21" fmla="*/ 0 h 93"/>
                <a:gd name="T22" fmla="*/ 0 w 63"/>
                <a:gd name="T23" fmla="*/ 0 h 93"/>
                <a:gd name="T24" fmla="*/ 0 w 63"/>
                <a:gd name="T25" fmla="*/ 0 h 93"/>
                <a:gd name="T26" fmla="*/ 0 w 63"/>
                <a:gd name="T27" fmla="*/ 0 h 93"/>
                <a:gd name="T28" fmla="*/ 0 w 63"/>
                <a:gd name="T29" fmla="*/ 0 h 93"/>
                <a:gd name="T30" fmla="*/ 0 w 63"/>
                <a:gd name="T31" fmla="*/ 0 h 93"/>
                <a:gd name="T32" fmla="*/ 0 w 63"/>
                <a:gd name="T33" fmla="*/ 0 h 93"/>
                <a:gd name="T34" fmla="*/ 0 w 63"/>
                <a:gd name="T35" fmla="*/ 0 h 93"/>
                <a:gd name="T36" fmla="*/ 0 w 63"/>
                <a:gd name="T37" fmla="*/ 0 h 93"/>
                <a:gd name="T38" fmla="*/ 0 w 63"/>
                <a:gd name="T39" fmla="*/ 0 h 9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3"/>
                <a:gd name="T61" fmla="*/ 0 h 93"/>
                <a:gd name="T62" fmla="*/ 63 w 63"/>
                <a:gd name="T63" fmla="*/ 93 h 9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3" h="93">
                  <a:moveTo>
                    <a:pt x="50" y="0"/>
                  </a:moveTo>
                  <a:lnTo>
                    <a:pt x="63" y="93"/>
                  </a:lnTo>
                  <a:lnTo>
                    <a:pt x="55" y="89"/>
                  </a:lnTo>
                  <a:lnTo>
                    <a:pt x="46" y="85"/>
                  </a:lnTo>
                  <a:lnTo>
                    <a:pt x="33" y="80"/>
                  </a:lnTo>
                  <a:lnTo>
                    <a:pt x="22" y="73"/>
                  </a:lnTo>
                  <a:lnTo>
                    <a:pt x="13" y="68"/>
                  </a:lnTo>
                  <a:lnTo>
                    <a:pt x="6" y="61"/>
                  </a:lnTo>
                  <a:lnTo>
                    <a:pt x="2" y="56"/>
                  </a:lnTo>
                  <a:lnTo>
                    <a:pt x="0" y="49"/>
                  </a:lnTo>
                  <a:lnTo>
                    <a:pt x="0" y="43"/>
                  </a:lnTo>
                  <a:lnTo>
                    <a:pt x="1" y="38"/>
                  </a:lnTo>
                  <a:lnTo>
                    <a:pt x="3" y="31"/>
                  </a:lnTo>
                  <a:lnTo>
                    <a:pt x="7" y="27"/>
                  </a:lnTo>
                  <a:lnTo>
                    <a:pt x="13" y="21"/>
                  </a:lnTo>
                  <a:lnTo>
                    <a:pt x="18" y="16"/>
                  </a:lnTo>
                  <a:lnTo>
                    <a:pt x="26" y="12"/>
                  </a:lnTo>
                  <a:lnTo>
                    <a:pt x="34" y="8"/>
                  </a:lnTo>
                  <a:lnTo>
                    <a:pt x="41" y="4"/>
                  </a:lnTo>
                  <a:lnTo>
                    <a:pt x="50" y="0"/>
                  </a:lnTo>
                  <a:close/>
                </a:path>
              </a:pathLst>
            </a:custGeom>
            <a:solidFill>
              <a:srgbClr val="B9CBDB"/>
            </a:solidFill>
            <a:ln w="9525">
              <a:noFill/>
              <a:round/>
              <a:headEnd/>
              <a:tailEnd/>
            </a:ln>
          </xdr:spPr>
        </xdr:sp>
        <xdr:sp macro="" textlink="">
          <xdr:nvSpPr>
            <xdr:cNvPr id="216" name="Freeform 360"/>
            <xdr:cNvSpPr>
              <a:spLocks/>
            </xdr:cNvSpPr>
          </xdr:nvSpPr>
          <xdr:spPr bwMode="auto">
            <a:xfrm>
              <a:off x="1950" y="547"/>
              <a:ext cx="6" cy="13"/>
            </a:xfrm>
            <a:custGeom>
              <a:avLst/>
              <a:gdLst>
                <a:gd name="T0" fmla="*/ 0 w 31"/>
                <a:gd name="T1" fmla="*/ 0 h 64"/>
                <a:gd name="T2" fmla="*/ 0 w 31"/>
                <a:gd name="T3" fmla="*/ 0 h 64"/>
                <a:gd name="T4" fmla="*/ 0 w 31"/>
                <a:gd name="T5" fmla="*/ 0 h 64"/>
                <a:gd name="T6" fmla="*/ 0 w 31"/>
                <a:gd name="T7" fmla="*/ 0 h 64"/>
                <a:gd name="T8" fmla="*/ 0 w 31"/>
                <a:gd name="T9" fmla="*/ 0 h 64"/>
                <a:gd name="T10" fmla="*/ 0 w 31"/>
                <a:gd name="T11" fmla="*/ 0 h 64"/>
                <a:gd name="T12" fmla="*/ 0 w 31"/>
                <a:gd name="T13" fmla="*/ 0 h 64"/>
                <a:gd name="T14" fmla="*/ 0 w 31"/>
                <a:gd name="T15" fmla="*/ 0 h 64"/>
                <a:gd name="T16" fmla="*/ 0 w 31"/>
                <a:gd name="T17" fmla="*/ 0 h 64"/>
                <a:gd name="T18" fmla="*/ 0 w 31"/>
                <a:gd name="T19" fmla="*/ 0 h 64"/>
                <a:gd name="T20" fmla="*/ 0 w 31"/>
                <a:gd name="T21" fmla="*/ 0 h 64"/>
                <a:gd name="T22" fmla="*/ 0 w 31"/>
                <a:gd name="T23" fmla="*/ 0 h 64"/>
                <a:gd name="T24" fmla="*/ 0 w 31"/>
                <a:gd name="T25" fmla="*/ 0 h 64"/>
                <a:gd name="T26" fmla="*/ 0 w 31"/>
                <a:gd name="T27" fmla="*/ 0 h 64"/>
                <a:gd name="T28" fmla="*/ 0 w 31"/>
                <a:gd name="T29" fmla="*/ 0 h 64"/>
                <a:gd name="T30" fmla="*/ 0 w 31"/>
                <a:gd name="T31" fmla="*/ 0 h 6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31"/>
                <a:gd name="T49" fmla="*/ 0 h 64"/>
                <a:gd name="T50" fmla="*/ 31 w 31"/>
                <a:gd name="T51" fmla="*/ 64 h 6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31" h="64">
                  <a:moveTo>
                    <a:pt x="22" y="0"/>
                  </a:moveTo>
                  <a:lnTo>
                    <a:pt x="31" y="64"/>
                  </a:lnTo>
                  <a:lnTo>
                    <a:pt x="24" y="60"/>
                  </a:lnTo>
                  <a:lnTo>
                    <a:pt x="17" y="56"/>
                  </a:lnTo>
                  <a:lnTo>
                    <a:pt x="12" y="52"/>
                  </a:lnTo>
                  <a:lnTo>
                    <a:pt x="7" y="47"/>
                  </a:lnTo>
                  <a:lnTo>
                    <a:pt x="4" y="43"/>
                  </a:lnTo>
                  <a:lnTo>
                    <a:pt x="2" y="38"/>
                  </a:lnTo>
                  <a:lnTo>
                    <a:pt x="0" y="34"/>
                  </a:lnTo>
                  <a:lnTo>
                    <a:pt x="0" y="30"/>
                  </a:lnTo>
                  <a:lnTo>
                    <a:pt x="0" y="25"/>
                  </a:lnTo>
                  <a:lnTo>
                    <a:pt x="1" y="22"/>
                  </a:lnTo>
                  <a:lnTo>
                    <a:pt x="3" y="17"/>
                  </a:lnTo>
                  <a:lnTo>
                    <a:pt x="6" y="13"/>
                  </a:lnTo>
                  <a:lnTo>
                    <a:pt x="13" y="6"/>
                  </a:lnTo>
                  <a:lnTo>
                    <a:pt x="22" y="0"/>
                  </a:lnTo>
                  <a:close/>
                </a:path>
              </a:pathLst>
            </a:custGeom>
            <a:solidFill>
              <a:srgbClr val="ACC2D3"/>
            </a:solidFill>
            <a:ln w="9525">
              <a:noFill/>
              <a:round/>
              <a:headEnd/>
              <a:tailEnd/>
            </a:ln>
          </xdr:spPr>
        </xdr:sp>
        <xdr:sp macro="" textlink="">
          <xdr:nvSpPr>
            <xdr:cNvPr id="217" name="Freeform 361"/>
            <xdr:cNvSpPr>
              <a:spLocks noEditPoints="1"/>
            </xdr:cNvSpPr>
          </xdr:nvSpPr>
          <xdr:spPr bwMode="auto">
            <a:xfrm>
              <a:off x="2221" y="612"/>
              <a:ext cx="15" cy="60"/>
            </a:xfrm>
            <a:custGeom>
              <a:avLst/>
              <a:gdLst>
                <a:gd name="T0" fmla="*/ 0 w 75"/>
                <a:gd name="T1" fmla="*/ 0 h 300"/>
                <a:gd name="T2" fmla="*/ 0 w 75"/>
                <a:gd name="T3" fmla="*/ 0 h 300"/>
                <a:gd name="T4" fmla="*/ 0 w 75"/>
                <a:gd name="T5" fmla="*/ 0 h 300"/>
                <a:gd name="T6" fmla="*/ 0 w 75"/>
                <a:gd name="T7" fmla="*/ 0 h 300"/>
                <a:gd name="T8" fmla="*/ 0 w 75"/>
                <a:gd name="T9" fmla="*/ 0 h 300"/>
                <a:gd name="T10" fmla="*/ 0 w 75"/>
                <a:gd name="T11" fmla="*/ 0 h 300"/>
                <a:gd name="T12" fmla="*/ 0 w 75"/>
                <a:gd name="T13" fmla="*/ 0 h 300"/>
                <a:gd name="T14" fmla="*/ 0 w 75"/>
                <a:gd name="T15" fmla="*/ 0 h 300"/>
                <a:gd name="T16" fmla="*/ 0 w 75"/>
                <a:gd name="T17" fmla="*/ 0 h 300"/>
                <a:gd name="T18" fmla="*/ 0 w 75"/>
                <a:gd name="T19" fmla="*/ 0 h 300"/>
                <a:gd name="T20" fmla="*/ 0 w 75"/>
                <a:gd name="T21" fmla="*/ 0 h 300"/>
                <a:gd name="T22" fmla="*/ 0 w 75"/>
                <a:gd name="T23" fmla="*/ 0 h 300"/>
                <a:gd name="T24" fmla="*/ 0 w 75"/>
                <a:gd name="T25" fmla="*/ 0 h 300"/>
                <a:gd name="T26" fmla="*/ 0 w 75"/>
                <a:gd name="T27" fmla="*/ 0 h 300"/>
                <a:gd name="T28" fmla="*/ 0 w 75"/>
                <a:gd name="T29" fmla="*/ 0 h 300"/>
                <a:gd name="T30" fmla="*/ 0 w 75"/>
                <a:gd name="T31" fmla="*/ 0 h 300"/>
                <a:gd name="T32" fmla="*/ 0 w 75"/>
                <a:gd name="T33" fmla="*/ 0 h 300"/>
                <a:gd name="T34" fmla="*/ 0 w 75"/>
                <a:gd name="T35" fmla="*/ 0 h 300"/>
                <a:gd name="T36" fmla="*/ 0 w 75"/>
                <a:gd name="T37" fmla="*/ 0 h 300"/>
                <a:gd name="T38" fmla="*/ 0 w 75"/>
                <a:gd name="T39" fmla="*/ 0 h 300"/>
                <a:gd name="T40" fmla="*/ 0 w 75"/>
                <a:gd name="T41" fmla="*/ 0 h 300"/>
                <a:gd name="T42" fmla="*/ 0 w 75"/>
                <a:gd name="T43" fmla="*/ 0 h 300"/>
                <a:gd name="T44" fmla="*/ 0 w 75"/>
                <a:gd name="T45" fmla="*/ 0 h 300"/>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75"/>
                <a:gd name="T70" fmla="*/ 0 h 300"/>
                <a:gd name="T71" fmla="*/ 75 w 75"/>
                <a:gd name="T72" fmla="*/ 300 h 300"/>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75" h="300">
                  <a:moveTo>
                    <a:pt x="44" y="295"/>
                  </a:moveTo>
                  <a:lnTo>
                    <a:pt x="39" y="259"/>
                  </a:lnTo>
                  <a:lnTo>
                    <a:pt x="46" y="264"/>
                  </a:lnTo>
                  <a:lnTo>
                    <a:pt x="58" y="274"/>
                  </a:lnTo>
                  <a:lnTo>
                    <a:pt x="67" y="283"/>
                  </a:lnTo>
                  <a:lnTo>
                    <a:pt x="73" y="291"/>
                  </a:lnTo>
                  <a:lnTo>
                    <a:pt x="75" y="296"/>
                  </a:lnTo>
                  <a:lnTo>
                    <a:pt x="74" y="298"/>
                  </a:lnTo>
                  <a:lnTo>
                    <a:pt x="73" y="299"/>
                  </a:lnTo>
                  <a:lnTo>
                    <a:pt x="71" y="300"/>
                  </a:lnTo>
                  <a:lnTo>
                    <a:pt x="67" y="300"/>
                  </a:lnTo>
                  <a:lnTo>
                    <a:pt x="57" y="299"/>
                  </a:lnTo>
                  <a:lnTo>
                    <a:pt x="44" y="295"/>
                  </a:lnTo>
                  <a:close/>
                  <a:moveTo>
                    <a:pt x="4" y="32"/>
                  </a:moveTo>
                  <a:lnTo>
                    <a:pt x="0" y="0"/>
                  </a:lnTo>
                  <a:lnTo>
                    <a:pt x="12" y="10"/>
                  </a:lnTo>
                  <a:lnTo>
                    <a:pt x="21" y="18"/>
                  </a:lnTo>
                  <a:lnTo>
                    <a:pt x="28" y="26"/>
                  </a:lnTo>
                  <a:lnTo>
                    <a:pt x="31" y="33"/>
                  </a:lnTo>
                  <a:lnTo>
                    <a:pt x="24" y="33"/>
                  </a:lnTo>
                  <a:lnTo>
                    <a:pt x="18" y="33"/>
                  </a:lnTo>
                  <a:lnTo>
                    <a:pt x="11" y="33"/>
                  </a:lnTo>
                  <a:lnTo>
                    <a:pt x="4" y="32"/>
                  </a:lnTo>
                  <a:close/>
                </a:path>
              </a:pathLst>
            </a:custGeom>
            <a:solidFill>
              <a:srgbClr val="7396AB"/>
            </a:solidFill>
            <a:ln w="9525">
              <a:noFill/>
              <a:round/>
              <a:headEnd/>
              <a:tailEnd/>
            </a:ln>
          </xdr:spPr>
        </xdr:sp>
        <xdr:sp macro="" textlink="">
          <xdr:nvSpPr>
            <xdr:cNvPr id="218" name="Freeform 362"/>
            <xdr:cNvSpPr>
              <a:spLocks noEditPoints="1"/>
            </xdr:cNvSpPr>
          </xdr:nvSpPr>
          <xdr:spPr bwMode="auto">
            <a:xfrm>
              <a:off x="2212" y="606"/>
              <a:ext cx="24" cy="66"/>
            </a:xfrm>
            <a:custGeom>
              <a:avLst/>
              <a:gdLst>
                <a:gd name="T0" fmla="*/ 0 w 117"/>
                <a:gd name="T1" fmla="*/ 0 h 329"/>
                <a:gd name="T2" fmla="*/ 0 w 117"/>
                <a:gd name="T3" fmla="*/ 0 h 329"/>
                <a:gd name="T4" fmla="*/ 0 w 117"/>
                <a:gd name="T5" fmla="*/ 0 h 329"/>
                <a:gd name="T6" fmla="*/ 0 w 117"/>
                <a:gd name="T7" fmla="*/ 0 h 329"/>
                <a:gd name="T8" fmla="*/ 0 w 117"/>
                <a:gd name="T9" fmla="*/ 0 h 329"/>
                <a:gd name="T10" fmla="*/ 0 w 117"/>
                <a:gd name="T11" fmla="*/ 0 h 329"/>
                <a:gd name="T12" fmla="*/ 0 w 117"/>
                <a:gd name="T13" fmla="*/ 0 h 329"/>
                <a:gd name="T14" fmla="*/ 0 w 117"/>
                <a:gd name="T15" fmla="*/ 0 h 329"/>
                <a:gd name="T16" fmla="*/ 0 w 117"/>
                <a:gd name="T17" fmla="*/ 0 h 329"/>
                <a:gd name="T18" fmla="*/ 0 w 117"/>
                <a:gd name="T19" fmla="*/ 0 h 329"/>
                <a:gd name="T20" fmla="*/ 0 w 117"/>
                <a:gd name="T21" fmla="*/ 0 h 329"/>
                <a:gd name="T22" fmla="*/ 0 w 117"/>
                <a:gd name="T23" fmla="*/ 0 h 329"/>
                <a:gd name="T24" fmla="*/ 0 w 117"/>
                <a:gd name="T25" fmla="*/ 0 h 329"/>
                <a:gd name="T26" fmla="*/ 0 w 117"/>
                <a:gd name="T27" fmla="*/ 0 h 329"/>
                <a:gd name="T28" fmla="*/ 0 w 117"/>
                <a:gd name="T29" fmla="*/ 0 h 329"/>
                <a:gd name="T30" fmla="*/ 0 w 117"/>
                <a:gd name="T31" fmla="*/ 0 h 329"/>
                <a:gd name="T32" fmla="*/ 0 w 117"/>
                <a:gd name="T33" fmla="*/ 0 h 329"/>
                <a:gd name="T34" fmla="*/ 0 w 117"/>
                <a:gd name="T35" fmla="*/ 0 h 329"/>
                <a:gd name="T36" fmla="*/ 0 w 117"/>
                <a:gd name="T37" fmla="*/ 0 h 329"/>
                <a:gd name="T38" fmla="*/ 0 w 117"/>
                <a:gd name="T39" fmla="*/ 0 h 329"/>
                <a:gd name="T40" fmla="*/ 0 w 117"/>
                <a:gd name="T41" fmla="*/ 0 h 329"/>
                <a:gd name="T42" fmla="*/ 0 w 117"/>
                <a:gd name="T43" fmla="*/ 0 h 329"/>
                <a:gd name="T44" fmla="*/ 0 w 117"/>
                <a:gd name="T45" fmla="*/ 0 h 329"/>
                <a:gd name="T46" fmla="*/ 0 w 117"/>
                <a:gd name="T47" fmla="*/ 0 h 329"/>
                <a:gd name="T48" fmla="*/ 0 w 117"/>
                <a:gd name="T49" fmla="*/ 0 h 329"/>
                <a:gd name="T50" fmla="*/ 0 w 117"/>
                <a:gd name="T51" fmla="*/ 0 h 329"/>
                <a:gd name="T52" fmla="*/ 0 w 117"/>
                <a:gd name="T53" fmla="*/ 0 h 329"/>
                <a:gd name="T54" fmla="*/ 0 w 117"/>
                <a:gd name="T55" fmla="*/ 0 h 329"/>
                <a:gd name="T56" fmla="*/ 0 w 117"/>
                <a:gd name="T57" fmla="*/ 0 h 329"/>
                <a:gd name="T58" fmla="*/ 0 w 117"/>
                <a:gd name="T59" fmla="*/ 0 h 329"/>
                <a:gd name="T60" fmla="*/ 0 w 117"/>
                <a:gd name="T61" fmla="*/ 0 h 329"/>
                <a:gd name="T62" fmla="*/ 0 w 117"/>
                <a:gd name="T63" fmla="*/ 0 h 329"/>
                <a:gd name="T64" fmla="*/ 0 w 117"/>
                <a:gd name="T65" fmla="*/ 0 h 32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17"/>
                <a:gd name="T100" fmla="*/ 0 h 329"/>
                <a:gd name="T101" fmla="*/ 117 w 117"/>
                <a:gd name="T102" fmla="*/ 329 h 32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17" h="329">
                  <a:moveTo>
                    <a:pt x="44" y="298"/>
                  </a:moveTo>
                  <a:lnTo>
                    <a:pt x="39" y="255"/>
                  </a:lnTo>
                  <a:lnTo>
                    <a:pt x="52" y="266"/>
                  </a:lnTo>
                  <a:lnTo>
                    <a:pt x="64" y="274"/>
                  </a:lnTo>
                  <a:lnTo>
                    <a:pt x="76" y="284"/>
                  </a:lnTo>
                  <a:lnTo>
                    <a:pt x="88" y="293"/>
                  </a:lnTo>
                  <a:lnTo>
                    <a:pt x="100" y="304"/>
                  </a:lnTo>
                  <a:lnTo>
                    <a:pt x="109" y="313"/>
                  </a:lnTo>
                  <a:lnTo>
                    <a:pt x="113" y="316"/>
                  </a:lnTo>
                  <a:lnTo>
                    <a:pt x="115" y="320"/>
                  </a:lnTo>
                  <a:lnTo>
                    <a:pt x="116" y="323"/>
                  </a:lnTo>
                  <a:lnTo>
                    <a:pt x="117" y="325"/>
                  </a:lnTo>
                  <a:lnTo>
                    <a:pt x="116" y="327"/>
                  </a:lnTo>
                  <a:lnTo>
                    <a:pt x="115" y="328"/>
                  </a:lnTo>
                  <a:lnTo>
                    <a:pt x="111" y="329"/>
                  </a:lnTo>
                  <a:lnTo>
                    <a:pt x="108" y="329"/>
                  </a:lnTo>
                  <a:lnTo>
                    <a:pt x="97" y="327"/>
                  </a:lnTo>
                  <a:lnTo>
                    <a:pt x="83" y="323"/>
                  </a:lnTo>
                  <a:lnTo>
                    <a:pt x="44" y="298"/>
                  </a:lnTo>
                  <a:close/>
                  <a:moveTo>
                    <a:pt x="7" y="46"/>
                  </a:moveTo>
                  <a:lnTo>
                    <a:pt x="0" y="0"/>
                  </a:lnTo>
                  <a:lnTo>
                    <a:pt x="29" y="20"/>
                  </a:lnTo>
                  <a:lnTo>
                    <a:pt x="51" y="36"/>
                  </a:lnTo>
                  <a:lnTo>
                    <a:pt x="59" y="43"/>
                  </a:lnTo>
                  <a:lnTo>
                    <a:pt x="65" y="50"/>
                  </a:lnTo>
                  <a:lnTo>
                    <a:pt x="71" y="56"/>
                  </a:lnTo>
                  <a:lnTo>
                    <a:pt x="73" y="62"/>
                  </a:lnTo>
                  <a:lnTo>
                    <a:pt x="65" y="62"/>
                  </a:lnTo>
                  <a:lnTo>
                    <a:pt x="57" y="62"/>
                  </a:lnTo>
                  <a:lnTo>
                    <a:pt x="49" y="61"/>
                  </a:lnTo>
                  <a:lnTo>
                    <a:pt x="41" y="60"/>
                  </a:lnTo>
                  <a:lnTo>
                    <a:pt x="24" y="54"/>
                  </a:lnTo>
                  <a:lnTo>
                    <a:pt x="7" y="46"/>
                  </a:lnTo>
                  <a:close/>
                </a:path>
              </a:pathLst>
            </a:custGeom>
            <a:solidFill>
              <a:srgbClr val="7798AD"/>
            </a:solidFill>
            <a:ln w="9525">
              <a:noFill/>
              <a:round/>
              <a:headEnd/>
              <a:tailEnd/>
            </a:ln>
          </xdr:spPr>
        </xdr:sp>
        <xdr:sp macro="" textlink="">
          <xdr:nvSpPr>
            <xdr:cNvPr id="219" name="Freeform 363"/>
            <xdr:cNvSpPr>
              <a:spLocks noEditPoints="1"/>
            </xdr:cNvSpPr>
          </xdr:nvSpPr>
          <xdr:spPr bwMode="auto">
            <a:xfrm>
              <a:off x="2204" y="601"/>
              <a:ext cx="25" cy="70"/>
            </a:xfrm>
            <a:custGeom>
              <a:avLst/>
              <a:gdLst>
                <a:gd name="T0" fmla="*/ 0 w 128"/>
                <a:gd name="T1" fmla="*/ 0 h 348"/>
                <a:gd name="T2" fmla="*/ 0 w 128"/>
                <a:gd name="T3" fmla="*/ 0 h 348"/>
                <a:gd name="T4" fmla="*/ 0 w 128"/>
                <a:gd name="T5" fmla="*/ 0 h 348"/>
                <a:gd name="T6" fmla="*/ 0 w 128"/>
                <a:gd name="T7" fmla="*/ 0 h 348"/>
                <a:gd name="T8" fmla="*/ 0 w 128"/>
                <a:gd name="T9" fmla="*/ 0 h 348"/>
                <a:gd name="T10" fmla="*/ 0 w 128"/>
                <a:gd name="T11" fmla="*/ 0 h 348"/>
                <a:gd name="T12" fmla="*/ 0 w 128"/>
                <a:gd name="T13" fmla="*/ 0 h 348"/>
                <a:gd name="T14" fmla="*/ 0 w 128"/>
                <a:gd name="T15" fmla="*/ 0 h 348"/>
                <a:gd name="T16" fmla="*/ 0 w 128"/>
                <a:gd name="T17" fmla="*/ 0 h 348"/>
                <a:gd name="T18" fmla="*/ 0 w 128"/>
                <a:gd name="T19" fmla="*/ 0 h 348"/>
                <a:gd name="T20" fmla="*/ 0 w 128"/>
                <a:gd name="T21" fmla="*/ 0 h 348"/>
                <a:gd name="T22" fmla="*/ 0 w 128"/>
                <a:gd name="T23" fmla="*/ 0 h 348"/>
                <a:gd name="T24" fmla="*/ 0 w 128"/>
                <a:gd name="T25" fmla="*/ 0 h 348"/>
                <a:gd name="T26" fmla="*/ 0 w 128"/>
                <a:gd name="T27" fmla="*/ 0 h 348"/>
                <a:gd name="T28" fmla="*/ 0 w 128"/>
                <a:gd name="T29" fmla="*/ 0 h 348"/>
                <a:gd name="T30" fmla="*/ 0 w 128"/>
                <a:gd name="T31" fmla="*/ 0 h 348"/>
                <a:gd name="T32" fmla="*/ 0 w 128"/>
                <a:gd name="T33" fmla="*/ 0 h 348"/>
                <a:gd name="T34" fmla="*/ 0 w 128"/>
                <a:gd name="T35" fmla="*/ 0 h 348"/>
                <a:gd name="T36" fmla="*/ 0 w 128"/>
                <a:gd name="T37" fmla="*/ 0 h 348"/>
                <a:gd name="T38" fmla="*/ 0 w 128"/>
                <a:gd name="T39" fmla="*/ 0 h 348"/>
                <a:gd name="T40" fmla="*/ 0 w 128"/>
                <a:gd name="T41" fmla="*/ 0 h 348"/>
                <a:gd name="T42" fmla="*/ 0 w 128"/>
                <a:gd name="T43" fmla="*/ 0 h 348"/>
                <a:gd name="T44" fmla="*/ 0 w 128"/>
                <a:gd name="T45" fmla="*/ 0 h 348"/>
                <a:gd name="T46" fmla="*/ 0 w 128"/>
                <a:gd name="T47" fmla="*/ 0 h 348"/>
                <a:gd name="T48" fmla="*/ 0 w 128"/>
                <a:gd name="T49" fmla="*/ 0 h 348"/>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28"/>
                <a:gd name="T76" fmla="*/ 0 h 348"/>
                <a:gd name="T77" fmla="*/ 128 w 128"/>
                <a:gd name="T78" fmla="*/ 348 h 348"/>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28" h="348">
                  <a:moveTo>
                    <a:pt x="84" y="53"/>
                  </a:moveTo>
                  <a:lnTo>
                    <a:pt x="88" y="85"/>
                  </a:lnTo>
                  <a:lnTo>
                    <a:pt x="80" y="83"/>
                  </a:lnTo>
                  <a:lnTo>
                    <a:pt x="70" y="79"/>
                  </a:lnTo>
                  <a:lnTo>
                    <a:pt x="60" y="75"/>
                  </a:lnTo>
                  <a:lnTo>
                    <a:pt x="50" y="70"/>
                  </a:lnTo>
                  <a:lnTo>
                    <a:pt x="29" y="60"/>
                  </a:lnTo>
                  <a:lnTo>
                    <a:pt x="8" y="49"/>
                  </a:lnTo>
                  <a:lnTo>
                    <a:pt x="0" y="0"/>
                  </a:lnTo>
                  <a:lnTo>
                    <a:pt x="26" y="14"/>
                  </a:lnTo>
                  <a:lnTo>
                    <a:pt x="48" y="29"/>
                  </a:lnTo>
                  <a:lnTo>
                    <a:pt x="68" y="42"/>
                  </a:lnTo>
                  <a:lnTo>
                    <a:pt x="84" y="53"/>
                  </a:lnTo>
                  <a:close/>
                  <a:moveTo>
                    <a:pt x="123" y="312"/>
                  </a:moveTo>
                  <a:lnTo>
                    <a:pt x="128" y="348"/>
                  </a:lnTo>
                  <a:lnTo>
                    <a:pt x="125" y="347"/>
                  </a:lnTo>
                  <a:lnTo>
                    <a:pt x="105" y="334"/>
                  </a:lnTo>
                  <a:lnTo>
                    <a:pt x="85" y="320"/>
                  </a:lnTo>
                  <a:lnTo>
                    <a:pt x="65" y="307"/>
                  </a:lnTo>
                  <a:lnTo>
                    <a:pt x="44" y="294"/>
                  </a:lnTo>
                  <a:lnTo>
                    <a:pt x="38" y="247"/>
                  </a:lnTo>
                  <a:lnTo>
                    <a:pt x="61" y="264"/>
                  </a:lnTo>
                  <a:lnTo>
                    <a:pt x="83" y="281"/>
                  </a:lnTo>
                  <a:lnTo>
                    <a:pt x="104" y="297"/>
                  </a:lnTo>
                  <a:lnTo>
                    <a:pt x="123" y="312"/>
                  </a:lnTo>
                  <a:close/>
                </a:path>
              </a:pathLst>
            </a:custGeom>
            <a:solidFill>
              <a:srgbClr val="799AB0"/>
            </a:solidFill>
            <a:ln w="9525">
              <a:noFill/>
              <a:round/>
              <a:headEnd/>
              <a:tailEnd/>
            </a:ln>
          </xdr:spPr>
        </xdr:sp>
        <xdr:sp macro="" textlink="">
          <xdr:nvSpPr>
            <xdr:cNvPr id="220" name="Freeform 364"/>
            <xdr:cNvSpPr>
              <a:spLocks noEditPoints="1"/>
            </xdr:cNvSpPr>
          </xdr:nvSpPr>
          <xdr:spPr bwMode="auto">
            <a:xfrm>
              <a:off x="2196" y="597"/>
              <a:ext cx="25" cy="69"/>
            </a:xfrm>
            <a:custGeom>
              <a:avLst/>
              <a:gdLst>
                <a:gd name="T0" fmla="*/ 0 w 126"/>
                <a:gd name="T1" fmla="*/ 0 h 345"/>
                <a:gd name="T2" fmla="*/ 0 w 126"/>
                <a:gd name="T3" fmla="*/ 0 h 345"/>
                <a:gd name="T4" fmla="*/ 0 w 126"/>
                <a:gd name="T5" fmla="*/ 0 h 345"/>
                <a:gd name="T6" fmla="*/ 0 w 126"/>
                <a:gd name="T7" fmla="*/ 0 h 345"/>
                <a:gd name="T8" fmla="*/ 0 w 126"/>
                <a:gd name="T9" fmla="*/ 0 h 345"/>
                <a:gd name="T10" fmla="*/ 0 w 126"/>
                <a:gd name="T11" fmla="*/ 0 h 345"/>
                <a:gd name="T12" fmla="*/ 0 w 126"/>
                <a:gd name="T13" fmla="*/ 0 h 345"/>
                <a:gd name="T14" fmla="*/ 0 w 126"/>
                <a:gd name="T15" fmla="*/ 0 h 345"/>
                <a:gd name="T16" fmla="*/ 0 w 126"/>
                <a:gd name="T17" fmla="*/ 0 h 345"/>
                <a:gd name="T18" fmla="*/ 0 w 126"/>
                <a:gd name="T19" fmla="*/ 0 h 345"/>
                <a:gd name="T20" fmla="*/ 0 w 126"/>
                <a:gd name="T21" fmla="*/ 0 h 345"/>
                <a:gd name="T22" fmla="*/ 0 w 126"/>
                <a:gd name="T23" fmla="*/ 0 h 345"/>
                <a:gd name="T24" fmla="*/ 0 w 126"/>
                <a:gd name="T25" fmla="*/ 0 h 345"/>
                <a:gd name="T26" fmla="*/ 0 w 126"/>
                <a:gd name="T27" fmla="*/ 0 h 345"/>
                <a:gd name="T28" fmla="*/ 0 w 126"/>
                <a:gd name="T29" fmla="*/ 0 h 345"/>
                <a:gd name="T30" fmla="*/ 0 w 126"/>
                <a:gd name="T31" fmla="*/ 0 h 345"/>
                <a:gd name="T32" fmla="*/ 0 w 126"/>
                <a:gd name="T33" fmla="*/ 0 h 345"/>
                <a:gd name="T34" fmla="*/ 0 w 126"/>
                <a:gd name="T35" fmla="*/ 0 h 345"/>
                <a:gd name="T36" fmla="*/ 0 w 126"/>
                <a:gd name="T37" fmla="*/ 0 h 345"/>
                <a:gd name="T38" fmla="*/ 0 w 126"/>
                <a:gd name="T39" fmla="*/ 0 h 345"/>
                <a:gd name="T40" fmla="*/ 0 w 126"/>
                <a:gd name="T41" fmla="*/ 0 h 345"/>
                <a:gd name="T42" fmla="*/ 0 w 126"/>
                <a:gd name="T43" fmla="*/ 0 h 345"/>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126"/>
                <a:gd name="T67" fmla="*/ 0 h 345"/>
                <a:gd name="T68" fmla="*/ 126 w 126"/>
                <a:gd name="T69" fmla="*/ 345 h 345"/>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126" h="345">
                  <a:moveTo>
                    <a:pt x="82" y="47"/>
                  </a:moveTo>
                  <a:lnTo>
                    <a:pt x="89" y="93"/>
                  </a:lnTo>
                  <a:lnTo>
                    <a:pt x="69" y="83"/>
                  </a:lnTo>
                  <a:lnTo>
                    <a:pt x="49" y="72"/>
                  </a:lnTo>
                  <a:lnTo>
                    <a:pt x="29" y="63"/>
                  </a:lnTo>
                  <a:lnTo>
                    <a:pt x="7" y="53"/>
                  </a:lnTo>
                  <a:lnTo>
                    <a:pt x="0" y="0"/>
                  </a:lnTo>
                  <a:lnTo>
                    <a:pt x="23" y="12"/>
                  </a:lnTo>
                  <a:lnTo>
                    <a:pt x="44" y="25"/>
                  </a:lnTo>
                  <a:lnTo>
                    <a:pt x="63" y="36"/>
                  </a:lnTo>
                  <a:lnTo>
                    <a:pt x="82" y="47"/>
                  </a:lnTo>
                  <a:close/>
                  <a:moveTo>
                    <a:pt x="121" y="302"/>
                  </a:moveTo>
                  <a:lnTo>
                    <a:pt x="126" y="345"/>
                  </a:lnTo>
                  <a:lnTo>
                    <a:pt x="105" y="330"/>
                  </a:lnTo>
                  <a:lnTo>
                    <a:pt x="84" y="317"/>
                  </a:lnTo>
                  <a:lnTo>
                    <a:pt x="63" y="303"/>
                  </a:lnTo>
                  <a:lnTo>
                    <a:pt x="43" y="288"/>
                  </a:lnTo>
                  <a:lnTo>
                    <a:pt x="35" y="238"/>
                  </a:lnTo>
                  <a:lnTo>
                    <a:pt x="57" y="254"/>
                  </a:lnTo>
                  <a:lnTo>
                    <a:pt x="78" y="270"/>
                  </a:lnTo>
                  <a:lnTo>
                    <a:pt x="100" y="286"/>
                  </a:lnTo>
                  <a:lnTo>
                    <a:pt x="121" y="302"/>
                  </a:lnTo>
                  <a:close/>
                </a:path>
              </a:pathLst>
            </a:custGeom>
            <a:solidFill>
              <a:srgbClr val="7C9CB1"/>
            </a:solidFill>
            <a:ln w="9525">
              <a:noFill/>
              <a:round/>
              <a:headEnd/>
              <a:tailEnd/>
            </a:ln>
          </xdr:spPr>
        </xdr:sp>
        <xdr:sp macro="" textlink="">
          <xdr:nvSpPr>
            <xdr:cNvPr id="221" name="Freeform 365"/>
            <xdr:cNvSpPr>
              <a:spLocks noEditPoints="1"/>
            </xdr:cNvSpPr>
          </xdr:nvSpPr>
          <xdr:spPr bwMode="auto">
            <a:xfrm>
              <a:off x="2188" y="592"/>
              <a:ext cx="25" cy="68"/>
            </a:xfrm>
            <a:custGeom>
              <a:avLst/>
              <a:gdLst>
                <a:gd name="T0" fmla="*/ 0 w 125"/>
                <a:gd name="T1" fmla="*/ 0 h 339"/>
                <a:gd name="T2" fmla="*/ 0 w 125"/>
                <a:gd name="T3" fmla="*/ 0 h 339"/>
                <a:gd name="T4" fmla="*/ 0 w 125"/>
                <a:gd name="T5" fmla="*/ 0 h 339"/>
                <a:gd name="T6" fmla="*/ 0 w 125"/>
                <a:gd name="T7" fmla="*/ 0 h 339"/>
                <a:gd name="T8" fmla="*/ 0 w 125"/>
                <a:gd name="T9" fmla="*/ 0 h 339"/>
                <a:gd name="T10" fmla="*/ 0 w 125"/>
                <a:gd name="T11" fmla="*/ 0 h 339"/>
                <a:gd name="T12" fmla="*/ 0 w 125"/>
                <a:gd name="T13" fmla="*/ 0 h 339"/>
                <a:gd name="T14" fmla="*/ 0 w 125"/>
                <a:gd name="T15" fmla="*/ 0 h 339"/>
                <a:gd name="T16" fmla="*/ 0 w 125"/>
                <a:gd name="T17" fmla="*/ 0 h 339"/>
                <a:gd name="T18" fmla="*/ 0 w 125"/>
                <a:gd name="T19" fmla="*/ 0 h 339"/>
                <a:gd name="T20" fmla="*/ 0 w 125"/>
                <a:gd name="T21" fmla="*/ 0 h 339"/>
                <a:gd name="T22" fmla="*/ 0 w 125"/>
                <a:gd name="T23" fmla="*/ 0 h 339"/>
                <a:gd name="T24" fmla="*/ 0 w 125"/>
                <a:gd name="T25" fmla="*/ 0 h 339"/>
                <a:gd name="T26" fmla="*/ 0 w 125"/>
                <a:gd name="T27" fmla="*/ 0 h 339"/>
                <a:gd name="T28" fmla="*/ 0 w 125"/>
                <a:gd name="T29" fmla="*/ 0 h 339"/>
                <a:gd name="T30" fmla="*/ 0 w 125"/>
                <a:gd name="T31" fmla="*/ 0 h 339"/>
                <a:gd name="T32" fmla="*/ 0 w 125"/>
                <a:gd name="T33" fmla="*/ 0 h 339"/>
                <a:gd name="T34" fmla="*/ 0 w 125"/>
                <a:gd name="T35" fmla="*/ 0 h 339"/>
                <a:gd name="T36" fmla="*/ 0 w 125"/>
                <a:gd name="T37" fmla="*/ 0 h 339"/>
                <a:gd name="T38" fmla="*/ 0 w 125"/>
                <a:gd name="T39" fmla="*/ 0 h 339"/>
                <a:gd name="T40" fmla="*/ 0 w 125"/>
                <a:gd name="T41" fmla="*/ 0 h 339"/>
                <a:gd name="T42" fmla="*/ 0 w 125"/>
                <a:gd name="T43" fmla="*/ 0 h 339"/>
                <a:gd name="T44" fmla="*/ 0 w 125"/>
                <a:gd name="T45" fmla="*/ 0 h 339"/>
                <a:gd name="T46" fmla="*/ 0 w 125"/>
                <a:gd name="T47" fmla="*/ 0 h 339"/>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25"/>
                <a:gd name="T73" fmla="*/ 0 h 339"/>
                <a:gd name="T74" fmla="*/ 125 w 125"/>
                <a:gd name="T75" fmla="*/ 339 h 339"/>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25" h="339">
                  <a:moveTo>
                    <a:pt x="81" y="45"/>
                  </a:moveTo>
                  <a:lnTo>
                    <a:pt x="89" y="94"/>
                  </a:lnTo>
                  <a:lnTo>
                    <a:pt x="70" y="85"/>
                  </a:lnTo>
                  <a:lnTo>
                    <a:pt x="50" y="76"/>
                  </a:lnTo>
                  <a:lnTo>
                    <a:pt x="41" y="71"/>
                  </a:lnTo>
                  <a:lnTo>
                    <a:pt x="30" y="68"/>
                  </a:lnTo>
                  <a:lnTo>
                    <a:pt x="20" y="66"/>
                  </a:lnTo>
                  <a:lnTo>
                    <a:pt x="9" y="64"/>
                  </a:lnTo>
                  <a:lnTo>
                    <a:pt x="0" y="0"/>
                  </a:lnTo>
                  <a:lnTo>
                    <a:pt x="22" y="12"/>
                  </a:lnTo>
                  <a:lnTo>
                    <a:pt x="43" y="23"/>
                  </a:lnTo>
                  <a:lnTo>
                    <a:pt x="63" y="34"/>
                  </a:lnTo>
                  <a:lnTo>
                    <a:pt x="81" y="45"/>
                  </a:lnTo>
                  <a:close/>
                  <a:moveTo>
                    <a:pt x="119" y="292"/>
                  </a:moveTo>
                  <a:lnTo>
                    <a:pt x="125" y="339"/>
                  </a:lnTo>
                  <a:lnTo>
                    <a:pt x="104" y="325"/>
                  </a:lnTo>
                  <a:lnTo>
                    <a:pt x="84" y="310"/>
                  </a:lnTo>
                  <a:lnTo>
                    <a:pt x="63" y="297"/>
                  </a:lnTo>
                  <a:lnTo>
                    <a:pt x="42" y="283"/>
                  </a:lnTo>
                  <a:lnTo>
                    <a:pt x="34" y="227"/>
                  </a:lnTo>
                  <a:lnTo>
                    <a:pt x="54" y="242"/>
                  </a:lnTo>
                  <a:lnTo>
                    <a:pt x="75" y="259"/>
                  </a:lnTo>
                  <a:lnTo>
                    <a:pt x="97" y="275"/>
                  </a:lnTo>
                  <a:lnTo>
                    <a:pt x="119" y="292"/>
                  </a:lnTo>
                  <a:close/>
                </a:path>
              </a:pathLst>
            </a:custGeom>
            <a:solidFill>
              <a:srgbClr val="7F9EB3"/>
            </a:solidFill>
            <a:ln w="9525">
              <a:noFill/>
              <a:round/>
              <a:headEnd/>
              <a:tailEnd/>
            </a:ln>
          </xdr:spPr>
        </xdr:sp>
        <xdr:sp macro="" textlink="">
          <xdr:nvSpPr>
            <xdr:cNvPr id="222" name="Freeform 366"/>
            <xdr:cNvSpPr>
              <a:spLocks noEditPoints="1"/>
            </xdr:cNvSpPr>
          </xdr:nvSpPr>
          <xdr:spPr bwMode="auto">
            <a:xfrm>
              <a:off x="2179" y="588"/>
              <a:ext cx="25" cy="66"/>
            </a:xfrm>
            <a:custGeom>
              <a:avLst/>
              <a:gdLst>
                <a:gd name="T0" fmla="*/ 0 w 125"/>
                <a:gd name="T1" fmla="*/ 0 h 331"/>
                <a:gd name="T2" fmla="*/ 0 w 125"/>
                <a:gd name="T3" fmla="*/ 0 h 331"/>
                <a:gd name="T4" fmla="*/ 0 w 125"/>
                <a:gd name="T5" fmla="*/ 0 h 331"/>
                <a:gd name="T6" fmla="*/ 0 w 125"/>
                <a:gd name="T7" fmla="*/ 0 h 331"/>
                <a:gd name="T8" fmla="*/ 0 w 125"/>
                <a:gd name="T9" fmla="*/ 0 h 331"/>
                <a:gd name="T10" fmla="*/ 0 w 125"/>
                <a:gd name="T11" fmla="*/ 0 h 331"/>
                <a:gd name="T12" fmla="*/ 0 w 125"/>
                <a:gd name="T13" fmla="*/ 0 h 331"/>
                <a:gd name="T14" fmla="*/ 0 w 125"/>
                <a:gd name="T15" fmla="*/ 0 h 331"/>
                <a:gd name="T16" fmla="*/ 0 w 125"/>
                <a:gd name="T17" fmla="*/ 0 h 331"/>
                <a:gd name="T18" fmla="*/ 0 w 125"/>
                <a:gd name="T19" fmla="*/ 0 h 331"/>
                <a:gd name="T20" fmla="*/ 0 w 125"/>
                <a:gd name="T21" fmla="*/ 0 h 331"/>
                <a:gd name="T22" fmla="*/ 0 w 125"/>
                <a:gd name="T23" fmla="*/ 0 h 331"/>
                <a:gd name="T24" fmla="*/ 0 w 125"/>
                <a:gd name="T25" fmla="*/ 0 h 331"/>
                <a:gd name="T26" fmla="*/ 0 w 125"/>
                <a:gd name="T27" fmla="*/ 0 h 331"/>
                <a:gd name="T28" fmla="*/ 0 w 125"/>
                <a:gd name="T29" fmla="*/ 0 h 331"/>
                <a:gd name="T30" fmla="*/ 0 w 125"/>
                <a:gd name="T31" fmla="*/ 0 h 331"/>
                <a:gd name="T32" fmla="*/ 0 w 125"/>
                <a:gd name="T33" fmla="*/ 0 h 331"/>
                <a:gd name="T34" fmla="*/ 0 w 125"/>
                <a:gd name="T35" fmla="*/ 0 h 331"/>
                <a:gd name="T36" fmla="*/ 0 w 125"/>
                <a:gd name="T37" fmla="*/ 0 h 331"/>
                <a:gd name="T38" fmla="*/ 0 w 125"/>
                <a:gd name="T39" fmla="*/ 0 h 331"/>
                <a:gd name="T40" fmla="*/ 0 w 125"/>
                <a:gd name="T41" fmla="*/ 0 h 331"/>
                <a:gd name="T42" fmla="*/ 0 w 125"/>
                <a:gd name="T43" fmla="*/ 0 h 331"/>
                <a:gd name="T44" fmla="*/ 0 w 125"/>
                <a:gd name="T45" fmla="*/ 0 h 331"/>
                <a:gd name="T46" fmla="*/ 0 w 125"/>
                <a:gd name="T47" fmla="*/ 0 h 331"/>
                <a:gd name="T48" fmla="*/ 0 w 125"/>
                <a:gd name="T49" fmla="*/ 0 h 331"/>
                <a:gd name="T50" fmla="*/ 0 w 125"/>
                <a:gd name="T51" fmla="*/ 0 h 331"/>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125"/>
                <a:gd name="T79" fmla="*/ 0 h 331"/>
                <a:gd name="T80" fmla="*/ 125 w 125"/>
                <a:gd name="T81" fmla="*/ 331 h 331"/>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125" h="331">
                  <a:moveTo>
                    <a:pt x="82" y="43"/>
                  </a:moveTo>
                  <a:lnTo>
                    <a:pt x="89" y="96"/>
                  </a:lnTo>
                  <a:lnTo>
                    <a:pt x="79" y="92"/>
                  </a:lnTo>
                  <a:lnTo>
                    <a:pt x="68" y="89"/>
                  </a:lnTo>
                  <a:lnTo>
                    <a:pt x="57" y="86"/>
                  </a:lnTo>
                  <a:lnTo>
                    <a:pt x="46" y="84"/>
                  </a:lnTo>
                  <a:lnTo>
                    <a:pt x="38" y="82"/>
                  </a:lnTo>
                  <a:lnTo>
                    <a:pt x="29" y="82"/>
                  </a:lnTo>
                  <a:lnTo>
                    <a:pt x="20" y="82"/>
                  </a:lnTo>
                  <a:lnTo>
                    <a:pt x="12" y="84"/>
                  </a:lnTo>
                  <a:lnTo>
                    <a:pt x="0" y="0"/>
                  </a:lnTo>
                  <a:lnTo>
                    <a:pt x="21" y="11"/>
                  </a:lnTo>
                  <a:lnTo>
                    <a:pt x="42" y="22"/>
                  </a:lnTo>
                  <a:lnTo>
                    <a:pt x="63" y="32"/>
                  </a:lnTo>
                  <a:lnTo>
                    <a:pt x="82" y="43"/>
                  </a:lnTo>
                  <a:close/>
                  <a:moveTo>
                    <a:pt x="117" y="281"/>
                  </a:moveTo>
                  <a:lnTo>
                    <a:pt x="125" y="331"/>
                  </a:lnTo>
                  <a:lnTo>
                    <a:pt x="104" y="318"/>
                  </a:lnTo>
                  <a:lnTo>
                    <a:pt x="83" y="304"/>
                  </a:lnTo>
                  <a:lnTo>
                    <a:pt x="62" y="291"/>
                  </a:lnTo>
                  <a:lnTo>
                    <a:pt x="42" y="277"/>
                  </a:lnTo>
                  <a:lnTo>
                    <a:pt x="32" y="214"/>
                  </a:lnTo>
                  <a:lnTo>
                    <a:pt x="50" y="228"/>
                  </a:lnTo>
                  <a:lnTo>
                    <a:pt x="71" y="244"/>
                  </a:lnTo>
                  <a:lnTo>
                    <a:pt x="94" y="262"/>
                  </a:lnTo>
                  <a:lnTo>
                    <a:pt x="117" y="281"/>
                  </a:lnTo>
                  <a:close/>
                </a:path>
              </a:pathLst>
            </a:custGeom>
            <a:solidFill>
              <a:srgbClr val="82A0B5"/>
            </a:solidFill>
            <a:ln w="9525">
              <a:noFill/>
              <a:round/>
              <a:headEnd/>
              <a:tailEnd/>
            </a:ln>
          </xdr:spPr>
        </xdr:sp>
        <xdr:sp macro="" textlink="">
          <xdr:nvSpPr>
            <xdr:cNvPr id="223" name="Freeform 367"/>
            <xdr:cNvSpPr>
              <a:spLocks noEditPoints="1"/>
            </xdr:cNvSpPr>
          </xdr:nvSpPr>
          <xdr:spPr bwMode="auto">
            <a:xfrm>
              <a:off x="2171" y="584"/>
              <a:ext cx="25" cy="65"/>
            </a:xfrm>
            <a:custGeom>
              <a:avLst/>
              <a:gdLst>
                <a:gd name="T0" fmla="*/ 0 w 124"/>
                <a:gd name="T1" fmla="*/ 0 h 325"/>
                <a:gd name="T2" fmla="*/ 0 w 124"/>
                <a:gd name="T3" fmla="*/ 0 h 325"/>
                <a:gd name="T4" fmla="*/ 0 w 124"/>
                <a:gd name="T5" fmla="*/ 0 h 325"/>
                <a:gd name="T6" fmla="*/ 0 w 124"/>
                <a:gd name="T7" fmla="*/ 0 h 325"/>
                <a:gd name="T8" fmla="*/ 0 w 124"/>
                <a:gd name="T9" fmla="*/ 0 h 325"/>
                <a:gd name="T10" fmla="*/ 0 w 124"/>
                <a:gd name="T11" fmla="*/ 0 h 325"/>
                <a:gd name="T12" fmla="*/ 0 w 124"/>
                <a:gd name="T13" fmla="*/ 0 h 325"/>
                <a:gd name="T14" fmla="*/ 0 w 124"/>
                <a:gd name="T15" fmla="*/ 0 h 325"/>
                <a:gd name="T16" fmla="*/ 0 w 124"/>
                <a:gd name="T17" fmla="*/ 0 h 325"/>
                <a:gd name="T18" fmla="*/ 0 w 124"/>
                <a:gd name="T19" fmla="*/ 0 h 325"/>
                <a:gd name="T20" fmla="*/ 0 w 124"/>
                <a:gd name="T21" fmla="*/ 0 h 325"/>
                <a:gd name="T22" fmla="*/ 0 w 124"/>
                <a:gd name="T23" fmla="*/ 0 h 325"/>
                <a:gd name="T24" fmla="*/ 0 w 124"/>
                <a:gd name="T25" fmla="*/ 0 h 325"/>
                <a:gd name="T26" fmla="*/ 0 w 124"/>
                <a:gd name="T27" fmla="*/ 0 h 325"/>
                <a:gd name="T28" fmla="*/ 0 w 124"/>
                <a:gd name="T29" fmla="*/ 0 h 325"/>
                <a:gd name="T30" fmla="*/ 0 w 124"/>
                <a:gd name="T31" fmla="*/ 0 h 325"/>
                <a:gd name="T32" fmla="*/ 0 w 124"/>
                <a:gd name="T33" fmla="*/ 0 h 325"/>
                <a:gd name="T34" fmla="*/ 0 w 124"/>
                <a:gd name="T35" fmla="*/ 0 h 325"/>
                <a:gd name="T36" fmla="*/ 0 w 124"/>
                <a:gd name="T37" fmla="*/ 0 h 325"/>
                <a:gd name="T38" fmla="*/ 0 w 124"/>
                <a:gd name="T39" fmla="*/ 0 h 325"/>
                <a:gd name="T40" fmla="*/ 0 w 124"/>
                <a:gd name="T41" fmla="*/ 0 h 325"/>
                <a:gd name="T42" fmla="*/ 0 w 124"/>
                <a:gd name="T43" fmla="*/ 0 h 325"/>
                <a:gd name="T44" fmla="*/ 0 w 124"/>
                <a:gd name="T45" fmla="*/ 0 h 325"/>
                <a:gd name="T46" fmla="*/ 0 w 124"/>
                <a:gd name="T47" fmla="*/ 0 h 325"/>
                <a:gd name="T48" fmla="*/ 0 w 124"/>
                <a:gd name="T49" fmla="*/ 0 h 325"/>
                <a:gd name="T50" fmla="*/ 0 w 124"/>
                <a:gd name="T51" fmla="*/ 0 h 325"/>
                <a:gd name="T52" fmla="*/ 0 w 124"/>
                <a:gd name="T53" fmla="*/ 0 h 325"/>
                <a:gd name="T54" fmla="*/ 0 w 124"/>
                <a:gd name="T55" fmla="*/ 0 h 325"/>
                <a:gd name="T56" fmla="*/ 0 w 124"/>
                <a:gd name="T57" fmla="*/ 0 h 32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24"/>
                <a:gd name="T88" fmla="*/ 0 h 325"/>
                <a:gd name="T89" fmla="*/ 124 w 124"/>
                <a:gd name="T90" fmla="*/ 325 h 325"/>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24" h="325">
                  <a:moveTo>
                    <a:pt x="82" y="42"/>
                  </a:moveTo>
                  <a:lnTo>
                    <a:pt x="91" y="106"/>
                  </a:lnTo>
                  <a:lnTo>
                    <a:pt x="87" y="105"/>
                  </a:lnTo>
                  <a:lnTo>
                    <a:pt x="76" y="103"/>
                  </a:lnTo>
                  <a:lnTo>
                    <a:pt x="65" y="103"/>
                  </a:lnTo>
                  <a:lnTo>
                    <a:pt x="55" y="105"/>
                  </a:lnTo>
                  <a:lnTo>
                    <a:pt x="45" y="107"/>
                  </a:lnTo>
                  <a:lnTo>
                    <a:pt x="38" y="109"/>
                  </a:lnTo>
                  <a:lnTo>
                    <a:pt x="30" y="113"/>
                  </a:lnTo>
                  <a:lnTo>
                    <a:pt x="23" y="118"/>
                  </a:lnTo>
                  <a:lnTo>
                    <a:pt x="18" y="122"/>
                  </a:lnTo>
                  <a:lnTo>
                    <a:pt x="0" y="0"/>
                  </a:lnTo>
                  <a:lnTo>
                    <a:pt x="21" y="11"/>
                  </a:lnTo>
                  <a:lnTo>
                    <a:pt x="42" y="21"/>
                  </a:lnTo>
                  <a:lnTo>
                    <a:pt x="62" y="32"/>
                  </a:lnTo>
                  <a:lnTo>
                    <a:pt x="82" y="42"/>
                  </a:lnTo>
                  <a:close/>
                  <a:moveTo>
                    <a:pt x="116" y="269"/>
                  </a:moveTo>
                  <a:lnTo>
                    <a:pt x="124" y="325"/>
                  </a:lnTo>
                  <a:lnTo>
                    <a:pt x="103" y="312"/>
                  </a:lnTo>
                  <a:lnTo>
                    <a:pt x="83" y="298"/>
                  </a:lnTo>
                  <a:lnTo>
                    <a:pt x="62" y="284"/>
                  </a:lnTo>
                  <a:lnTo>
                    <a:pt x="41" y="271"/>
                  </a:lnTo>
                  <a:lnTo>
                    <a:pt x="29" y="195"/>
                  </a:lnTo>
                  <a:lnTo>
                    <a:pt x="34" y="199"/>
                  </a:lnTo>
                  <a:lnTo>
                    <a:pt x="39" y="204"/>
                  </a:lnTo>
                  <a:lnTo>
                    <a:pt x="50" y="215"/>
                  </a:lnTo>
                  <a:lnTo>
                    <a:pt x="68" y="229"/>
                  </a:lnTo>
                  <a:lnTo>
                    <a:pt x="90" y="248"/>
                  </a:lnTo>
                  <a:lnTo>
                    <a:pt x="116" y="269"/>
                  </a:lnTo>
                  <a:close/>
                </a:path>
              </a:pathLst>
            </a:custGeom>
            <a:solidFill>
              <a:srgbClr val="86A2B7"/>
            </a:solidFill>
            <a:ln w="9525">
              <a:noFill/>
              <a:round/>
              <a:headEnd/>
              <a:tailEnd/>
            </a:ln>
          </xdr:spPr>
        </xdr:sp>
        <xdr:sp macro="" textlink="">
          <xdr:nvSpPr>
            <xdr:cNvPr id="224" name="Freeform 368"/>
            <xdr:cNvSpPr>
              <a:spLocks/>
            </xdr:cNvSpPr>
          </xdr:nvSpPr>
          <xdr:spPr bwMode="auto">
            <a:xfrm>
              <a:off x="2163" y="580"/>
              <a:ext cx="25" cy="63"/>
            </a:xfrm>
            <a:custGeom>
              <a:avLst/>
              <a:gdLst>
                <a:gd name="T0" fmla="*/ 0 w 123"/>
                <a:gd name="T1" fmla="*/ 0 h 318"/>
                <a:gd name="T2" fmla="*/ 0 w 123"/>
                <a:gd name="T3" fmla="*/ 0 h 318"/>
                <a:gd name="T4" fmla="*/ 0 w 123"/>
                <a:gd name="T5" fmla="*/ 0 h 318"/>
                <a:gd name="T6" fmla="*/ 0 w 123"/>
                <a:gd name="T7" fmla="*/ 0 h 318"/>
                <a:gd name="T8" fmla="*/ 0 w 123"/>
                <a:gd name="T9" fmla="*/ 0 h 318"/>
                <a:gd name="T10" fmla="*/ 0 w 123"/>
                <a:gd name="T11" fmla="*/ 0 h 318"/>
                <a:gd name="T12" fmla="*/ 0 w 123"/>
                <a:gd name="T13" fmla="*/ 0 h 318"/>
                <a:gd name="T14" fmla="*/ 0 w 123"/>
                <a:gd name="T15" fmla="*/ 0 h 318"/>
                <a:gd name="T16" fmla="*/ 0 w 123"/>
                <a:gd name="T17" fmla="*/ 0 h 318"/>
                <a:gd name="T18" fmla="*/ 0 w 123"/>
                <a:gd name="T19" fmla="*/ 0 h 318"/>
                <a:gd name="T20" fmla="*/ 0 w 123"/>
                <a:gd name="T21" fmla="*/ 0 h 318"/>
                <a:gd name="T22" fmla="*/ 0 w 123"/>
                <a:gd name="T23" fmla="*/ 0 h 318"/>
                <a:gd name="T24" fmla="*/ 0 w 123"/>
                <a:gd name="T25" fmla="*/ 0 h 318"/>
                <a:gd name="T26" fmla="*/ 0 w 123"/>
                <a:gd name="T27" fmla="*/ 0 h 318"/>
                <a:gd name="T28" fmla="*/ 0 w 123"/>
                <a:gd name="T29" fmla="*/ 0 h 318"/>
                <a:gd name="T30" fmla="*/ 0 w 123"/>
                <a:gd name="T31" fmla="*/ 0 h 318"/>
                <a:gd name="T32" fmla="*/ 0 w 123"/>
                <a:gd name="T33" fmla="*/ 0 h 318"/>
                <a:gd name="T34" fmla="*/ 0 w 123"/>
                <a:gd name="T35" fmla="*/ 0 h 318"/>
                <a:gd name="T36" fmla="*/ 0 w 123"/>
                <a:gd name="T37" fmla="*/ 0 h 318"/>
                <a:gd name="T38" fmla="*/ 0 w 123"/>
                <a:gd name="T39" fmla="*/ 0 h 318"/>
                <a:gd name="T40" fmla="*/ 0 w 123"/>
                <a:gd name="T41" fmla="*/ 0 h 318"/>
                <a:gd name="T42" fmla="*/ 0 w 123"/>
                <a:gd name="T43" fmla="*/ 0 h 318"/>
                <a:gd name="T44" fmla="*/ 0 w 123"/>
                <a:gd name="T45" fmla="*/ 0 h 318"/>
                <a:gd name="T46" fmla="*/ 0 w 123"/>
                <a:gd name="T47" fmla="*/ 0 h 318"/>
                <a:gd name="T48" fmla="*/ 0 w 123"/>
                <a:gd name="T49" fmla="*/ 0 h 318"/>
                <a:gd name="T50" fmla="*/ 0 w 123"/>
                <a:gd name="T51" fmla="*/ 0 h 318"/>
                <a:gd name="T52" fmla="*/ 0 w 123"/>
                <a:gd name="T53" fmla="*/ 0 h 318"/>
                <a:gd name="T54" fmla="*/ 0 w 123"/>
                <a:gd name="T55" fmla="*/ 0 h 318"/>
                <a:gd name="T56" fmla="*/ 0 w 123"/>
                <a:gd name="T57" fmla="*/ 0 h 318"/>
                <a:gd name="T58" fmla="*/ 0 w 123"/>
                <a:gd name="T59" fmla="*/ 0 h 318"/>
                <a:gd name="T60" fmla="*/ 0 w 123"/>
                <a:gd name="T61" fmla="*/ 0 h 318"/>
                <a:gd name="T62" fmla="*/ 0 w 123"/>
                <a:gd name="T63" fmla="*/ 0 h 318"/>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23"/>
                <a:gd name="T97" fmla="*/ 0 h 318"/>
                <a:gd name="T98" fmla="*/ 123 w 123"/>
                <a:gd name="T99" fmla="*/ 318 h 318"/>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23" h="318">
                  <a:moveTo>
                    <a:pt x="81" y="41"/>
                  </a:moveTo>
                  <a:lnTo>
                    <a:pt x="93" y="125"/>
                  </a:lnTo>
                  <a:lnTo>
                    <a:pt x="84" y="127"/>
                  </a:lnTo>
                  <a:lnTo>
                    <a:pt x="77" y="130"/>
                  </a:lnTo>
                  <a:lnTo>
                    <a:pt x="69" y="133"/>
                  </a:lnTo>
                  <a:lnTo>
                    <a:pt x="62" y="139"/>
                  </a:lnTo>
                  <a:lnTo>
                    <a:pt x="58" y="143"/>
                  </a:lnTo>
                  <a:lnTo>
                    <a:pt x="54" y="150"/>
                  </a:lnTo>
                  <a:lnTo>
                    <a:pt x="50" y="156"/>
                  </a:lnTo>
                  <a:lnTo>
                    <a:pt x="48" y="163"/>
                  </a:lnTo>
                  <a:lnTo>
                    <a:pt x="47" y="170"/>
                  </a:lnTo>
                  <a:lnTo>
                    <a:pt x="48" y="177"/>
                  </a:lnTo>
                  <a:lnTo>
                    <a:pt x="50" y="185"/>
                  </a:lnTo>
                  <a:lnTo>
                    <a:pt x="52" y="193"/>
                  </a:lnTo>
                  <a:lnTo>
                    <a:pt x="57" y="201"/>
                  </a:lnTo>
                  <a:lnTo>
                    <a:pt x="63" y="208"/>
                  </a:lnTo>
                  <a:lnTo>
                    <a:pt x="70" y="216"/>
                  </a:lnTo>
                  <a:lnTo>
                    <a:pt x="79" y="224"/>
                  </a:lnTo>
                  <a:lnTo>
                    <a:pt x="84" y="229"/>
                  </a:lnTo>
                  <a:lnTo>
                    <a:pt x="92" y="237"/>
                  </a:lnTo>
                  <a:lnTo>
                    <a:pt x="102" y="245"/>
                  </a:lnTo>
                  <a:lnTo>
                    <a:pt x="113" y="255"/>
                  </a:lnTo>
                  <a:lnTo>
                    <a:pt x="123" y="318"/>
                  </a:lnTo>
                  <a:lnTo>
                    <a:pt x="102" y="304"/>
                  </a:lnTo>
                  <a:lnTo>
                    <a:pt x="81" y="291"/>
                  </a:lnTo>
                  <a:lnTo>
                    <a:pt x="60" y="278"/>
                  </a:lnTo>
                  <a:lnTo>
                    <a:pt x="39" y="264"/>
                  </a:lnTo>
                  <a:lnTo>
                    <a:pt x="0" y="0"/>
                  </a:lnTo>
                  <a:lnTo>
                    <a:pt x="21" y="10"/>
                  </a:lnTo>
                  <a:lnTo>
                    <a:pt x="41" y="21"/>
                  </a:lnTo>
                  <a:lnTo>
                    <a:pt x="61" y="31"/>
                  </a:lnTo>
                  <a:lnTo>
                    <a:pt x="81" y="41"/>
                  </a:lnTo>
                  <a:close/>
                </a:path>
              </a:pathLst>
            </a:custGeom>
            <a:solidFill>
              <a:srgbClr val="89A4B9"/>
            </a:solidFill>
            <a:ln w="9525">
              <a:noFill/>
              <a:round/>
              <a:headEnd/>
              <a:tailEnd/>
            </a:ln>
          </xdr:spPr>
        </xdr:sp>
        <xdr:sp macro="" textlink="">
          <xdr:nvSpPr>
            <xdr:cNvPr id="225" name="Freeform 369"/>
            <xdr:cNvSpPr>
              <a:spLocks/>
            </xdr:cNvSpPr>
          </xdr:nvSpPr>
          <xdr:spPr bwMode="auto">
            <a:xfrm>
              <a:off x="2155" y="576"/>
              <a:ext cx="24" cy="62"/>
            </a:xfrm>
            <a:custGeom>
              <a:avLst/>
              <a:gdLst>
                <a:gd name="T0" fmla="*/ 0 w 122"/>
                <a:gd name="T1" fmla="*/ 0 h 311"/>
                <a:gd name="T2" fmla="*/ 0 w 122"/>
                <a:gd name="T3" fmla="*/ 0 h 311"/>
                <a:gd name="T4" fmla="*/ 0 w 122"/>
                <a:gd name="T5" fmla="*/ 0 h 311"/>
                <a:gd name="T6" fmla="*/ 0 w 122"/>
                <a:gd name="T7" fmla="*/ 0 h 311"/>
                <a:gd name="T8" fmla="*/ 0 w 122"/>
                <a:gd name="T9" fmla="*/ 0 h 311"/>
                <a:gd name="T10" fmla="*/ 0 w 122"/>
                <a:gd name="T11" fmla="*/ 0 h 311"/>
                <a:gd name="T12" fmla="*/ 0 w 122"/>
                <a:gd name="T13" fmla="*/ 0 h 311"/>
                <a:gd name="T14" fmla="*/ 0 w 122"/>
                <a:gd name="T15" fmla="*/ 0 h 311"/>
                <a:gd name="T16" fmla="*/ 0 w 122"/>
                <a:gd name="T17" fmla="*/ 0 h 311"/>
                <a:gd name="T18" fmla="*/ 0 w 122"/>
                <a:gd name="T19" fmla="*/ 0 h 311"/>
                <a:gd name="T20" fmla="*/ 0 w 122"/>
                <a:gd name="T21" fmla="*/ 0 h 311"/>
                <a:gd name="T22" fmla="*/ 0 w 122"/>
                <a:gd name="T23" fmla="*/ 0 h 311"/>
                <a:gd name="T24" fmla="*/ 0 w 122"/>
                <a:gd name="T25" fmla="*/ 0 h 311"/>
                <a:gd name="T26" fmla="*/ 0 w 122"/>
                <a:gd name="T27" fmla="*/ 0 h 311"/>
                <a:gd name="T28" fmla="*/ 0 w 122"/>
                <a:gd name="T29" fmla="*/ 0 h 311"/>
                <a:gd name="T30" fmla="*/ 0 w 122"/>
                <a:gd name="T31" fmla="*/ 0 h 311"/>
                <a:gd name="T32" fmla="*/ 0 w 122"/>
                <a:gd name="T33" fmla="*/ 0 h 311"/>
                <a:gd name="T34" fmla="*/ 0 w 122"/>
                <a:gd name="T35" fmla="*/ 0 h 311"/>
                <a:gd name="T36" fmla="*/ 0 w 122"/>
                <a:gd name="T37" fmla="*/ 0 h 311"/>
                <a:gd name="T38" fmla="*/ 0 w 122"/>
                <a:gd name="T39" fmla="*/ 0 h 311"/>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22"/>
                <a:gd name="T61" fmla="*/ 0 h 311"/>
                <a:gd name="T62" fmla="*/ 122 w 122"/>
                <a:gd name="T63" fmla="*/ 311 h 311"/>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22" h="311">
                  <a:moveTo>
                    <a:pt x="81" y="40"/>
                  </a:moveTo>
                  <a:lnTo>
                    <a:pt x="99" y="162"/>
                  </a:lnTo>
                  <a:lnTo>
                    <a:pt x="95" y="170"/>
                  </a:lnTo>
                  <a:lnTo>
                    <a:pt x="90" y="179"/>
                  </a:lnTo>
                  <a:lnTo>
                    <a:pt x="89" y="187"/>
                  </a:lnTo>
                  <a:lnTo>
                    <a:pt x="89" y="196"/>
                  </a:lnTo>
                  <a:lnTo>
                    <a:pt x="91" y="206"/>
                  </a:lnTo>
                  <a:lnTo>
                    <a:pt x="96" y="216"/>
                  </a:lnTo>
                  <a:lnTo>
                    <a:pt x="101" y="226"/>
                  </a:lnTo>
                  <a:lnTo>
                    <a:pt x="110" y="235"/>
                  </a:lnTo>
                  <a:lnTo>
                    <a:pt x="122" y="311"/>
                  </a:lnTo>
                  <a:lnTo>
                    <a:pt x="101" y="298"/>
                  </a:lnTo>
                  <a:lnTo>
                    <a:pt x="80" y="284"/>
                  </a:lnTo>
                  <a:lnTo>
                    <a:pt x="59" y="271"/>
                  </a:lnTo>
                  <a:lnTo>
                    <a:pt x="38" y="258"/>
                  </a:lnTo>
                  <a:lnTo>
                    <a:pt x="0" y="0"/>
                  </a:lnTo>
                  <a:lnTo>
                    <a:pt x="21" y="11"/>
                  </a:lnTo>
                  <a:lnTo>
                    <a:pt x="42" y="21"/>
                  </a:lnTo>
                  <a:lnTo>
                    <a:pt x="62" y="30"/>
                  </a:lnTo>
                  <a:lnTo>
                    <a:pt x="81" y="40"/>
                  </a:lnTo>
                  <a:close/>
                </a:path>
              </a:pathLst>
            </a:custGeom>
            <a:solidFill>
              <a:srgbClr val="8BA6BB"/>
            </a:solidFill>
            <a:ln w="9525">
              <a:noFill/>
              <a:round/>
              <a:headEnd/>
              <a:tailEnd/>
            </a:ln>
          </xdr:spPr>
        </xdr:sp>
        <xdr:sp macro="" textlink="">
          <xdr:nvSpPr>
            <xdr:cNvPr id="226" name="Freeform 370"/>
            <xdr:cNvSpPr>
              <a:spLocks/>
            </xdr:cNvSpPr>
          </xdr:nvSpPr>
          <xdr:spPr bwMode="auto">
            <a:xfrm>
              <a:off x="2147" y="572"/>
              <a:ext cx="24" cy="61"/>
            </a:xfrm>
            <a:custGeom>
              <a:avLst/>
              <a:gdLst>
                <a:gd name="T0" fmla="*/ 0 w 121"/>
                <a:gd name="T1" fmla="*/ 0 h 303"/>
                <a:gd name="T2" fmla="*/ 0 w 121"/>
                <a:gd name="T3" fmla="*/ 0 h 303"/>
                <a:gd name="T4" fmla="*/ 0 w 121"/>
                <a:gd name="T5" fmla="*/ 0 h 303"/>
                <a:gd name="T6" fmla="*/ 0 w 121"/>
                <a:gd name="T7" fmla="*/ 0 h 303"/>
                <a:gd name="T8" fmla="*/ 0 w 121"/>
                <a:gd name="T9" fmla="*/ 0 h 303"/>
                <a:gd name="T10" fmla="*/ 0 w 121"/>
                <a:gd name="T11" fmla="*/ 0 h 303"/>
                <a:gd name="T12" fmla="*/ 0 w 121"/>
                <a:gd name="T13" fmla="*/ 0 h 303"/>
                <a:gd name="T14" fmla="*/ 0 w 121"/>
                <a:gd name="T15" fmla="*/ 0 h 303"/>
                <a:gd name="T16" fmla="*/ 0 w 121"/>
                <a:gd name="T17" fmla="*/ 0 h 303"/>
                <a:gd name="T18" fmla="*/ 0 w 121"/>
                <a:gd name="T19" fmla="*/ 0 h 303"/>
                <a:gd name="T20" fmla="*/ 0 w 121"/>
                <a:gd name="T21" fmla="*/ 0 h 30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
                <a:gd name="T34" fmla="*/ 0 h 303"/>
                <a:gd name="T35" fmla="*/ 121 w 121"/>
                <a:gd name="T36" fmla="*/ 303 h 30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1" h="303">
                  <a:moveTo>
                    <a:pt x="82" y="39"/>
                  </a:moveTo>
                  <a:lnTo>
                    <a:pt x="121" y="303"/>
                  </a:lnTo>
                  <a:lnTo>
                    <a:pt x="100" y="290"/>
                  </a:lnTo>
                  <a:lnTo>
                    <a:pt x="79" y="277"/>
                  </a:lnTo>
                  <a:lnTo>
                    <a:pt x="58" y="264"/>
                  </a:lnTo>
                  <a:lnTo>
                    <a:pt x="38" y="251"/>
                  </a:lnTo>
                  <a:lnTo>
                    <a:pt x="0" y="0"/>
                  </a:lnTo>
                  <a:lnTo>
                    <a:pt x="21" y="10"/>
                  </a:lnTo>
                  <a:lnTo>
                    <a:pt x="42" y="20"/>
                  </a:lnTo>
                  <a:lnTo>
                    <a:pt x="62" y="30"/>
                  </a:lnTo>
                  <a:lnTo>
                    <a:pt x="82" y="39"/>
                  </a:lnTo>
                  <a:close/>
                </a:path>
              </a:pathLst>
            </a:custGeom>
            <a:solidFill>
              <a:srgbClr val="8FA8BD"/>
            </a:solidFill>
            <a:ln w="9525">
              <a:noFill/>
              <a:round/>
              <a:headEnd/>
              <a:tailEnd/>
            </a:ln>
          </xdr:spPr>
        </xdr:sp>
        <xdr:sp macro="" textlink="">
          <xdr:nvSpPr>
            <xdr:cNvPr id="227" name="Freeform 371"/>
            <xdr:cNvSpPr>
              <a:spLocks/>
            </xdr:cNvSpPr>
          </xdr:nvSpPr>
          <xdr:spPr bwMode="auto">
            <a:xfrm>
              <a:off x="2139" y="568"/>
              <a:ext cx="24" cy="59"/>
            </a:xfrm>
            <a:custGeom>
              <a:avLst/>
              <a:gdLst>
                <a:gd name="T0" fmla="*/ 0 w 119"/>
                <a:gd name="T1" fmla="*/ 0 h 295"/>
                <a:gd name="T2" fmla="*/ 0 w 119"/>
                <a:gd name="T3" fmla="*/ 0 h 295"/>
                <a:gd name="T4" fmla="*/ 0 w 119"/>
                <a:gd name="T5" fmla="*/ 0 h 295"/>
                <a:gd name="T6" fmla="*/ 0 w 119"/>
                <a:gd name="T7" fmla="*/ 0 h 295"/>
                <a:gd name="T8" fmla="*/ 0 w 119"/>
                <a:gd name="T9" fmla="*/ 0 h 295"/>
                <a:gd name="T10" fmla="*/ 0 w 119"/>
                <a:gd name="T11" fmla="*/ 0 h 295"/>
                <a:gd name="T12" fmla="*/ 0 w 119"/>
                <a:gd name="T13" fmla="*/ 0 h 295"/>
                <a:gd name="T14" fmla="*/ 0 w 119"/>
                <a:gd name="T15" fmla="*/ 0 h 295"/>
                <a:gd name="T16" fmla="*/ 0 w 119"/>
                <a:gd name="T17" fmla="*/ 0 h 295"/>
                <a:gd name="T18" fmla="*/ 0 w 119"/>
                <a:gd name="T19" fmla="*/ 0 h 295"/>
                <a:gd name="T20" fmla="*/ 0 w 119"/>
                <a:gd name="T21" fmla="*/ 0 h 29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9"/>
                <a:gd name="T34" fmla="*/ 0 h 295"/>
                <a:gd name="T35" fmla="*/ 119 w 119"/>
                <a:gd name="T36" fmla="*/ 295 h 29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9" h="295">
                  <a:moveTo>
                    <a:pt x="81" y="37"/>
                  </a:moveTo>
                  <a:lnTo>
                    <a:pt x="119" y="295"/>
                  </a:lnTo>
                  <a:lnTo>
                    <a:pt x="98" y="282"/>
                  </a:lnTo>
                  <a:lnTo>
                    <a:pt x="78" y="269"/>
                  </a:lnTo>
                  <a:lnTo>
                    <a:pt x="57" y="255"/>
                  </a:lnTo>
                  <a:lnTo>
                    <a:pt x="37" y="242"/>
                  </a:lnTo>
                  <a:lnTo>
                    <a:pt x="0" y="0"/>
                  </a:lnTo>
                  <a:lnTo>
                    <a:pt x="20" y="10"/>
                  </a:lnTo>
                  <a:lnTo>
                    <a:pt x="41" y="18"/>
                  </a:lnTo>
                  <a:lnTo>
                    <a:pt x="61" y="28"/>
                  </a:lnTo>
                  <a:lnTo>
                    <a:pt x="81" y="37"/>
                  </a:lnTo>
                  <a:close/>
                </a:path>
              </a:pathLst>
            </a:custGeom>
            <a:solidFill>
              <a:srgbClr val="91ABBF"/>
            </a:solidFill>
            <a:ln w="9525">
              <a:noFill/>
              <a:round/>
              <a:headEnd/>
              <a:tailEnd/>
            </a:ln>
          </xdr:spPr>
        </xdr:sp>
        <xdr:sp macro="" textlink="">
          <xdr:nvSpPr>
            <xdr:cNvPr id="228" name="Freeform 372"/>
            <xdr:cNvSpPr>
              <a:spLocks/>
            </xdr:cNvSpPr>
          </xdr:nvSpPr>
          <xdr:spPr bwMode="auto">
            <a:xfrm>
              <a:off x="2131" y="565"/>
              <a:ext cx="23" cy="57"/>
            </a:xfrm>
            <a:custGeom>
              <a:avLst/>
              <a:gdLst>
                <a:gd name="T0" fmla="*/ 0 w 118"/>
                <a:gd name="T1" fmla="*/ 0 h 287"/>
                <a:gd name="T2" fmla="*/ 0 w 118"/>
                <a:gd name="T3" fmla="*/ 0 h 287"/>
                <a:gd name="T4" fmla="*/ 0 w 118"/>
                <a:gd name="T5" fmla="*/ 0 h 287"/>
                <a:gd name="T6" fmla="*/ 0 w 118"/>
                <a:gd name="T7" fmla="*/ 0 h 287"/>
                <a:gd name="T8" fmla="*/ 0 w 118"/>
                <a:gd name="T9" fmla="*/ 0 h 287"/>
                <a:gd name="T10" fmla="*/ 0 w 118"/>
                <a:gd name="T11" fmla="*/ 0 h 287"/>
                <a:gd name="T12" fmla="*/ 0 w 118"/>
                <a:gd name="T13" fmla="*/ 0 h 287"/>
                <a:gd name="T14" fmla="*/ 0 w 118"/>
                <a:gd name="T15" fmla="*/ 0 h 287"/>
                <a:gd name="T16" fmla="*/ 0 w 118"/>
                <a:gd name="T17" fmla="*/ 0 h 287"/>
                <a:gd name="T18" fmla="*/ 0 w 118"/>
                <a:gd name="T19" fmla="*/ 0 h 287"/>
                <a:gd name="T20" fmla="*/ 0 w 118"/>
                <a:gd name="T21" fmla="*/ 0 h 28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8"/>
                <a:gd name="T34" fmla="*/ 0 h 287"/>
                <a:gd name="T35" fmla="*/ 118 w 118"/>
                <a:gd name="T36" fmla="*/ 287 h 28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8" h="287">
                  <a:moveTo>
                    <a:pt x="80" y="36"/>
                  </a:moveTo>
                  <a:lnTo>
                    <a:pt x="118" y="287"/>
                  </a:lnTo>
                  <a:lnTo>
                    <a:pt x="97" y="273"/>
                  </a:lnTo>
                  <a:lnTo>
                    <a:pt x="77" y="260"/>
                  </a:lnTo>
                  <a:lnTo>
                    <a:pt x="56" y="248"/>
                  </a:lnTo>
                  <a:lnTo>
                    <a:pt x="35" y="235"/>
                  </a:lnTo>
                  <a:lnTo>
                    <a:pt x="0" y="0"/>
                  </a:lnTo>
                  <a:lnTo>
                    <a:pt x="21" y="9"/>
                  </a:lnTo>
                  <a:lnTo>
                    <a:pt x="40" y="19"/>
                  </a:lnTo>
                  <a:lnTo>
                    <a:pt x="60" y="28"/>
                  </a:lnTo>
                  <a:lnTo>
                    <a:pt x="80" y="36"/>
                  </a:lnTo>
                  <a:close/>
                </a:path>
              </a:pathLst>
            </a:custGeom>
            <a:solidFill>
              <a:srgbClr val="95AEC2"/>
            </a:solidFill>
            <a:ln w="9525">
              <a:noFill/>
              <a:round/>
              <a:headEnd/>
              <a:tailEnd/>
            </a:ln>
          </xdr:spPr>
        </xdr:sp>
        <xdr:sp macro="" textlink="">
          <xdr:nvSpPr>
            <xdr:cNvPr id="229" name="Freeform 373"/>
            <xdr:cNvSpPr>
              <a:spLocks/>
            </xdr:cNvSpPr>
          </xdr:nvSpPr>
          <xdr:spPr bwMode="auto">
            <a:xfrm>
              <a:off x="2123" y="561"/>
              <a:ext cx="23" cy="56"/>
            </a:xfrm>
            <a:custGeom>
              <a:avLst/>
              <a:gdLst>
                <a:gd name="T0" fmla="*/ 0 w 118"/>
                <a:gd name="T1" fmla="*/ 0 h 279"/>
                <a:gd name="T2" fmla="*/ 0 w 118"/>
                <a:gd name="T3" fmla="*/ 0 h 279"/>
                <a:gd name="T4" fmla="*/ 0 w 118"/>
                <a:gd name="T5" fmla="*/ 0 h 279"/>
                <a:gd name="T6" fmla="*/ 0 w 118"/>
                <a:gd name="T7" fmla="*/ 0 h 279"/>
                <a:gd name="T8" fmla="*/ 0 w 118"/>
                <a:gd name="T9" fmla="*/ 0 h 279"/>
                <a:gd name="T10" fmla="*/ 0 w 118"/>
                <a:gd name="T11" fmla="*/ 0 h 279"/>
                <a:gd name="T12" fmla="*/ 0 w 118"/>
                <a:gd name="T13" fmla="*/ 0 h 279"/>
                <a:gd name="T14" fmla="*/ 0 w 118"/>
                <a:gd name="T15" fmla="*/ 0 h 279"/>
                <a:gd name="T16" fmla="*/ 0 w 118"/>
                <a:gd name="T17" fmla="*/ 0 h 279"/>
                <a:gd name="T18" fmla="*/ 0 w 118"/>
                <a:gd name="T19" fmla="*/ 0 h 279"/>
                <a:gd name="T20" fmla="*/ 0 w 118"/>
                <a:gd name="T21" fmla="*/ 0 h 27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8"/>
                <a:gd name="T34" fmla="*/ 0 h 279"/>
                <a:gd name="T35" fmla="*/ 118 w 118"/>
                <a:gd name="T36" fmla="*/ 279 h 27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8" h="279">
                  <a:moveTo>
                    <a:pt x="81" y="37"/>
                  </a:moveTo>
                  <a:lnTo>
                    <a:pt x="118" y="279"/>
                  </a:lnTo>
                  <a:lnTo>
                    <a:pt x="97" y="267"/>
                  </a:lnTo>
                  <a:lnTo>
                    <a:pt x="76" y="254"/>
                  </a:lnTo>
                  <a:lnTo>
                    <a:pt x="55" y="242"/>
                  </a:lnTo>
                  <a:lnTo>
                    <a:pt x="34" y="230"/>
                  </a:lnTo>
                  <a:lnTo>
                    <a:pt x="0" y="0"/>
                  </a:lnTo>
                  <a:lnTo>
                    <a:pt x="21" y="10"/>
                  </a:lnTo>
                  <a:lnTo>
                    <a:pt x="41" y="19"/>
                  </a:lnTo>
                  <a:lnTo>
                    <a:pt x="62" y="28"/>
                  </a:lnTo>
                  <a:lnTo>
                    <a:pt x="81" y="37"/>
                  </a:lnTo>
                  <a:close/>
                </a:path>
              </a:pathLst>
            </a:custGeom>
            <a:solidFill>
              <a:srgbClr val="98B0C4"/>
            </a:solidFill>
            <a:ln w="9525">
              <a:noFill/>
              <a:round/>
              <a:headEnd/>
              <a:tailEnd/>
            </a:ln>
          </xdr:spPr>
        </xdr:sp>
        <xdr:sp macro="" textlink="">
          <xdr:nvSpPr>
            <xdr:cNvPr id="230" name="Freeform 374"/>
            <xdr:cNvSpPr>
              <a:spLocks/>
            </xdr:cNvSpPr>
          </xdr:nvSpPr>
          <xdr:spPr bwMode="auto">
            <a:xfrm>
              <a:off x="2115" y="558"/>
              <a:ext cx="23" cy="54"/>
            </a:xfrm>
            <a:custGeom>
              <a:avLst/>
              <a:gdLst>
                <a:gd name="T0" fmla="*/ 0 w 116"/>
                <a:gd name="T1" fmla="*/ 0 h 271"/>
                <a:gd name="T2" fmla="*/ 0 w 116"/>
                <a:gd name="T3" fmla="*/ 0 h 271"/>
                <a:gd name="T4" fmla="*/ 0 w 116"/>
                <a:gd name="T5" fmla="*/ 0 h 271"/>
                <a:gd name="T6" fmla="*/ 0 w 116"/>
                <a:gd name="T7" fmla="*/ 0 h 271"/>
                <a:gd name="T8" fmla="*/ 0 w 116"/>
                <a:gd name="T9" fmla="*/ 0 h 271"/>
                <a:gd name="T10" fmla="*/ 0 w 116"/>
                <a:gd name="T11" fmla="*/ 0 h 271"/>
                <a:gd name="T12" fmla="*/ 0 w 116"/>
                <a:gd name="T13" fmla="*/ 0 h 271"/>
                <a:gd name="T14" fmla="*/ 0 w 116"/>
                <a:gd name="T15" fmla="*/ 0 h 271"/>
                <a:gd name="T16" fmla="*/ 0 w 116"/>
                <a:gd name="T17" fmla="*/ 0 h 271"/>
                <a:gd name="T18" fmla="*/ 0 w 116"/>
                <a:gd name="T19" fmla="*/ 0 h 271"/>
                <a:gd name="T20" fmla="*/ 0 w 116"/>
                <a:gd name="T21" fmla="*/ 0 h 27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6"/>
                <a:gd name="T34" fmla="*/ 0 h 271"/>
                <a:gd name="T35" fmla="*/ 116 w 116"/>
                <a:gd name="T36" fmla="*/ 271 h 27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6" h="271">
                  <a:moveTo>
                    <a:pt x="81" y="36"/>
                  </a:moveTo>
                  <a:lnTo>
                    <a:pt x="116" y="271"/>
                  </a:lnTo>
                  <a:lnTo>
                    <a:pt x="95" y="259"/>
                  </a:lnTo>
                  <a:lnTo>
                    <a:pt x="74" y="247"/>
                  </a:lnTo>
                  <a:lnTo>
                    <a:pt x="54" y="233"/>
                  </a:lnTo>
                  <a:lnTo>
                    <a:pt x="33" y="221"/>
                  </a:lnTo>
                  <a:lnTo>
                    <a:pt x="0" y="0"/>
                  </a:lnTo>
                  <a:lnTo>
                    <a:pt x="20" y="9"/>
                  </a:lnTo>
                  <a:lnTo>
                    <a:pt x="41" y="19"/>
                  </a:lnTo>
                  <a:lnTo>
                    <a:pt x="61" y="27"/>
                  </a:lnTo>
                  <a:lnTo>
                    <a:pt x="81" y="36"/>
                  </a:lnTo>
                  <a:close/>
                </a:path>
              </a:pathLst>
            </a:custGeom>
            <a:solidFill>
              <a:srgbClr val="9BB3C7"/>
            </a:solidFill>
            <a:ln w="9525">
              <a:noFill/>
              <a:round/>
              <a:headEnd/>
              <a:tailEnd/>
            </a:ln>
          </xdr:spPr>
        </xdr:sp>
        <xdr:sp macro="" textlink="">
          <xdr:nvSpPr>
            <xdr:cNvPr id="231" name="Freeform 375"/>
            <xdr:cNvSpPr>
              <a:spLocks/>
            </xdr:cNvSpPr>
          </xdr:nvSpPr>
          <xdr:spPr bwMode="auto">
            <a:xfrm>
              <a:off x="2107" y="554"/>
              <a:ext cx="22" cy="53"/>
            </a:xfrm>
            <a:custGeom>
              <a:avLst/>
              <a:gdLst>
                <a:gd name="T0" fmla="*/ 0 w 114"/>
                <a:gd name="T1" fmla="*/ 0 h 265"/>
                <a:gd name="T2" fmla="*/ 0 w 114"/>
                <a:gd name="T3" fmla="*/ 0 h 265"/>
                <a:gd name="T4" fmla="*/ 0 w 114"/>
                <a:gd name="T5" fmla="*/ 0 h 265"/>
                <a:gd name="T6" fmla="*/ 0 w 114"/>
                <a:gd name="T7" fmla="*/ 0 h 265"/>
                <a:gd name="T8" fmla="*/ 0 w 114"/>
                <a:gd name="T9" fmla="*/ 0 h 265"/>
                <a:gd name="T10" fmla="*/ 0 w 114"/>
                <a:gd name="T11" fmla="*/ 0 h 265"/>
                <a:gd name="T12" fmla="*/ 0 w 114"/>
                <a:gd name="T13" fmla="*/ 0 h 265"/>
                <a:gd name="T14" fmla="*/ 0 w 114"/>
                <a:gd name="T15" fmla="*/ 0 h 265"/>
                <a:gd name="T16" fmla="*/ 0 w 114"/>
                <a:gd name="T17" fmla="*/ 0 h 265"/>
                <a:gd name="T18" fmla="*/ 0 w 114"/>
                <a:gd name="T19" fmla="*/ 0 h 265"/>
                <a:gd name="T20" fmla="*/ 0 w 114"/>
                <a:gd name="T21" fmla="*/ 0 h 26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4"/>
                <a:gd name="T34" fmla="*/ 0 h 265"/>
                <a:gd name="T35" fmla="*/ 114 w 114"/>
                <a:gd name="T36" fmla="*/ 265 h 26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4" h="265">
                  <a:moveTo>
                    <a:pt x="80" y="35"/>
                  </a:moveTo>
                  <a:lnTo>
                    <a:pt x="114" y="265"/>
                  </a:lnTo>
                  <a:lnTo>
                    <a:pt x="94" y="251"/>
                  </a:lnTo>
                  <a:lnTo>
                    <a:pt x="73" y="239"/>
                  </a:lnTo>
                  <a:lnTo>
                    <a:pt x="52" y="227"/>
                  </a:lnTo>
                  <a:lnTo>
                    <a:pt x="31" y="215"/>
                  </a:lnTo>
                  <a:lnTo>
                    <a:pt x="0" y="0"/>
                  </a:lnTo>
                  <a:lnTo>
                    <a:pt x="20" y="9"/>
                  </a:lnTo>
                  <a:lnTo>
                    <a:pt x="40" y="18"/>
                  </a:lnTo>
                  <a:lnTo>
                    <a:pt x="60" y="27"/>
                  </a:lnTo>
                  <a:lnTo>
                    <a:pt x="80" y="35"/>
                  </a:lnTo>
                  <a:close/>
                </a:path>
              </a:pathLst>
            </a:custGeom>
            <a:solidFill>
              <a:srgbClr val="9EB6C9"/>
            </a:solidFill>
            <a:ln w="9525">
              <a:noFill/>
              <a:round/>
              <a:headEnd/>
              <a:tailEnd/>
            </a:ln>
          </xdr:spPr>
        </xdr:sp>
        <xdr:sp macro="" textlink="">
          <xdr:nvSpPr>
            <xdr:cNvPr id="232" name="Freeform 376"/>
            <xdr:cNvSpPr>
              <a:spLocks/>
            </xdr:cNvSpPr>
          </xdr:nvSpPr>
          <xdr:spPr bwMode="auto">
            <a:xfrm>
              <a:off x="2099" y="551"/>
              <a:ext cx="22" cy="51"/>
            </a:xfrm>
            <a:custGeom>
              <a:avLst/>
              <a:gdLst>
                <a:gd name="T0" fmla="*/ 0 w 113"/>
                <a:gd name="T1" fmla="*/ 0 h 255"/>
                <a:gd name="T2" fmla="*/ 0 w 113"/>
                <a:gd name="T3" fmla="*/ 0 h 255"/>
                <a:gd name="T4" fmla="*/ 0 w 113"/>
                <a:gd name="T5" fmla="*/ 0 h 255"/>
                <a:gd name="T6" fmla="*/ 0 w 113"/>
                <a:gd name="T7" fmla="*/ 0 h 255"/>
                <a:gd name="T8" fmla="*/ 0 w 113"/>
                <a:gd name="T9" fmla="*/ 0 h 255"/>
                <a:gd name="T10" fmla="*/ 0 w 113"/>
                <a:gd name="T11" fmla="*/ 0 h 255"/>
                <a:gd name="T12" fmla="*/ 0 w 113"/>
                <a:gd name="T13" fmla="*/ 0 h 255"/>
                <a:gd name="T14" fmla="*/ 0 w 113"/>
                <a:gd name="T15" fmla="*/ 0 h 255"/>
                <a:gd name="T16" fmla="*/ 0 w 113"/>
                <a:gd name="T17" fmla="*/ 0 h 255"/>
                <a:gd name="T18" fmla="*/ 0 w 113"/>
                <a:gd name="T19" fmla="*/ 0 h 255"/>
                <a:gd name="T20" fmla="*/ 0 w 113"/>
                <a:gd name="T21" fmla="*/ 0 h 2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3"/>
                <a:gd name="T34" fmla="*/ 0 h 255"/>
                <a:gd name="T35" fmla="*/ 113 w 113"/>
                <a:gd name="T36" fmla="*/ 255 h 25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3" h="255">
                  <a:moveTo>
                    <a:pt x="80" y="34"/>
                  </a:moveTo>
                  <a:lnTo>
                    <a:pt x="113" y="255"/>
                  </a:lnTo>
                  <a:lnTo>
                    <a:pt x="92" y="243"/>
                  </a:lnTo>
                  <a:lnTo>
                    <a:pt x="71" y="232"/>
                  </a:lnTo>
                  <a:lnTo>
                    <a:pt x="52" y="220"/>
                  </a:lnTo>
                  <a:lnTo>
                    <a:pt x="31" y="208"/>
                  </a:lnTo>
                  <a:lnTo>
                    <a:pt x="0" y="0"/>
                  </a:lnTo>
                  <a:lnTo>
                    <a:pt x="20" y="8"/>
                  </a:lnTo>
                  <a:lnTo>
                    <a:pt x="40" y="17"/>
                  </a:lnTo>
                  <a:lnTo>
                    <a:pt x="60" y="25"/>
                  </a:lnTo>
                  <a:lnTo>
                    <a:pt x="80" y="34"/>
                  </a:lnTo>
                  <a:close/>
                </a:path>
              </a:pathLst>
            </a:custGeom>
            <a:solidFill>
              <a:srgbClr val="A3B9CC"/>
            </a:solidFill>
            <a:ln w="9525">
              <a:noFill/>
              <a:round/>
              <a:headEnd/>
              <a:tailEnd/>
            </a:ln>
          </xdr:spPr>
        </xdr:sp>
        <xdr:sp macro="" textlink="">
          <xdr:nvSpPr>
            <xdr:cNvPr id="233" name="Freeform 377"/>
            <xdr:cNvSpPr>
              <a:spLocks/>
            </xdr:cNvSpPr>
          </xdr:nvSpPr>
          <xdr:spPr bwMode="auto">
            <a:xfrm>
              <a:off x="2090" y="547"/>
              <a:ext cx="23" cy="50"/>
            </a:xfrm>
            <a:custGeom>
              <a:avLst/>
              <a:gdLst>
                <a:gd name="T0" fmla="*/ 0 w 112"/>
                <a:gd name="T1" fmla="*/ 0 h 248"/>
                <a:gd name="T2" fmla="*/ 0 w 112"/>
                <a:gd name="T3" fmla="*/ 0 h 248"/>
                <a:gd name="T4" fmla="*/ 0 w 112"/>
                <a:gd name="T5" fmla="*/ 0 h 248"/>
                <a:gd name="T6" fmla="*/ 0 w 112"/>
                <a:gd name="T7" fmla="*/ 0 h 248"/>
                <a:gd name="T8" fmla="*/ 0 w 112"/>
                <a:gd name="T9" fmla="*/ 0 h 248"/>
                <a:gd name="T10" fmla="*/ 0 w 112"/>
                <a:gd name="T11" fmla="*/ 0 h 248"/>
                <a:gd name="T12" fmla="*/ 0 w 112"/>
                <a:gd name="T13" fmla="*/ 0 h 248"/>
                <a:gd name="T14" fmla="*/ 0 w 112"/>
                <a:gd name="T15" fmla="*/ 0 h 248"/>
                <a:gd name="T16" fmla="*/ 0 w 112"/>
                <a:gd name="T17" fmla="*/ 0 h 248"/>
                <a:gd name="T18" fmla="*/ 0 w 112"/>
                <a:gd name="T19" fmla="*/ 0 h 248"/>
                <a:gd name="T20" fmla="*/ 0 w 112"/>
                <a:gd name="T21" fmla="*/ 0 h 2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2"/>
                <a:gd name="T34" fmla="*/ 0 h 248"/>
                <a:gd name="T35" fmla="*/ 112 w 112"/>
                <a:gd name="T36" fmla="*/ 248 h 2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2" h="248">
                  <a:moveTo>
                    <a:pt x="81" y="33"/>
                  </a:moveTo>
                  <a:lnTo>
                    <a:pt x="112" y="248"/>
                  </a:lnTo>
                  <a:lnTo>
                    <a:pt x="93" y="237"/>
                  </a:lnTo>
                  <a:lnTo>
                    <a:pt x="72" y="225"/>
                  </a:lnTo>
                  <a:lnTo>
                    <a:pt x="51" y="214"/>
                  </a:lnTo>
                  <a:lnTo>
                    <a:pt x="31" y="202"/>
                  </a:lnTo>
                  <a:lnTo>
                    <a:pt x="0" y="0"/>
                  </a:lnTo>
                  <a:lnTo>
                    <a:pt x="20" y="8"/>
                  </a:lnTo>
                  <a:lnTo>
                    <a:pt x="41" y="17"/>
                  </a:lnTo>
                  <a:lnTo>
                    <a:pt x="61" y="25"/>
                  </a:lnTo>
                  <a:lnTo>
                    <a:pt x="81" y="33"/>
                  </a:lnTo>
                  <a:close/>
                </a:path>
              </a:pathLst>
            </a:custGeom>
            <a:solidFill>
              <a:srgbClr val="A7BDCE"/>
            </a:solidFill>
            <a:ln w="9525">
              <a:noFill/>
              <a:round/>
              <a:headEnd/>
              <a:tailEnd/>
            </a:ln>
          </xdr:spPr>
        </xdr:sp>
        <xdr:sp macro="" textlink="">
          <xdr:nvSpPr>
            <xdr:cNvPr id="234" name="Freeform 378"/>
            <xdr:cNvSpPr>
              <a:spLocks/>
            </xdr:cNvSpPr>
          </xdr:nvSpPr>
          <xdr:spPr bwMode="auto">
            <a:xfrm>
              <a:off x="2083" y="544"/>
              <a:ext cx="22" cy="48"/>
            </a:xfrm>
            <a:custGeom>
              <a:avLst/>
              <a:gdLst>
                <a:gd name="T0" fmla="*/ 0 w 111"/>
                <a:gd name="T1" fmla="*/ 0 h 241"/>
                <a:gd name="T2" fmla="*/ 0 w 111"/>
                <a:gd name="T3" fmla="*/ 0 h 241"/>
                <a:gd name="T4" fmla="*/ 0 w 111"/>
                <a:gd name="T5" fmla="*/ 0 h 241"/>
                <a:gd name="T6" fmla="*/ 0 w 111"/>
                <a:gd name="T7" fmla="*/ 0 h 241"/>
                <a:gd name="T8" fmla="*/ 0 w 111"/>
                <a:gd name="T9" fmla="*/ 0 h 241"/>
                <a:gd name="T10" fmla="*/ 0 w 111"/>
                <a:gd name="T11" fmla="*/ 0 h 241"/>
                <a:gd name="T12" fmla="*/ 0 w 111"/>
                <a:gd name="T13" fmla="*/ 0 h 241"/>
                <a:gd name="T14" fmla="*/ 0 w 111"/>
                <a:gd name="T15" fmla="*/ 0 h 241"/>
                <a:gd name="T16" fmla="*/ 0 w 111"/>
                <a:gd name="T17" fmla="*/ 0 h 241"/>
                <a:gd name="T18" fmla="*/ 0 w 111"/>
                <a:gd name="T19" fmla="*/ 0 h 241"/>
                <a:gd name="T20" fmla="*/ 0 w 111"/>
                <a:gd name="T21" fmla="*/ 0 h 2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1"/>
                <a:gd name="T34" fmla="*/ 0 h 241"/>
                <a:gd name="T35" fmla="*/ 111 w 111"/>
                <a:gd name="T36" fmla="*/ 241 h 24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1" h="241">
                  <a:moveTo>
                    <a:pt x="80" y="33"/>
                  </a:moveTo>
                  <a:lnTo>
                    <a:pt x="111" y="241"/>
                  </a:lnTo>
                  <a:lnTo>
                    <a:pt x="90" y="230"/>
                  </a:lnTo>
                  <a:lnTo>
                    <a:pt x="70" y="218"/>
                  </a:lnTo>
                  <a:lnTo>
                    <a:pt x="49" y="207"/>
                  </a:lnTo>
                  <a:lnTo>
                    <a:pt x="28" y="196"/>
                  </a:lnTo>
                  <a:lnTo>
                    <a:pt x="0" y="0"/>
                  </a:lnTo>
                  <a:lnTo>
                    <a:pt x="19" y="7"/>
                  </a:lnTo>
                  <a:lnTo>
                    <a:pt x="39" y="16"/>
                  </a:lnTo>
                  <a:lnTo>
                    <a:pt x="59" y="24"/>
                  </a:lnTo>
                  <a:lnTo>
                    <a:pt x="80" y="33"/>
                  </a:lnTo>
                  <a:close/>
                </a:path>
              </a:pathLst>
            </a:custGeom>
            <a:solidFill>
              <a:srgbClr val="ABC0D1"/>
            </a:solidFill>
            <a:ln w="9525">
              <a:noFill/>
              <a:round/>
              <a:headEnd/>
              <a:tailEnd/>
            </a:ln>
          </xdr:spPr>
        </xdr:sp>
        <xdr:sp macro="" textlink="">
          <xdr:nvSpPr>
            <xdr:cNvPr id="235" name="Freeform 379"/>
            <xdr:cNvSpPr>
              <a:spLocks/>
            </xdr:cNvSpPr>
          </xdr:nvSpPr>
          <xdr:spPr bwMode="auto">
            <a:xfrm>
              <a:off x="2074" y="541"/>
              <a:ext cx="23" cy="47"/>
            </a:xfrm>
            <a:custGeom>
              <a:avLst/>
              <a:gdLst>
                <a:gd name="T0" fmla="*/ 0 w 111"/>
                <a:gd name="T1" fmla="*/ 0 h 235"/>
                <a:gd name="T2" fmla="*/ 0 w 111"/>
                <a:gd name="T3" fmla="*/ 0 h 235"/>
                <a:gd name="T4" fmla="*/ 0 w 111"/>
                <a:gd name="T5" fmla="*/ 0 h 235"/>
                <a:gd name="T6" fmla="*/ 0 w 111"/>
                <a:gd name="T7" fmla="*/ 0 h 235"/>
                <a:gd name="T8" fmla="*/ 0 w 111"/>
                <a:gd name="T9" fmla="*/ 0 h 235"/>
                <a:gd name="T10" fmla="*/ 0 w 111"/>
                <a:gd name="T11" fmla="*/ 0 h 235"/>
                <a:gd name="T12" fmla="*/ 0 w 111"/>
                <a:gd name="T13" fmla="*/ 0 h 235"/>
                <a:gd name="T14" fmla="*/ 0 w 111"/>
                <a:gd name="T15" fmla="*/ 0 h 235"/>
                <a:gd name="T16" fmla="*/ 0 w 111"/>
                <a:gd name="T17" fmla="*/ 0 h 235"/>
                <a:gd name="T18" fmla="*/ 0 w 111"/>
                <a:gd name="T19" fmla="*/ 0 h 235"/>
                <a:gd name="T20" fmla="*/ 0 w 111"/>
                <a:gd name="T21" fmla="*/ 0 h 23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1"/>
                <a:gd name="T34" fmla="*/ 0 h 235"/>
                <a:gd name="T35" fmla="*/ 111 w 111"/>
                <a:gd name="T36" fmla="*/ 235 h 23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1" h="235">
                  <a:moveTo>
                    <a:pt x="80" y="33"/>
                  </a:moveTo>
                  <a:lnTo>
                    <a:pt x="111" y="235"/>
                  </a:lnTo>
                  <a:lnTo>
                    <a:pt x="90" y="224"/>
                  </a:lnTo>
                  <a:lnTo>
                    <a:pt x="70" y="213"/>
                  </a:lnTo>
                  <a:lnTo>
                    <a:pt x="49" y="202"/>
                  </a:lnTo>
                  <a:lnTo>
                    <a:pt x="28" y="191"/>
                  </a:lnTo>
                  <a:lnTo>
                    <a:pt x="0" y="0"/>
                  </a:lnTo>
                  <a:lnTo>
                    <a:pt x="21" y="8"/>
                  </a:lnTo>
                  <a:lnTo>
                    <a:pt x="41" y="17"/>
                  </a:lnTo>
                  <a:lnTo>
                    <a:pt x="60" y="24"/>
                  </a:lnTo>
                  <a:lnTo>
                    <a:pt x="80" y="33"/>
                  </a:lnTo>
                  <a:close/>
                </a:path>
              </a:pathLst>
            </a:custGeom>
            <a:solidFill>
              <a:srgbClr val="AFC3D4"/>
            </a:solidFill>
            <a:ln w="9525">
              <a:noFill/>
              <a:round/>
              <a:headEnd/>
              <a:tailEnd/>
            </a:ln>
          </xdr:spPr>
        </xdr:sp>
        <xdr:sp macro="" textlink="">
          <xdr:nvSpPr>
            <xdr:cNvPr id="236" name="Freeform 380"/>
            <xdr:cNvSpPr>
              <a:spLocks/>
            </xdr:cNvSpPr>
          </xdr:nvSpPr>
          <xdr:spPr bwMode="auto">
            <a:xfrm>
              <a:off x="2066" y="538"/>
              <a:ext cx="22" cy="45"/>
            </a:xfrm>
            <a:custGeom>
              <a:avLst/>
              <a:gdLst>
                <a:gd name="T0" fmla="*/ 0 w 109"/>
                <a:gd name="T1" fmla="*/ 0 h 229"/>
                <a:gd name="T2" fmla="*/ 0 w 109"/>
                <a:gd name="T3" fmla="*/ 0 h 229"/>
                <a:gd name="T4" fmla="*/ 0 w 109"/>
                <a:gd name="T5" fmla="*/ 0 h 229"/>
                <a:gd name="T6" fmla="*/ 0 w 109"/>
                <a:gd name="T7" fmla="*/ 0 h 229"/>
                <a:gd name="T8" fmla="*/ 0 w 109"/>
                <a:gd name="T9" fmla="*/ 0 h 229"/>
                <a:gd name="T10" fmla="*/ 0 w 109"/>
                <a:gd name="T11" fmla="*/ 0 h 229"/>
                <a:gd name="T12" fmla="*/ 0 w 109"/>
                <a:gd name="T13" fmla="*/ 0 h 229"/>
                <a:gd name="T14" fmla="*/ 0 w 109"/>
                <a:gd name="T15" fmla="*/ 0 h 229"/>
                <a:gd name="T16" fmla="*/ 0 w 109"/>
                <a:gd name="T17" fmla="*/ 0 h 229"/>
                <a:gd name="T18" fmla="*/ 0 w 109"/>
                <a:gd name="T19" fmla="*/ 0 h 229"/>
                <a:gd name="T20" fmla="*/ 0 w 109"/>
                <a:gd name="T21" fmla="*/ 0 h 2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9"/>
                <a:gd name="T34" fmla="*/ 0 h 229"/>
                <a:gd name="T35" fmla="*/ 109 w 109"/>
                <a:gd name="T36" fmla="*/ 229 h 2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9" h="229">
                  <a:moveTo>
                    <a:pt x="81" y="33"/>
                  </a:moveTo>
                  <a:lnTo>
                    <a:pt x="109" y="229"/>
                  </a:lnTo>
                  <a:lnTo>
                    <a:pt x="89" y="218"/>
                  </a:lnTo>
                  <a:lnTo>
                    <a:pt x="68" y="207"/>
                  </a:lnTo>
                  <a:lnTo>
                    <a:pt x="49" y="196"/>
                  </a:lnTo>
                  <a:lnTo>
                    <a:pt x="28" y="185"/>
                  </a:lnTo>
                  <a:lnTo>
                    <a:pt x="0" y="0"/>
                  </a:lnTo>
                  <a:lnTo>
                    <a:pt x="20" y="8"/>
                  </a:lnTo>
                  <a:lnTo>
                    <a:pt x="40" y="16"/>
                  </a:lnTo>
                  <a:lnTo>
                    <a:pt x="60" y="24"/>
                  </a:lnTo>
                  <a:lnTo>
                    <a:pt x="81" y="33"/>
                  </a:lnTo>
                  <a:close/>
                </a:path>
              </a:pathLst>
            </a:custGeom>
            <a:solidFill>
              <a:srgbClr val="B3C6D6"/>
            </a:solidFill>
            <a:ln w="9525">
              <a:noFill/>
              <a:round/>
              <a:headEnd/>
              <a:tailEnd/>
            </a:ln>
          </xdr:spPr>
        </xdr:sp>
        <xdr:sp macro="" textlink="">
          <xdr:nvSpPr>
            <xdr:cNvPr id="237" name="Freeform 381"/>
            <xdr:cNvSpPr>
              <a:spLocks/>
            </xdr:cNvSpPr>
          </xdr:nvSpPr>
          <xdr:spPr bwMode="auto">
            <a:xfrm>
              <a:off x="2058" y="534"/>
              <a:ext cx="22" cy="45"/>
            </a:xfrm>
            <a:custGeom>
              <a:avLst/>
              <a:gdLst>
                <a:gd name="T0" fmla="*/ 0 w 108"/>
                <a:gd name="T1" fmla="*/ 0 h 223"/>
                <a:gd name="T2" fmla="*/ 0 w 108"/>
                <a:gd name="T3" fmla="*/ 0 h 223"/>
                <a:gd name="T4" fmla="*/ 0 w 108"/>
                <a:gd name="T5" fmla="*/ 0 h 223"/>
                <a:gd name="T6" fmla="*/ 0 w 108"/>
                <a:gd name="T7" fmla="*/ 0 h 223"/>
                <a:gd name="T8" fmla="*/ 0 w 108"/>
                <a:gd name="T9" fmla="*/ 0 h 223"/>
                <a:gd name="T10" fmla="*/ 0 w 108"/>
                <a:gd name="T11" fmla="*/ 0 h 223"/>
                <a:gd name="T12" fmla="*/ 0 w 108"/>
                <a:gd name="T13" fmla="*/ 0 h 223"/>
                <a:gd name="T14" fmla="*/ 0 w 108"/>
                <a:gd name="T15" fmla="*/ 0 h 223"/>
                <a:gd name="T16" fmla="*/ 0 w 108"/>
                <a:gd name="T17" fmla="*/ 0 h 223"/>
                <a:gd name="T18" fmla="*/ 0 w 108"/>
                <a:gd name="T19" fmla="*/ 0 h 223"/>
                <a:gd name="T20" fmla="*/ 0 w 108"/>
                <a:gd name="T21" fmla="*/ 0 h 2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8"/>
                <a:gd name="T34" fmla="*/ 0 h 223"/>
                <a:gd name="T35" fmla="*/ 108 w 108"/>
                <a:gd name="T36" fmla="*/ 223 h 2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8" h="223">
                  <a:moveTo>
                    <a:pt x="80" y="32"/>
                  </a:moveTo>
                  <a:lnTo>
                    <a:pt x="108" y="223"/>
                  </a:lnTo>
                  <a:lnTo>
                    <a:pt x="89" y="212"/>
                  </a:lnTo>
                  <a:lnTo>
                    <a:pt x="68" y="201"/>
                  </a:lnTo>
                  <a:lnTo>
                    <a:pt x="48" y="191"/>
                  </a:lnTo>
                  <a:lnTo>
                    <a:pt x="27" y="180"/>
                  </a:lnTo>
                  <a:lnTo>
                    <a:pt x="0" y="0"/>
                  </a:lnTo>
                  <a:lnTo>
                    <a:pt x="20" y="8"/>
                  </a:lnTo>
                  <a:lnTo>
                    <a:pt x="40" y="16"/>
                  </a:lnTo>
                  <a:lnTo>
                    <a:pt x="60" y="24"/>
                  </a:lnTo>
                  <a:lnTo>
                    <a:pt x="80" y="32"/>
                  </a:lnTo>
                  <a:close/>
                </a:path>
              </a:pathLst>
            </a:custGeom>
            <a:solidFill>
              <a:srgbClr val="B7C9D9"/>
            </a:solidFill>
            <a:ln w="9525">
              <a:noFill/>
              <a:round/>
              <a:headEnd/>
              <a:tailEnd/>
            </a:ln>
          </xdr:spPr>
        </xdr:sp>
        <xdr:sp macro="" textlink="">
          <xdr:nvSpPr>
            <xdr:cNvPr id="238" name="Freeform 382"/>
            <xdr:cNvSpPr>
              <a:spLocks/>
            </xdr:cNvSpPr>
          </xdr:nvSpPr>
          <xdr:spPr bwMode="auto">
            <a:xfrm>
              <a:off x="2050" y="531"/>
              <a:ext cx="22" cy="44"/>
            </a:xfrm>
            <a:custGeom>
              <a:avLst/>
              <a:gdLst>
                <a:gd name="T0" fmla="*/ 0 w 108"/>
                <a:gd name="T1" fmla="*/ 0 h 216"/>
                <a:gd name="T2" fmla="*/ 0 w 108"/>
                <a:gd name="T3" fmla="*/ 0 h 216"/>
                <a:gd name="T4" fmla="*/ 0 w 108"/>
                <a:gd name="T5" fmla="*/ 0 h 216"/>
                <a:gd name="T6" fmla="*/ 0 w 108"/>
                <a:gd name="T7" fmla="*/ 0 h 216"/>
                <a:gd name="T8" fmla="*/ 0 w 108"/>
                <a:gd name="T9" fmla="*/ 0 h 216"/>
                <a:gd name="T10" fmla="*/ 0 w 108"/>
                <a:gd name="T11" fmla="*/ 0 h 216"/>
                <a:gd name="T12" fmla="*/ 0 w 108"/>
                <a:gd name="T13" fmla="*/ 0 h 216"/>
                <a:gd name="T14" fmla="*/ 0 w 108"/>
                <a:gd name="T15" fmla="*/ 0 h 216"/>
                <a:gd name="T16" fmla="*/ 0 w 108"/>
                <a:gd name="T17" fmla="*/ 0 h 216"/>
                <a:gd name="T18" fmla="*/ 0 w 108"/>
                <a:gd name="T19" fmla="*/ 0 h 216"/>
                <a:gd name="T20" fmla="*/ 0 w 108"/>
                <a:gd name="T21" fmla="*/ 0 h 2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8"/>
                <a:gd name="T34" fmla="*/ 0 h 216"/>
                <a:gd name="T35" fmla="*/ 108 w 108"/>
                <a:gd name="T36" fmla="*/ 216 h 2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8" h="216">
                  <a:moveTo>
                    <a:pt x="80" y="31"/>
                  </a:moveTo>
                  <a:lnTo>
                    <a:pt x="108" y="216"/>
                  </a:lnTo>
                  <a:lnTo>
                    <a:pt x="88" y="206"/>
                  </a:lnTo>
                  <a:lnTo>
                    <a:pt x="67" y="195"/>
                  </a:lnTo>
                  <a:lnTo>
                    <a:pt x="47" y="185"/>
                  </a:lnTo>
                  <a:lnTo>
                    <a:pt x="26" y="175"/>
                  </a:lnTo>
                  <a:lnTo>
                    <a:pt x="0" y="0"/>
                  </a:lnTo>
                  <a:lnTo>
                    <a:pt x="20" y="7"/>
                  </a:lnTo>
                  <a:lnTo>
                    <a:pt x="40" y="15"/>
                  </a:lnTo>
                  <a:lnTo>
                    <a:pt x="60" y="23"/>
                  </a:lnTo>
                  <a:lnTo>
                    <a:pt x="80" y="31"/>
                  </a:lnTo>
                  <a:close/>
                </a:path>
              </a:pathLst>
            </a:custGeom>
            <a:solidFill>
              <a:srgbClr val="BDCDDC"/>
            </a:solidFill>
            <a:ln w="9525">
              <a:noFill/>
              <a:round/>
              <a:headEnd/>
              <a:tailEnd/>
            </a:ln>
          </xdr:spPr>
        </xdr:sp>
        <xdr:sp macro="" textlink="">
          <xdr:nvSpPr>
            <xdr:cNvPr id="239" name="Freeform 383"/>
            <xdr:cNvSpPr>
              <a:spLocks/>
            </xdr:cNvSpPr>
          </xdr:nvSpPr>
          <xdr:spPr bwMode="auto">
            <a:xfrm>
              <a:off x="2042" y="528"/>
              <a:ext cx="22" cy="42"/>
            </a:xfrm>
            <a:custGeom>
              <a:avLst/>
              <a:gdLst>
                <a:gd name="T0" fmla="*/ 0 w 107"/>
                <a:gd name="T1" fmla="*/ 0 h 211"/>
                <a:gd name="T2" fmla="*/ 0 w 107"/>
                <a:gd name="T3" fmla="*/ 0 h 211"/>
                <a:gd name="T4" fmla="*/ 0 w 107"/>
                <a:gd name="T5" fmla="*/ 0 h 211"/>
                <a:gd name="T6" fmla="*/ 0 w 107"/>
                <a:gd name="T7" fmla="*/ 0 h 211"/>
                <a:gd name="T8" fmla="*/ 0 w 107"/>
                <a:gd name="T9" fmla="*/ 0 h 211"/>
                <a:gd name="T10" fmla="*/ 0 w 107"/>
                <a:gd name="T11" fmla="*/ 0 h 211"/>
                <a:gd name="T12" fmla="*/ 0 w 107"/>
                <a:gd name="T13" fmla="*/ 0 h 211"/>
                <a:gd name="T14" fmla="*/ 0 w 107"/>
                <a:gd name="T15" fmla="*/ 0 h 211"/>
                <a:gd name="T16" fmla="*/ 0 w 107"/>
                <a:gd name="T17" fmla="*/ 0 h 211"/>
                <a:gd name="T18" fmla="*/ 0 w 107"/>
                <a:gd name="T19" fmla="*/ 0 h 211"/>
                <a:gd name="T20" fmla="*/ 0 w 107"/>
                <a:gd name="T21" fmla="*/ 0 h 2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7"/>
                <a:gd name="T34" fmla="*/ 0 h 211"/>
                <a:gd name="T35" fmla="*/ 107 w 107"/>
                <a:gd name="T36" fmla="*/ 211 h 2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7" h="211">
                  <a:moveTo>
                    <a:pt x="80" y="31"/>
                  </a:moveTo>
                  <a:lnTo>
                    <a:pt x="107" y="211"/>
                  </a:lnTo>
                  <a:lnTo>
                    <a:pt x="87" y="201"/>
                  </a:lnTo>
                  <a:lnTo>
                    <a:pt x="66" y="191"/>
                  </a:lnTo>
                  <a:lnTo>
                    <a:pt x="46" y="181"/>
                  </a:lnTo>
                  <a:lnTo>
                    <a:pt x="25" y="171"/>
                  </a:lnTo>
                  <a:lnTo>
                    <a:pt x="0" y="0"/>
                  </a:lnTo>
                  <a:lnTo>
                    <a:pt x="20" y="8"/>
                  </a:lnTo>
                  <a:lnTo>
                    <a:pt x="40" y="16"/>
                  </a:lnTo>
                  <a:lnTo>
                    <a:pt x="60" y="23"/>
                  </a:lnTo>
                  <a:lnTo>
                    <a:pt x="80" y="31"/>
                  </a:lnTo>
                  <a:close/>
                </a:path>
              </a:pathLst>
            </a:custGeom>
            <a:solidFill>
              <a:srgbClr val="C0D0DE"/>
            </a:solidFill>
            <a:ln w="9525">
              <a:noFill/>
              <a:round/>
              <a:headEnd/>
              <a:tailEnd/>
            </a:ln>
          </xdr:spPr>
        </xdr:sp>
        <xdr:sp macro="" textlink="">
          <xdr:nvSpPr>
            <xdr:cNvPr id="240" name="Freeform 384"/>
            <xdr:cNvSpPr>
              <a:spLocks/>
            </xdr:cNvSpPr>
          </xdr:nvSpPr>
          <xdr:spPr bwMode="auto">
            <a:xfrm>
              <a:off x="2034" y="525"/>
              <a:ext cx="22" cy="41"/>
            </a:xfrm>
            <a:custGeom>
              <a:avLst/>
              <a:gdLst>
                <a:gd name="T0" fmla="*/ 0 w 106"/>
                <a:gd name="T1" fmla="*/ 0 h 205"/>
                <a:gd name="T2" fmla="*/ 0 w 106"/>
                <a:gd name="T3" fmla="*/ 0 h 205"/>
                <a:gd name="T4" fmla="*/ 0 w 106"/>
                <a:gd name="T5" fmla="*/ 0 h 205"/>
                <a:gd name="T6" fmla="*/ 0 w 106"/>
                <a:gd name="T7" fmla="*/ 0 h 205"/>
                <a:gd name="T8" fmla="*/ 0 w 106"/>
                <a:gd name="T9" fmla="*/ 0 h 205"/>
                <a:gd name="T10" fmla="*/ 0 w 106"/>
                <a:gd name="T11" fmla="*/ 0 h 205"/>
                <a:gd name="T12" fmla="*/ 0 w 106"/>
                <a:gd name="T13" fmla="*/ 0 h 205"/>
                <a:gd name="T14" fmla="*/ 0 w 106"/>
                <a:gd name="T15" fmla="*/ 0 h 205"/>
                <a:gd name="T16" fmla="*/ 0 w 106"/>
                <a:gd name="T17" fmla="*/ 0 h 205"/>
                <a:gd name="T18" fmla="*/ 0 w 106"/>
                <a:gd name="T19" fmla="*/ 0 h 205"/>
                <a:gd name="T20" fmla="*/ 0 w 106"/>
                <a:gd name="T21" fmla="*/ 0 h 2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6"/>
                <a:gd name="T34" fmla="*/ 0 h 205"/>
                <a:gd name="T35" fmla="*/ 106 w 106"/>
                <a:gd name="T36" fmla="*/ 205 h 2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6" h="205">
                  <a:moveTo>
                    <a:pt x="80" y="30"/>
                  </a:moveTo>
                  <a:lnTo>
                    <a:pt x="106" y="205"/>
                  </a:lnTo>
                  <a:lnTo>
                    <a:pt x="86" y="195"/>
                  </a:lnTo>
                  <a:lnTo>
                    <a:pt x="65" y="185"/>
                  </a:lnTo>
                  <a:lnTo>
                    <a:pt x="46" y="175"/>
                  </a:lnTo>
                  <a:lnTo>
                    <a:pt x="25" y="165"/>
                  </a:lnTo>
                  <a:lnTo>
                    <a:pt x="0" y="0"/>
                  </a:lnTo>
                  <a:lnTo>
                    <a:pt x="20" y="8"/>
                  </a:lnTo>
                  <a:lnTo>
                    <a:pt x="40" y="14"/>
                  </a:lnTo>
                  <a:lnTo>
                    <a:pt x="60" y="22"/>
                  </a:lnTo>
                  <a:lnTo>
                    <a:pt x="80" y="30"/>
                  </a:lnTo>
                  <a:close/>
                </a:path>
              </a:pathLst>
            </a:custGeom>
            <a:solidFill>
              <a:srgbClr val="C4D2E0"/>
            </a:solidFill>
            <a:ln w="9525">
              <a:noFill/>
              <a:round/>
              <a:headEnd/>
              <a:tailEnd/>
            </a:ln>
          </xdr:spPr>
        </xdr:sp>
        <xdr:sp macro="" textlink="">
          <xdr:nvSpPr>
            <xdr:cNvPr id="241" name="Freeform 385"/>
            <xdr:cNvSpPr>
              <a:spLocks/>
            </xdr:cNvSpPr>
          </xdr:nvSpPr>
          <xdr:spPr bwMode="auto">
            <a:xfrm>
              <a:off x="2027" y="523"/>
              <a:ext cx="20" cy="39"/>
            </a:xfrm>
            <a:custGeom>
              <a:avLst/>
              <a:gdLst>
                <a:gd name="T0" fmla="*/ 0 w 104"/>
                <a:gd name="T1" fmla="*/ 0 h 199"/>
                <a:gd name="T2" fmla="*/ 0 w 104"/>
                <a:gd name="T3" fmla="*/ 0 h 199"/>
                <a:gd name="T4" fmla="*/ 0 w 104"/>
                <a:gd name="T5" fmla="*/ 0 h 199"/>
                <a:gd name="T6" fmla="*/ 0 w 104"/>
                <a:gd name="T7" fmla="*/ 0 h 199"/>
                <a:gd name="T8" fmla="*/ 0 w 104"/>
                <a:gd name="T9" fmla="*/ 0 h 199"/>
                <a:gd name="T10" fmla="*/ 0 w 104"/>
                <a:gd name="T11" fmla="*/ 0 h 199"/>
                <a:gd name="T12" fmla="*/ 0 w 104"/>
                <a:gd name="T13" fmla="*/ 0 h 199"/>
                <a:gd name="T14" fmla="*/ 0 w 104"/>
                <a:gd name="T15" fmla="*/ 0 h 199"/>
                <a:gd name="T16" fmla="*/ 0 w 104"/>
                <a:gd name="T17" fmla="*/ 0 h 199"/>
                <a:gd name="T18" fmla="*/ 0 w 104"/>
                <a:gd name="T19" fmla="*/ 0 h 199"/>
                <a:gd name="T20" fmla="*/ 0 w 104"/>
                <a:gd name="T21" fmla="*/ 0 h 19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4"/>
                <a:gd name="T34" fmla="*/ 0 h 199"/>
                <a:gd name="T35" fmla="*/ 104 w 104"/>
                <a:gd name="T36" fmla="*/ 199 h 19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4" h="199">
                  <a:moveTo>
                    <a:pt x="79" y="28"/>
                  </a:moveTo>
                  <a:lnTo>
                    <a:pt x="104" y="199"/>
                  </a:lnTo>
                  <a:lnTo>
                    <a:pt x="85" y="189"/>
                  </a:lnTo>
                  <a:lnTo>
                    <a:pt x="65" y="179"/>
                  </a:lnTo>
                  <a:lnTo>
                    <a:pt x="44" y="170"/>
                  </a:lnTo>
                  <a:lnTo>
                    <a:pt x="24" y="160"/>
                  </a:lnTo>
                  <a:lnTo>
                    <a:pt x="0" y="0"/>
                  </a:lnTo>
                  <a:lnTo>
                    <a:pt x="20" y="6"/>
                  </a:lnTo>
                  <a:lnTo>
                    <a:pt x="39" y="14"/>
                  </a:lnTo>
                  <a:lnTo>
                    <a:pt x="59" y="22"/>
                  </a:lnTo>
                  <a:lnTo>
                    <a:pt x="79" y="28"/>
                  </a:lnTo>
                  <a:close/>
                </a:path>
              </a:pathLst>
            </a:custGeom>
            <a:solidFill>
              <a:srgbClr val="C8D6E4"/>
            </a:solidFill>
            <a:ln w="9525">
              <a:noFill/>
              <a:round/>
              <a:headEnd/>
              <a:tailEnd/>
            </a:ln>
          </xdr:spPr>
        </xdr:sp>
        <xdr:sp macro="" textlink="">
          <xdr:nvSpPr>
            <xdr:cNvPr id="242" name="Freeform 386"/>
            <xdr:cNvSpPr>
              <a:spLocks/>
            </xdr:cNvSpPr>
          </xdr:nvSpPr>
          <xdr:spPr bwMode="auto">
            <a:xfrm>
              <a:off x="2019" y="520"/>
              <a:ext cx="20" cy="38"/>
            </a:xfrm>
            <a:custGeom>
              <a:avLst/>
              <a:gdLst>
                <a:gd name="T0" fmla="*/ 0 w 104"/>
                <a:gd name="T1" fmla="*/ 0 h 194"/>
                <a:gd name="T2" fmla="*/ 0 w 104"/>
                <a:gd name="T3" fmla="*/ 0 h 194"/>
                <a:gd name="T4" fmla="*/ 0 w 104"/>
                <a:gd name="T5" fmla="*/ 0 h 194"/>
                <a:gd name="T6" fmla="*/ 0 w 104"/>
                <a:gd name="T7" fmla="*/ 0 h 194"/>
                <a:gd name="T8" fmla="*/ 0 w 104"/>
                <a:gd name="T9" fmla="*/ 0 h 194"/>
                <a:gd name="T10" fmla="*/ 0 w 104"/>
                <a:gd name="T11" fmla="*/ 0 h 194"/>
                <a:gd name="T12" fmla="*/ 0 w 104"/>
                <a:gd name="T13" fmla="*/ 0 h 194"/>
                <a:gd name="T14" fmla="*/ 0 w 104"/>
                <a:gd name="T15" fmla="*/ 0 h 194"/>
                <a:gd name="T16" fmla="*/ 0 w 104"/>
                <a:gd name="T17" fmla="*/ 0 h 194"/>
                <a:gd name="T18" fmla="*/ 0 w 104"/>
                <a:gd name="T19" fmla="*/ 0 h 194"/>
                <a:gd name="T20" fmla="*/ 0 w 104"/>
                <a:gd name="T21" fmla="*/ 0 h 19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4"/>
                <a:gd name="T34" fmla="*/ 0 h 194"/>
                <a:gd name="T35" fmla="*/ 104 w 104"/>
                <a:gd name="T36" fmla="*/ 194 h 19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4" h="194">
                  <a:moveTo>
                    <a:pt x="79" y="29"/>
                  </a:moveTo>
                  <a:lnTo>
                    <a:pt x="104" y="194"/>
                  </a:lnTo>
                  <a:lnTo>
                    <a:pt x="84" y="185"/>
                  </a:lnTo>
                  <a:lnTo>
                    <a:pt x="64" y="175"/>
                  </a:lnTo>
                  <a:lnTo>
                    <a:pt x="43" y="167"/>
                  </a:lnTo>
                  <a:lnTo>
                    <a:pt x="23" y="158"/>
                  </a:lnTo>
                  <a:lnTo>
                    <a:pt x="0" y="0"/>
                  </a:lnTo>
                  <a:lnTo>
                    <a:pt x="19" y="7"/>
                  </a:lnTo>
                  <a:lnTo>
                    <a:pt x="39" y="15"/>
                  </a:lnTo>
                  <a:lnTo>
                    <a:pt x="60" y="21"/>
                  </a:lnTo>
                  <a:lnTo>
                    <a:pt x="79" y="29"/>
                  </a:lnTo>
                  <a:close/>
                </a:path>
              </a:pathLst>
            </a:custGeom>
            <a:solidFill>
              <a:srgbClr val="CEDBE7"/>
            </a:solidFill>
            <a:ln w="9525">
              <a:noFill/>
              <a:round/>
              <a:headEnd/>
              <a:tailEnd/>
            </a:ln>
          </xdr:spPr>
        </xdr:sp>
        <xdr:sp macro="" textlink="">
          <xdr:nvSpPr>
            <xdr:cNvPr id="243" name="Freeform 387"/>
            <xdr:cNvSpPr>
              <a:spLocks/>
            </xdr:cNvSpPr>
          </xdr:nvSpPr>
          <xdr:spPr bwMode="auto">
            <a:xfrm>
              <a:off x="2011" y="517"/>
              <a:ext cx="20" cy="38"/>
            </a:xfrm>
            <a:custGeom>
              <a:avLst/>
              <a:gdLst>
                <a:gd name="T0" fmla="*/ 0 w 104"/>
                <a:gd name="T1" fmla="*/ 0 h 188"/>
                <a:gd name="T2" fmla="*/ 0 w 104"/>
                <a:gd name="T3" fmla="*/ 0 h 188"/>
                <a:gd name="T4" fmla="*/ 0 w 104"/>
                <a:gd name="T5" fmla="*/ 0 h 188"/>
                <a:gd name="T6" fmla="*/ 0 w 104"/>
                <a:gd name="T7" fmla="*/ 0 h 188"/>
                <a:gd name="T8" fmla="*/ 0 w 104"/>
                <a:gd name="T9" fmla="*/ 0 h 188"/>
                <a:gd name="T10" fmla="*/ 0 w 104"/>
                <a:gd name="T11" fmla="*/ 0 h 188"/>
                <a:gd name="T12" fmla="*/ 0 w 104"/>
                <a:gd name="T13" fmla="*/ 0 h 188"/>
                <a:gd name="T14" fmla="*/ 0 w 104"/>
                <a:gd name="T15" fmla="*/ 0 h 188"/>
                <a:gd name="T16" fmla="*/ 0 w 104"/>
                <a:gd name="T17" fmla="*/ 0 h 188"/>
                <a:gd name="T18" fmla="*/ 0 w 104"/>
                <a:gd name="T19" fmla="*/ 0 h 188"/>
                <a:gd name="T20" fmla="*/ 0 w 104"/>
                <a:gd name="T21" fmla="*/ 0 h 18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4"/>
                <a:gd name="T34" fmla="*/ 0 h 188"/>
                <a:gd name="T35" fmla="*/ 104 w 104"/>
                <a:gd name="T36" fmla="*/ 188 h 18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4" h="188">
                  <a:moveTo>
                    <a:pt x="80" y="28"/>
                  </a:moveTo>
                  <a:lnTo>
                    <a:pt x="104" y="188"/>
                  </a:lnTo>
                  <a:lnTo>
                    <a:pt x="83" y="180"/>
                  </a:lnTo>
                  <a:lnTo>
                    <a:pt x="63" y="171"/>
                  </a:lnTo>
                  <a:lnTo>
                    <a:pt x="43" y="162"/>
                  </a:lnTo>
                  <a:lnTo>
                    <a:pt x="22" y="153"/>
                  </a:lnTo>
                  <a:lnTo>
                    <a:pt x="0" y="0"/>
                  </a:lnTo>
                  <a:lnTo>
                    <a:pt x="19" y="7"/>
                  </a:lnTo>
                  <a:lnTo>
                    <a:pt x="39" y="13"/>
                  </a:lnTo>
                  <a:lnTo>
                    <a:pt x="59" y="20"/>
                  </a:lnTo>
                  <a:lnTo>
                    <a:pt x="80" y="28"/>
                  </a:lnTo>
                  <a:close/>
                </a:path>
              </a:pathLst>
            </a:custGeom>
            <a:solidFill>
              <a:srgbClr val="D4DEE9"/>
            </a:solidFill>
            <a:ln w="9525">
              <a:noFill/>
              <a:round/>
              <a:headEnd/>
              <a:tailEnd/>
            </a:ln>
          </xdr:spPr>
        </xdr:sp>
        <xdr:sp macro="" textlink="">
          <xdr:nvSpPr>
            <xdr:cNvPr id="244" name="Freeform 388"/>
            <xdr:cNvSpPr>
              <a:spLocks/>
            </xdr:cNvSpPr>
          </xdr:nvSpPr>
          <xdr:spPr bwMode="auto">
            <a:xfrm>
              <a:off x="2003" y="514"/>
              <a:ext cx="20" cy="37"/>
            </a:xfrm>
            <a:custGeom>
              <a:avLst/>
              <a:gdLst>
                <a:gd name="T0" fmla="*/ 0 w 102"/>
                <a:gd name="T1" fmla="*/ 0 h 184"/>
                <a:gd name="T2" fmla="*/ 0 w 102"/>
                <a:gd name="T3" fmla="*/ 0 h 184"/>
                <a:gd name="T4" fmla="*/ 0 w 102"/>
                <a:gd name="T5" fmla="*/ 0 h 184"/>
                <a:gd name="T6" fmla="*/ 0 w 102"/>
                <a:gd name="T7" fmla="*/ 0 h 184"/>
                <a:gd name="T8" fmla="*/ 0 w 102"/>
                <a:gd name="T9" fmla="*/ 0 h 184"/>
                <a:gd name="T10" fmla="*/ 0 w 102"/>
                <a:gd name="T11" fmla="*/ 0 h 184"/>
                <a:gd name="T12" fmla="*/ 0 w 102"/>
                <a:gd name="T13" fmla="*/ 0 h 184"/>
                <a:gd name="T14" fmla="*/ 0 w 102"/>
                <a:gd name="T15" fmla="*/ 0 h 184"/>
                <a:gd name="T16" fmla="*/ 0 w 102"/>
                <a:gd name="T17" fmla="*/ 0 h 184"/>
                <a:gd name="T18" fmla="*/ 0 w 102"/>
                <a:gd name="T19" fmla="*/ 0 h 184"/>
                <a:gd name="T20" fmla="*/ 0 w 102"/>
                <a:gd name="T21" fmla="*/ 0 h 184"/>
                <a:gd name="T22" fmla="*/ 0 w 102"/>
                <a:gd name="T23" fmla="*/ 0 h 184"/>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02"/>
                <a:gd name="T37" fmla="*/ 0 h 184"/>
                <a:gd name="T38" fmla="*/ 102 w 102"/>
                <a:gd name="T39" fmla="*/ 184 h 184"/>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02" h="184">
                  <a:moveTo>
                    <a:pt x="79" y="26"/>
                  </a:moveTo>
                  <a:lnTo>
                    <a:pt x="102" y="184"/>
                  </a:lnTo>
                  <a:lnTo>
                    <a:pt x="84" y="175"/>
                  </a:lnTo>
                  <a:lnTo>
                    <a:pt x="65" y="167"/>
                  </a:lnTo>
                  <a:lnTo>
                    <a:pt x="46" y="160"/>
                  </a:lnTo>
                  <a:lnTo>
                    <a:pt x="27" y="151"/>
                  </a:lnTo>
                  <a:lnTo>
                    <a:pt x="22" y="149"/>
                  </a:lnTo>
                  <a:lnTo>
                    <a:pt x="0" y="0"/>
                  </a:lnTo>
                  <a:lnTo>
                    <a:pt x="19" y="6"/>
                  </a:lnTo>
                  <a:lnTo>
                    <a:pt x="38" y="13"/>
                  </a:lnTo>
                  <a:lnTo>
                    <a:pt x="58" y="20"/>
                  </a:lnTo>
                  <a:lnTo>
                    <a:pt x="79" y="26"/>
                  </a:lnTo>
                  <a:close/>
                </a:path>
              </a:pathLst>
            </a:custGeom>
            <a:solidFill>
              <a:srgbClr val="D9E3EC"/>
            </a:solidFill>
            <a:ln w="9525">
              <a:noFill/>
              <a:round/>
              <a:headEnd/>
              <a:tailEnd/>
            </a:ln>
          </xdr:spPr>
        </xdr:sp>
        <xdr:sp macro="" textlink="">
          <xdr:nvSpPr>
            <xdr:cNvPr id="245" name="Freeform 389"/>
            <xdr:cNvSpPr>
              <a:spLocks/>
            </xdr:cNvSpPr>
          </xdr:nvSpPr>
          <xdr:spPr bwMode="auto">
            <a:xfrm>
              <a:off x="1995" y="512"/>
              <a:ext cx="20" cy="36"/>
            </a:xfrm>
            <a:custGeom>
              <a:avLst/>
              <a:gdLst>
                <a:gd name="T0" fmla="*/ 0 w 101"/>
                <a:gd name="T1" fmla="*/ 0 h 179"/>
                <a:gd name="T2" fmla="*/ 0 w 101"/>
                <a:gd name="T3" fmla="*/ 0 h 179"/>
                <a:gd name="T4" fmla="*/ 0 w 101"/>
                <a:gd name="T5" fmla="*/ 0 h 179"/>
                <a:gd name="T6" fmla="*/ 0 w 101"/>
                <a:gd name="T7" fmla="*/ 0 h 179"/>
                <a:gd name="T8" fmla="*/ 0 w 101"/>
                <a:gd name="T9" fmla="*/ 0 h 179"/>
                <a:gd name="T10" fmla="*/ 0 w 101"/>
                <a:gd name="T11" fmla="*/ 0 h 179"/>
                <a:gd name="T12" fmla="*/ 0 w 101"/>
                <a:gd name="T13" fmla="*/ 0 h 179"/>
                <a:gd name="T14" fmla="*/ 0 w 101"/>
                <a:gd name="T15" fmla="*/ 0 h 179"/>
                <a:gd name="T16" fmla="*/ 0 w 101"/>
                <a:gd name="T17" fmla="*/ 0 h 179"/>
                <a:gd name="T18" fmla="*/ 0 w 101"/>
                <a:gd name="T19" fmla="*/ 0 h 179"/>
                <a:gd name="T20" fmla="*/ 0 w 101"/>
                <a:gd name="T21" fmla="*/ 0 h 179"/>
                <a:gd name="T22" fmla="*/ 0 w 101"/>
                <a:gd name="T23" fmla="*/ 0 h 179"/>
                <a:gd name="T24" fmla="*/ 0 w 101"/>
                <a:gd name="T25" fmla="*/ 0 h 179"/>
                <a:gd name="T26" fmla="*/ 0 w 101"/>
                <a:gd name="T27" fmla="*/ 0 h 179"/>
                <a:gd name="T28" fmla="*/ 0 w 101"/>
                <a:gd name="T29" fmla="*/ 0 h 17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79"/>
                <a:gd name="T47" fmla="*/ 101 w 101"/>
                <a:gd name="T48" fmla="*/ 179 h 17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79">
                  <a:moveTo>
                    <a:pt x="79" y="26"/>
                  </a:moveTo>
                  <a:lnTo>
                    <a:pt x="101" y="179"/>
                  </a:lnTo>
                  <a:lnTo>
                    <a:pt x="94" y="175"/>
                  </a:lnTo>
                  <a:lnTo>
                    <a:pt x="85" y="172"/>
                  </a:lnTo>
                  <a:lnTo>
                    <a:pt x="76" y="168"/>
                  </a:lnTo>
                  <a:lnTo>
                    <a:pt x="67" y="164"/>
                  </a:lnTo>
                  <a:lnTo>
                    <a:pt x="56" y="159"/>
                  </a:lnTo>
                  <a:lnTo>
                    <a:pt x="45" y="155"/>
                  </a:lnTo>
                  <a:lnTo>
                    <a:pt x="33" y="151"/>
                  </a:lnTo>
                  <a:lnTo>
                    <a:pt x="21" y="145"/>
                  </a:lnTo>
                  <a:lnTo>
                    <a:pt x="0" y="0"/>
                  </a:lnTo>
                  <a:lnTo>
                    <a:pt x="19" y="6"/>
                  </a:lnTo>
                  <a:lnTo>
                    <a:pt x="39" y="12"/>
                  </a:lnTo>
                  <a:lnTo>
                    <a:pt x="59" y="19"/>
                  </a:lnTo>
                  <a:lnTo>
                    <a:pt x="79" y="26"/>
                  </a:lnTo>
                  <a:close/>
                </a:path>
              </a:pathLst>
            </a:custGeom>
            <a:solidFill>
              <a:srgbClr val="E0E7EF"/>
            </a:solidFill>
            <a:ln w="9525">
              <a:noFill/>
              <a:round/>
              <a:headEnd/>
              <a:tailEnd/>
            </a:ln>
          </xdr:spPr>
        </xdr:sp>
        <xdr:sp macro="" textlink="">
          <xdr:nvSpPr>
            <xdr:cNvPr id="246" name="Freeform 390"/>
            <xdr:cNvSpPr>
              <a:spLocks/>
            </xdr:cNvSpPr>
          </xdr:nvSpPr>
          <xdr:spPr bwMode="auto">
            <a:xfrm>
              <a:off x="1987" y="509"/>
              <a:ext cx="20" cy="35"/>
            </a:xfrm>
            <a:custGeom>
              <a:avLst/>
              <a:gdLst>
                <a:gd name="T0" fmla="*/ 0 w 101"/>
                <a:gd name="T1" fmla="*/ 0 h 174"/>
                <a:gd name="T2" fmla="*/ 0 w 101"/>
                <a:gd name="T3" fmla="*/ 0 h 174"/>
                <a:gd name="T4" fmla="*/ 0 w 101"/>
                <a:gd name="T5" fmla="*/ 0 h 174"/>
                <a:gd name="T6" fmla="*/ 0 w 101"/>
                <a:gd name="T7" fmla="*/ 0 h 174"/>
                <a:gd name="T8" fmla="*/ 0 w 101"/>
                <a:gd name="T9" fmla="*/ 0 h 174"/>
                <a:gd name="T10" fmla="*/ 0 w 101"/>
                <a:gd name="T11" fmla="*/ 0 h 174"/>
                <a:gd name="T12" fmla="*/ 0 w 101"/>
                <a:gd name="T13" fmla="*/ 0 h 174"/>
                <a:gd name="T14" fmla="*/ 0 w 101"/>
                <a:gd name="T15" fmla="*/ 0 h 174"/>
                <a:gd name="T16" fmla="*/ 0 w 101"/>
                <a:gd name="T17" fmla="*/ 0 h 174"/>
                <a:gd name="T18" fmla="*/ 0 w 101"/>
                <a:gd name="T19" fmla="*/ 0 h 174"/>
                <a:gd name="T20" fmla="*/ 0 w 101"/>
                <a:gd name="T21" fmla="*/ 0 h 1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1"/>
                <a:gd name="T34" fmla="*/ 0 h 174"/>
                <a:gd name="T35" fmla="*/ 101 w 101"/>
                <a:gd name="T36" fmla="*/ 174 h 17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1" h="174">
                  <a:moveTo>
                    <a:pt x="79" y="25"/>
                  </a:moveTo>
                  <a:lnTo>
                    <a:pt x="101" y="174"/>
                  </a:lnTo>
                  <a:lnTo>
                    <a:pt x="82" y="166"/>
                  </a:lnTo>
                  <a:lnTo>
                    <a:pt x="62" y="158"/>
                  </a:lnTo>
                  <a:lnTo>
                    <a:pt x="41" y="150"/>
                  </a:lnTo>
                  <a:lnTo>
                    <a:pt x="20" y="142"/>
                  </a:lnTo>
                  <a:lnTo>
                    <a:pt x="0" y="0"/>
                  </a:lnTo>
                  <a:lnTo>
                    <a:pt x="18" y="5"/>
                  </a:lnTo>
                  <a:lnTo>
                    <a:pt x="38" y="12"/>
                  </a:lnTo>
                  <a:lnTo>
                    <a:pt x="58" y="18"/>
                  </a:lnTo>
                  <a:lnTo>
                    <a:pt x="79" y="25"/>
                  </a:lnTo>
                  <a:close/>
                </a:path>
              </a:pathLst>
            </a:custGeom>
            <a:solidFill>
              <a:srgbClr val="E4EAF1"/>
            </a:solidFill>
            <a:ln w="9525">
              <a:noFill/>
              <a:round/>
              <a:headEnd/>
              <a:tailEnd/>
            </a:ln>
          </xdr:spPr>
        </xdr:sp>
        <xdr:sp macro="" textlink="">
          <xdr:nvSpPr>
            <xdr:cNvPr id="247" name="Freeform 391"/>
            <xdr:cNvSpPr>
              <a:spLocks/>
            </xdr:cNvSpPr>
          </xdr:nvSpPr>
          <xdr:spPr bwMode="auto">
            <a:xfrm>
              <a:off x="1979" y="507"/>
              <a:ext cx="20" cy="34"/>
            </a:xfrm>
            <a:custGeom>
              <a:avLst/>
              <a:gdLst>
                <a:gd name="T0" fmla="*/ 0 w 100"/>
                <a:gd name="T1" fmla="*/ 0 h 170"/>
                <a:gd name="T2" fmla="*/ 0 w 100"/>
                <a:gd name="T3" fmla="*/ 0 h 170"/>
                <a:gd name="T4" fmla="*/ 0 w 100"/>
                <a:gd name="T5" fmla="*/ 0 h 170"/>
                <a:gd name="T6" fmla="*/ 0 w 100"/>
                <a:gd name="T7" fmla="*/ 0 h 170"/>
                <a:gd name="T8" fmla="*/ 0 w 100"/>
                <a:gd name="T9" fmla="*/ 0 h 170"/>
                <a:gd name="T10" fmla="*/ 0 w 100"/>
                <a:gd name="T11" fmla="*/ 0 h 170"/>
                <a:gd name="T12" fmla="*/ 0 w 100"/>
                <a:gd name="T13" fmla="*/ 0 h 170"/>
                <a:gd name="T14" fmla="*/ 0 w 100"/>
                <a:gd name="T15" fmla="*/ 0 h 170"/>
                <a:gd name="T16" fmla="*/ 0 w 100"/>
                <a:gd name="T17" fmla="*/ 0 h 170"/>
                <a:gd name="T18" fmla="*/ 0 w 100"/>
                <a:gd name="T19" fmla="*/ 0 h 170"/>
                <a:gd name="T20" fmla="*/ 0 w 100"/>
                <a:gd name="T21" fmla="*/ 0 h 17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0"/>
                <a:gd name="T34" fmla="*/ 0 h 170"/>
                <a:gd name="T35" fmla="*/ 100 w 100"/>
                <a:gd name="T36" fmla="*/ 170 h 17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0" h="170">
                  <a:moveTo>
                    <a:pt x="79" y="25"/>
                  </a:moveTo>
                  <a:lnTo>
                    <a:pt x="100" y="170"/>
                  </a:lnTo>
                  <a:lnTo>
                    <a:pt x="81" y="162"/>
                  </a:lnTo>
                  <a:lnTo>
                    <a:pt x="62" y="155"/>
                  </a:lnTo>
                  <a:lnTo>
                    <a:pt x="42" y="147"/>
                  </a:lnTo>
                  <a:lnTo>
                    <a:pt x="21" y="139"/>
                  </a:lnTo>
                  <a:lnTo>
                    <a:pt x="0" y="0"/>
                  </a:lnTo>
                  <a:lnTo>
                    <a:pt x="19" y="6"/>
                  </a:lnTo>
                  <a:lnTo>
                    <a:pt x="38" y="13"/>
                  </a:lnTo>
                  <a:lnTo>
                    <a:pt x="58" y="18"/>
                  </a:lnTo>
                  <a:lnTo>
                    <a:pt x="79" y="25"/>
                  </a:lnTo>
                  <a:close/>
                </a:path>
              </a:pathLst>
            </a:custGeom>
            <a:solidFill>
              <a:srgbClr val="EBF0F5"/>
            </a:solidFill>
            <a:ln w="9525">
              <a:noFill/>
              <a:round/>
              <a:headEnd/>
              <a:tailEnd/>
            </a:ln>
          </xdr:spPr>
        </xdr:sp>
        <xdr:sp macro="" textlink="">
          <xdr:nvSpPr>
            <xdr:cNvPr id="248" name="Freeform 392"/>
            <xdr:cNvSpPr>
              <a:spLocks/>
            </xdr:cNvSpPr>
          </xdr:nvSpPr>
          <xdr:spPr bwMode="auto">
            <a:xfrm>
              <a:off x="1971" y="505"/>
              <a:ext cx="20" cy="33"/>
            </a:xfrm>
            <a:custGeom>
              <a:avLst/>
              <a:gdLst>
                <a:gd name="T0" fmla="*/ 0 w 100"/>
                <a:gd name="T1" fmla="*/ 0 h 166"/>
                <a:gd name="T2" fmla="*/ 0 w 100"/>
                <a:gd name="T3" fmla="*/ 0 h 166"/>
                <a:gd name="T4" fmla="*/ 0 w 100"/>
                <a:gd name="T5" fmla="*/ 0 h 166"/>
                <a:gd name="T6" fmla="*/ 0 w 100"/>
                <a:gd name="T7" fmla="*/ 0 h 166"/>
                <a:gd name="T8" fmla="*/ 0 w 100"/>
                <a:gd name="T9" fmla="*/ 0 h 166"/>
                <a:gd name="T10" fmla="*/ 0 w 100"/>
                <a:gd name="T11" fmla="*/ 0 h 166"/>
                <a:gd name="T12" fmla="*/ 0 w 100"/>
                <a:gd name="T13" fmla="*/ 0 h 166"/>
                <a:gd name="T14" fmla="*/ 0 w 100"/>
                <a:gd name="T15" fmla="*/ 0 h 166"/>
                <a:gd name="T16" fmla="*/ 0 w 100"/>
                <a:gd name="T17" fmla="*/ 0 h 166"/>
                <a:gd name="T18" fmla="*/ 0 w 100"/>
                <a:gd name="T19" fmla="*/ 0 h 166"/>
                <a:gd name="T20" fmla="*/ 0 w 100"/>
                <a:gd name="T21" fmla="*/ 0 h 16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0"/>
                <a:gd name="T34" fmla="*/ 0 h 166"/>
                <a:gd name="T35" fmla="*/ 100 w 100"/>
                <a:gd name="T36" fmla="*/ 166 h 16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0" h="166">
                  <a:moveTo>
                    <a:pt x="80" y="24"/>
                  </a:moveTo>
                  <a:lnTo>
                    <a:pt x="100" y="166"/>
                  </a:lnTo>
                  <a:lnTo>
                    <a:pt x="81" y="158"/>
                  </a:lnTo>
                  <a:lnTo>
                    <a:pt x="61" y="151"/>
                  </a:lnTo>
                  <a:lnTo>
                    <a:pt x="41" y="144"/>
                  </a:lnTo>
                  <a:lnTo>
                    <a:pt x="21" y="136"/>
                  </a:lnTo>
                  <a:lnTo>
                    <a:pt x="0" y="0"/>
                  </a:lnTo>
                  <a:lnTo>
                    <a:pt x="20" y="6"/>
                  </a:lnTo>
                  <a:lnTo>
                    <a:pt x="39" y="11"/>
                  </a:lnTo>
                  <a:lnTo>
                    <a:pt x="59" y="17"/>
                  </a:lnTo>
                  <a:lnTo>
                    <a:pt x="80" y="24"/>
                  </a:lnTo>
                  <a:close/>
                </a:path>
              </a:pathLst>
            </a:custGeom>
            <a:solidFill>
              <a:srgbClr val="F0F4F7"/>
            </a:solidFill>
            <a:ln w="9525">
              <a:noFill/>
              <a:round/>
              <a:headEnd/>
              <a:tailEnd/>
            </a:ln>
          </xdr:spPr>
        </xdr:sp>
        <xdr:sp macro="" textlink="">
          <xdr:nvSpPr>
            <xdr:cNvPr id="249" name="Freeform 393"/>
            <xdr:cNvSpPr>
              <a:spLocks/>
            </xdr:cNvSpPr>
          </xdr:nvSpPr>
          <xdr:spPr bwMode="auto">
            <a:xfrm>
              <a:off x="1963" y="502"/>
              <a:ext cx="20" cy="33"/>
            </a:xfrm>
            <a:custGeom>
              <a:avLst/>
              <a:gdLst>
                <a:gd name="T0" fmla="*/ 0 w 99"/>
                <a:gd name="T1" fmla="*/ 0 h 161"/>
                <a:gd name="T2" fmla="*/ 0 w 99"/>
                <a:gd name="T3" fmla="*/ 0 h 161"/>
                <a:gd name="T4" fmla="*/ 0 w 99"/>
                <a:gd name="T5" fmla="*/ 0 h 161"/>
                <a:gd name="T6" fmla="*/ 0 w 99"/>
                <a:gd name="T7" fmla="*/ 0 h 161"/>
                <a:gd name="T8" fmla="*/ 0 w 99"/>
                <a:gd name="T9" fmla="*/ 0 h 161"/>
                <a:gd name="T10" fmla="*/ 0 w 99"/>
                <a:gd name="T11" fmla="*/ 0 h 161"/>
                <a:gd name="T12" fmla="*/ 0 w 99"/>
                <a:gd name="T13" fmla="*/ 0 h 161"/>
                <a:gd name="T14" fmla="*/ 0 w 99"/>
                <a:gd name="T15" fmla="*/ 0 h 161"/>
                <a:gd name="T16" fmla="*/ 0 w 99"/>
                <a:gd name="T17" fmla="*/ 0 h 161"/>
                <a:gd name="T18" fmla="*/ 0 w 99"/>
                <a:gd name="T19" fmla="*/ 0 h 161"/>
                <a:gd name="T20" fmla="*/ 0 w 99"/>
                <a:gd name="T21" fmla="*/ 0 h 16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161"/>
                <a:gd name="T35" fmla="*/ 99 w 99"/>
                <a:gd name="T36" fmla="*/ 161 h 16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161">
                  <a:moveTo>
                    <a:pt x="78" y="22"/>
                  </a:moveTo>
                  <a:lnTo>
                    <a:pt x="99" y="161"/>
                  </a:lnTo>
                  <a:lnTo>
                    <a:pt x="79" y="155"/>
                  </a:lnTo>
                  <a:lnTo>
                    <a:pt x="59" y="147"/>
                  </a:lnTo>
                  <a:lnTo>
                    <a:pt x="39" y="139"/>
                  </a:lnTo>
                  <a:lnTo>
                    <a:pt x="20" y="133"/>
                  </a:lnTo>
                  <a:lnTo>
                    <a:pt x="0" y="0"/>
                  </a:lnTo>
                  <a:lnTo>
                    <a:pt x="18" y="6"/>
                  </a:lnTo>
                  <a:lnTo>
                    <a:pt x="38" y="11"/>
                  </a:lnTo>
                  <a:lnTo>
                    <a:pt x="58" y="17"/>
                  </a:lnTo>
                  <a:lnTo>
                    <a:pt x="78" y="22"/>
                  </a:lnTo>
                  <a:close/>
                </a:path>
              </a:pathLst>
            </a:custGeom>
            <a:solidFill>
              <a:srgbClr val="F5F7F9"/>
            </a:solidFill>
            <a:ln w="9525">
              <a:noFill/>
              <a:round/>
              <a:headEnd/>
              <a:tailEnd/>
            </a:ln>
          </xdr:spPr>
        </xdr:sp>
        <xdr:sp macro="" textlink="">
          <xdr:nvSpPr>
            <xdr:cNvPr id="250" name="Freeform 394"/>
            <xdr:cNvSpPr>
              <a:spLocks/>
            </xdr:cNvSpPr>
          </xdr:nvSpPr>
          <xdr:spPr bwMode="auto">
            <a:xfrm>
              <a:off x="1955" y="501"/>
              <a:ext cx="20" cy="31"/>
            </a:xfrm>
            <a:custGeom>
              <a:avLst/>
              <a:gdLst>
                <a:gd name="T0" fmla="*/ 0 w 99"/>
                <a:gd name="T1" fmla="*/ 0 h 155"/>
                <a:gd name="T2" fmla="*/ 0 w 99"/>
                <a:gd name="T3" fmla="*/ 0 h 155"/>
                <a:gd name="T4" fmla="*/ 0 w 99"/>
                <a:gd name="T5" fmla="*/ 0 h 155"/>
                <a:gd name="T6" fmla="*/ 0 w 99"/>
                <a:gd name="T7" fmla="*/ 0 h 155"/>
                <a:gd name="T8" fmla="*/ 0 w 99"/>
                <a:gd name="T9" fmla="*/ 0 h 155"/>
                <a:gd name="T10" fmla="*/ 0 w 99"/>
                <a:gd name="T11" fmla="*/ 0 h 155"/>
                <a:gd name="T12" fmla="*/ 0 w 99"/>
                <a:gd name="T13" fmla="*/ 0 h 155"/>
                <a:gd name="T14" fmla="*/ 0 w 99"/>
                <a:gd name="T15" fmla="*/ 0 h 155"/>
                <a:gd name="T16" fmla="*/ 0 w 99"/>
                <a:gd name="T17" fmla="*/ 0 h 155"/>
                <a:gd name="T18" fmla="*/ 0 w 99"/>
                <a:gd name="T19" fmla="*/ 0 h 155"/>
                <a:gd name="T20" fmla="*/ 0 w 99"/>
                <a:gd name="T21" fmla="*/ 0 h 1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155"/>
                <a:gd name="T35" fmla="*/ 99 w 99"/>
                <a:gd name="T36" fmla="*/ 155 h 15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155">
                  <a:moveTo>
                    <a:pt x="78" y="19"/>
                  </a:moveTo>
                  <a:lnTo>
                    <a:pt x="99" y="155"/>
                  </a:lnTo>
                  <a:lnTo>
                    <a:pt x="79" y="147"/>
                  </a:lnTo>
                  <a:lnTo>
                    <a:pt x="58" y="141"/>
                  </a:lnTo>
                  <a:lnTo>
                    <a:pt x="39" y="133"/>
                  </a:lnTo>
                  <a:lnTo>
                    <a:pt x="19" y="126"/>
                  </a:lnTo>
                  <a:lnTo>
                    <a:pt x="0" y="0"/>
                  </a:lnTo>
                  <a:lnTo>
                    <a:pt x="19" y="4"/>
                  </a:lnTo>
                  <a:lnTo>
                    <a:pt x="39" y="8"/>
                  </a:lnTo>
                  <a:lnTo>
                    <a:pt x="58" y="14"/>
                  </a:lnTo>
                  <a:lnTo>
                    <a:pt x="78" y="19"/>
                  </a:lnTo>
                  <a:close/>
                </a:path>
              </a:pathLst>
            </a:custGeom>
            <a:solidFill>
              <a:srgbClr val="FBFCFD"/>
            </a:solidFill>
            <a:ln w="9525">
              <a:noFill/>
              <a:round/>
              <a:headEnd/>
              <a:tailEnd/>
            </a:ln>
          </xdr:spPr>
        </xdr:sp>
        <xdr:sp macro="" textlink="">
          <xdr:nvSpPr>
            <xdr:cNvPr id="251" name="Freeform 395"/>
            <xdr:cNvSpPr>
              <a:spLocks/>
            </xdr:cNvSpPr>
          </xdr:nvSpPr>
          <xdr:spPr bwMode="auto">
            <a:xfrm>
              <a:off x="1948" y="499"/>
              <a:ext cx="19" cy="30"/>
            </a:xfrm>
            <a:custGeom>
              <a:avLst/>
              <a:gdLst>
                <a:gd name="T0" fmla="*/ 0 w 99"/>
                <a:gd name="T1" fmla="*/ 0 h 150"/>
                <a:gd name="T2" fmla="*/ 0 w 99"/>
                <a:gd name="T3" fmla="*/ 0 h 150"/>
                <a:gd name="T4" fmla="*/ 0 w 99"/>
                <a:gd name="T5" fmla="*/ 0 h 150"/>
                <a:gd name="T6" fmla="*/ 0 w 99"/>
                <a:gd name="T7" fmla="*/ 0 h 150"/>
                <a:gd name="T8" fmla="*/ 0 w 99"/>
                <a:gd name="T9" fmla="*/ 0 h 150"/>
                <a:gd name="T10" fmla="*/ 0 w 99"/>
                <a:gd name="T11" fmla="*/ 0 h 150"/>
                <a:gd name="T12" fmla="*/ 0 w 99"/>
                <a:gd name="T13" fmla="*/ 0 h 150"/>
                <a:gd name="T14" fmla="*/ 0 w 99"/>
                <a:gd name="T15" fmla="*/ 0 h 150"/>
                <a:gd name="T16" fmla="*/ 0 w 99"/>
                <a:gd name="T17" fmla="*/ 0 h 150"/>
                <a:gd name="T18" fmla="*/ 0 w 99"/>
                <a:gd name="T19" fmla="*/ 0 h 150"/>
                <a:gd name="T20" fmla="*/ 0 w 99"/>
                <a:gd name="T21" fmla="*/ 0 h 1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9"/>
                <a:gd name="T34" fmla="*/ 0 h 150"/>
                <a:gd name="T35" fmla="*/ 99 w 99"/>
                <a:gd name="T36" fmla="*/ 150 h 1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9" h="150">
                  <a:moveTo>
                    <a:pt x="79" y="17"/>
                  </a:moveTo>
                  <a:lnTo>
                    <a:pt x="99" y="150"/>
                  </a:lnTo>
                  <a:lnTo>
                    <a:pt x="78" y="142"/>
                  </a:lnTo>
                  <a:lnTo>
                    <a:pt x="58" y="135"/>
                  </a:lnTo>
                  <a:lnTo>
                    <a:pt x="38" y="128"/>
                  </a:lnTo>
                  <a:lnTo>
                    <a:pt x="18" y="121"/>
                  </a:lnTo>
                  <a:lnTo>
                    <a:pt x="0" y="0"/>
                  </a:lnTo>
                  <a:lnTo>
                    <a:pt x="19" y="3"/>
                  </a:lnTo>
                  <a:lnTo>
                    <a:pt x="38" y="7"/>
                  </a:lnTo>
                  <a:lnTo>
                    <a:pt x="58" y="13"/>
                  </a:lnTo>
                  <a:lnTo>
                    <a:pt x="79" y="17"/>
                  </a:lnTo>
                  <a:close/>
                </a:path>
              </a:pathLst>
            </a:custGeom>
            <a:solidFill>
              <a:srgbClr val="F7F9FC"/>
            </a:solidFill>
            <a:ln w="9525">
              <a:noFill/>
              <a:round/>
              <a:headEnd/>
              <a:tailEnd/>
            </a:ln>
          </xdr:spPr>
        </xdr:sp>
        <xdr:sp macro="" textlink="">
          <xdr:nvSpPr>
            <xdr:cNvPr id="252" name="Freeform 396"/>
            <xdr:cNvSpPr>
              <a:spLocks/>
            </xdr:cNvSpPr>
          </xdr:nvSpPr>
          <xdr:spPr bwMode="auto">
            <a:xfrm>
              <a:off x="1940" y="497"/>
              <a:ext cx="19" cy="29"/>
            </a:xfrm>
            <a:custGeom>
              <a:avLst/>
              <a:gdLst>
                <a:gd name="T0" fmla="*/ 0 w 96"/>
                <a:gd name="T1" fmla="*/ 0 h 143"/>
                <a:gd name="T2" fmla="*/ 0 w 96"/>
                <a:gd name="T3" fmla="*/ 0 h 143"/>
                <a:gd name="T4" fmla="*/ 0 w 96"/>
                <a:gd name="T5" fmla="*/ 0 h 143"/>
                <a:gd name="T6" fmla="*/ 0 w 96"/>
                <a:gd name="T7" fmla="*/ 0 h 143"/>
                <a:gd name="T8" fmla="*/ 0 w 96"/>
                <a:gd name="T9" fmla="*/ 0 h 143"/>
                <a:gd name="T10" fmla="*/ 0 w 96"/>
                <a:gd name="T11" fmla="*/ 0 h 143"/>
                <a:gd name="T12" fmla="*/ 0 w 96"/>
                <a:gd name="T13" fmla="*/ 0 h 143"/>
                <a:gd name="T14" fmla="*/ 0 w 96"/>
                <a:gd name="T15" fmla="*/ 0 h 143"/>
                <a:gd name="T16" fmla="*/ 0 w 96"/>
                <a:gd name="T17" fmla="*/ 0 h 143"/>
                <a:gd name="T18" fmla="*/ 0 w 96"/>
                <a:gd name="T19" fmla="*/ 0 h 143"/>
                <a:gd name="T20" fmla="*/ 0 w 96"/>
                <a:gd name="T21" fmla="*/ 0 h 1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6"/>
                <a:gd name="T34" fmla="*/ 0 h 143"/>
                <a:gd name="T35" fmla="*/ 96 w 96"/>
                <a:gd name="T36" fmla="*/ 143 h 14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6" h="143">
                  <a:moveTo>
                    <a:pt x="77" y="17"/>
                  </a:moveTo>
                  <a:lnTo>
                    <a:pt x="96" y="143"/>
                  </a:lnTo>
                  <a:lnTo>
                    <a:pt x="76" y="136"/>
                  </a:lnTo>
                  <a:lnTo>
                    <a:pt x="56" y="129"/>
                  </a:lnTo>
                  <a:lnTo>
                    <a:pt x="36" y="122"/>
                  </a:lnTo>
                  <a:lnTo>
                    <a:pt x="16" y="116"/>
                  </a:lnTo>
                  <a:lnTo>
                    <a:pt x="0" y="0"/>
                  </a:lnTo>
                  <a:lnTo>
                    <a:pt x="18" y="3"/>
                  </a:lnTo>
                  <a:lnTo>
                    <a:pt x="37" y="8"/>
                  </a:lnTo>
                  <a:lnTo>
                    <a:pt x="57" y="11"/>
                  </a:lnTo>
                  <a:lnTo>
                    <a:pt x="77" y="17"/>
                  </a:lnTo>
                  <a:close/>
                </a:path>
              </a:pathLst>
            </a:custGeom>
            <a:solidFill>
              <a:srgbClr val="E6EDF4"/>
            </a:solidFill>
            <a:ln w="9525">
              <a:noFill/>
              <a:round/>
              <a:headEnd/>
              <a:tailEnd/>
            </a:ln>
          </xdr:spPr>
        </xdr:sp>
        <xdr:sp macro="" textlink="">
          <xdr:nvSpPr>
            <xdr:cNvPr id="253" name="Freeform 397"/>
            <xdr:cNvSpPr>
              <a:spLocks/>
            </xdr:cNvSpPr>
          </xdr:nvSpPr>
          <xdr:spPr bwMode="auto">
            <a:xfrm>
              <a:off x="1932" y="496"/>
              <a:ext cx="19" cy="27"/>
            </a:xfrm>
            <a:custGeom>
              <a:avLst/>
              <a:gdLst>
                <a:gd name="T0" fmla="*/ 0 w 95"/>
                <a:gd name="T1" fmla="*/ 0 h 134"/>
                <a:gd name="T2" fmla="*/ 0 w 95"/>
                <a:gd name="T3" fmla="*/ 0 h 134"/>
                <a:gd name="T4" fmla="*/ 0 w 95"/>
                <a:gd name="T5" fmla="*/ 0 h 134"/>
                <a:gd name="T6" fmla="*/ 0 w 95"/>
                <a:gd name="T7" fmla="*/ 0 h 134"/>
                <a:gd name="T8" fmla="*/ 0 w 95"/>
                <a:gd name="T9" fmla="*/ 0 h 134"/>
                <a:gd name="T10" fmla="*/ 0 w 95"/>
                <a:gd name="T11" fmla="*/ 0 h 134"/>
                <a:gd name="T12" fmla="*/ 0 w 95"/>
                <a:gd name="T13" fmla="*/ 0 h 134"/>
                <a:gd name="T14" fmla="*/ 0 w 95"/>
                <a:gd name="T15" fmla="*/ 0 h 134"/>
                <a:gd name="T16" fmla="*/ 0 w 95"/>
                <a:gd name="T17" fmla="*/ 0 h 134"/>
                <a:gd name="T18" fmla="*/ 0 w 95"/>
                <a:gd name="T19" fmla="*/ 0 h 134"/>
                <a:gd name="T20" fmla="*/ 0 w 95"/>
                <a:gd name="T21" fmla="*/ 0 h 1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5"/>
                <a:gd name="T34" fmla="*/ 0 h 134"/>
                <a:gd name="T35" fmla="*/ 95 w 95"/>
                <a:gd name="T36" fmla="*/ 134 h 1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95" h="134">
                  <a:moveTo>
                    <a:pt x="77" y="13"/>
                  </a:moveTo>
                  <a:lnTo>
                    <a:pt x="95" y="134"/>
                  </a:lnTo>
                  <a:lnTo>
                    <a:pt x="75" y="127"/>
                  </a:lnTo>
                  <a:lnTo>
                    <a:pt x="54" y="120"/>
                  </a:lnTo>
                  <a:lnTo>
                    <a:pt x="35" y="113"/>
                  </a:lnTo>
                  <a:lnTo>
                    <a:pt x="16" y="106"/>
                  </a:lnTo>
                  <a:lnTo>
                    <a:pt x="0" y="0"/>
                  </a:lnTo>
                  <a:lnTo>
                    <a:pt x="18" y="2"/>
                  </a:lnTo>
                  <a:lnTo>
                    <a:pt x="37" y="5"/>
                  </a:lnTo>
                  <a:lnTo>
                    <a:pt x="57" y="8"/>
                  </a:lnTo>
                  <a:lnTo>
                    <a:pt x="77" y="13"/>
                  </a:lnTo>
                  <a:close/>
                </a:path>
              </a:pathLst>
            </a:custGeom>
            <a:solidFill>
              <a:srgbClr val="D6E1EB"/>
            </a:solidFill>
            <a:ln w="9525">
              <a:noFill/>
              <a:round/>
              <a:headEnd/>
              <a:tailEnd/>
            </a:ln>
          </xdr:spPr>
        </xdr:sp>
        <xdr:sp macro="" textlink="">
          <xdr:nvSpPr>
            <xdr:cNvPr id="254" name="Freeform 398"/>
            <xdr:cNvSpPr>
              <a:spLocks/>
            </xdr:cNvSpPr>
          </xdr:nvSpPr>
          <xdr:spPr bwMode="auto">
            <a:xfrm>
              <a:off x="1925" y="496"/>
              <a:ext cx="18" cy="25"/>
            </a:xfrm>
            <a:custGeom>
              <a:avLst/>
              <a:gdLst>
                <a:gd name="T0" fmla="*/ 0 w 93"/>
                <a:gd name="T1" fmla="*/ 0 h 125"/>
                <a:gd name="T2" fmla="*/ 0 w 93"/>
                <a:gd name="T3" fmla="*/ 0 h 125"/>
                <a:gd name="T4" fmla="*/ 0 w 93"/>
                <a:gd name="T5" fmla="*/ 0 h 125"/>
                <a:gd name="T6" fmla="*/ 0 w 93"/>
                <a:gd name="T7" fmla="*/ 0 h 125"/>
                <a:gd name="T8" fmla="*/ 0 w 93"/>
                <a:gd name="T9" fmla="*/ 0 h 125"/>
                <a:gd name="T10" fmla="*/ 0 w 93"/>
                <a:gd name="T11" fmla="*/ 0 h 125"/>
                <a:gd name="T12" fmla="*/ 0 w 93"/>
                <a:gd name="T13" fmla="*/ 0 h 125"/>
                <a:gd name="T14" fmla="*/ 0 w 93"/>
                <a:gd name="T15" fmla="*/ 0 h 125"/>
                <a:gd name="T16" fmla="*/ 0 w 93"/>
                <a:gd name="T17" fmla="*/ 0 h 125"/>
                <a:gd name="T18" fmla="*/ 0 w 93"/>
                <a:gd name="T19" fmla="*/ 0 h 1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3"/>
                <a:gd name="T31" fmla="*/ 0 h 125"/>
                <a:gd name="T32" fmla="*/ 93 w 93"/>
                <a:gd name="T33" fmla="*/ 125 h 12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3" h="125">
                  <a:moveTo>
                    <a:pt x="77" y="9"/>
                  </a:moveTo>
                  <a:lnTo>
                    <a:pt x="93" y="125"/>
                  </a:lnTo>
                  <a:lnTo>
                    <a:pt x="41" y="106"/>
                  </a:lnTo>
                  <a:lnTo>
                    <a:pt x="27" y="102"/>
                  </a:lnTo>
                  <a:lnTo>
                    <a:pt x="14" y="97"/>
                  </a:lnTo>
                  <a:lnTo>
                    <a:pt x="0" y="0"/>
                  </a:lnTo>
                  <a:lnTo>
                    <a:pt x="17" y="1"/>
                  </a:lnTo>
                  <a:lnTo>
                    <a:pt x="36" y="4"/>
                  </a:lnTo>
                  <a:lnTo>
                    <a:pt x="56" y="6"/>
                  </a:lnTo>
                  <a:lnTo>
                    <a:pt x="77" y="9"/>
                  </a:lnTo>
                  <a:close/>
                </a:path>
              </a:pathLst>
            </a:custGeom>
            <a:solidFill>
              <a:srgbClr val="C5D4E3"/>
            </a:solidFill>
            <a:ln w="9525">
              <a:noFill/>
              <a:round/>
              <a:headEnd/>
              <a:tailEnd/>
            </a:ln>
          </xdr:spPr>
        </xdr:sp>
        <xdr:sp macro="" textlink="">
          <xdr:nvSpPr>
            <xdr:cNvPr id="255" name="Freeform 399"/>
            <xdr:cNvSpPr>
              <a:spLocks/>
            </xdr:cNvSpPr>
          </xdr:nvSpPr>
          <xdr:spPr bwMode="auto">
            <a:xfrm>
              <a:off x="1917" y="496"/>
              <a:ext cx="18" cy="22"/>
            </a:xfrm>
            <a:custGeom>
              <a:avLst/>
              <a:gdLst>
                <a:gd name="T0" fmla="*/ 0 w 92"/>
                <a:gd name="T1" fmla="*/ 0 h 110"/>
                <a:gd name="T2" fmla="*/ 0 w 92"/>
                <a:gd name="T3" fmla="*/ 0 h 110"/>
                <a:gd name="T4" fmla="*/ 0 w 92"/>
                <a:gd name="T5" fmla="*/ 0 h 110"/>
                <a:gd name="T6" fmla="*/ 0 w 92"/>
                <a:gd name="T7" fmla="*/ 0 h 110"/>
                <a:gd name="T8" fmla="*/ 0 w 92"/>
                <a:gd name="T9" fmla="*/ 0 h 110"/>
                <a:gd name="T10" fmla="*/ 0 w 92"/>
                <a:gd name="T11" fmla="*/ 0 h 110"/>
                <a:gd name="T12" fmla="*/ 0 w 92"/>
                <a:gd name="T13" fmla="*/ 0 h 110"/>
                <a:gd name="T14" fmla="*/ 0 w 92"/>
                <a:gd name="T15" fmla="*/ 0 h 110"/>
                <a:gd name="T16" fmla="*/ 0 w 92"/>
                <a:gd name="T17" fmla="*/ 0 h 110"/>
                <a:gd name="T18" fmla="*/ 0 w 92"/>
                <a:gd name="T19" fmla="*/ 0 h 110"/>
                <a:gd name="T20" fmla="*/ 0 w 92"/>
                <a:gd name="T21" fmla="*/ 0 h 110"/>
                <a:gd name="T22" fmla="*/ 0 w 92"/>
                <a:gd name="T23" fmla="*/ 0 h 11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92"/>
                <a:gd name="T37" fmla="*/ 0 h 110"/>
                <a:gd name="T38" fmla="*/ 92 w 92"/>
                <a:gd name="T39" fmla="*/ 110 h 11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92" h="110">
                  <a:moveTo>
                    <a:pt x="76" y="4"/>
                  </a:moveTo>
                  <a:lnTo>
                    <a:pt x="92" y="110"/>
                  </a:lnTo>
                  <a:lnTo>
                    <a:pt x="79" y="106"/>
                  </a:lnTo>
                  <a:lnTo>
                    <a:pt x="63" y="100"/>
                  </a:lnTo>
                  <a:lnTo>
                    <a:pt x="47" y="95"/>
                  </a:lnTo>
                  <a:lnTo>
                    <a:pt x="29" y="89"/>
                  </a:lnTo>
                  <a:lnTo>
                    <a:pt x="13" y="83"/>
                  </a:lnTo>
                  <a:lnTo>
                    <a:pt x="0" y="1"/>
                  </a:lnTo>
                  <a:lnTo>
                    <a:pt x="17" y="0"/>
                  </a:lnTo>
                  <a:lnTo>
                    <a:pt x="35" y="0"/>
                  </a:lnTo>
                  <a:lnTo>
                    <a:pt x="54" y="1"/>
                  </a:lnTo>
                  <a:lnTo>
                    <a:pt x="76" y="4"/>
                  </a:lnTo>
                  <a:close/>
                </a:path>
              </a:pathLst>
            </a:custGeom>
            <a:solidFill>
              <a:srgbClr val="B9CBDB"/>
            </a:solidFill>
            <a:ln w="9525">
              <a:noFill/>
              <a:round/>
              <a:headEnd/>
              <a:tailEnd/>
            </a:ln>
          </xdr:spPr>
        </xdr:sp>
        <xdr:sp macro="" textlink="">
          <xdr:nvSpPr>
            <xdr:cNvPr id="256" name="Freeform 400"/>
            <xdr:cNvSpPr>
              <a:spLocks/>
            </xdr:cNvSpPr>
          </xdr:nvSpPr>
          <xdr:spPr bwMode="auto">
            <a:xfrm>
              <a:off x="1910" y="496"/>
              <a:ext cx="17" cy="19"/>
            </a:xfrm>
            <a:custGeom>
              <a:avLst/>
              <a:gdLst>
                <a:gd name="T0" fmla="*/ 0 w 88"/>
                <a:gd name="T1" fmla="*/ 0 h 97"/>
                <a:gd name="T2" fmla="*/ 0 w 88"/>
                <a:gd name="T3" fmla="*/ 0 h 97"/>
                <a:gd name="T4" fmla="*/ 0 w 88"/>
                <a:gd name="T5" fmla="*/ 0 h 97"/>
                <a:gd name="T6" fmla="*/ 0 w 88"/>
                <a:gd name="T7" fmla="*/ 0 h 97"/>
                <a:gd name="T8" fmla="*/ 0 w 88"/>
                <a:gd name="T9" fmla="*/ 0 h 97"/>
                <a:gd name="T10" fmla="*/ 0 w 88"/>
                <a:gd name="T11" fmla="*/ 0 h 97"/>
                <a:gd name="T12" fmla="*/ 0 w 88"/>
                <a:gd name="T13" fmla="*/ 0 h 97"/>
                <a:gd name="T14" fmla="*/ 0 w 88"/>
                <a:gd name="T15" fmla="*/ 0 h 97"/>
                <a:gd name="T16" fmla="*/ 0 w 88"/>
                <a:gd name="T17" fmla="*/ 0 h 97"/>
                <a:gd name="T18" fmla="*/ 0 w 88"/>
                <a:gd name="T19" fmla="*/ 0 h 97"/>
                <a:gd name="T20" fmla="*/ 0 w 88"/>
                <a:gd name="T21" fmla="*/ 0 h 97"/>
                <a:gd name="T22" fmla="*/ 0 w 88"/>
                <a:gd name="T23" fmla="*/ 0 h 97"/>
                <a:gd name="T24" fmla="*/ 0 w 88"/>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88"/>
                <a:gd name="T40" fmla="*/ 0 h 97"/>
                <a:gd name="T41" fmla="*/ 88 w 88"/>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88" h="97">
                  <a:moveTo>
                    <a:pt x="74" y="0"/>
                  </a:moveTo>
                  <a:lnTo>
                    <a:pt x="88" y="97"/>
                  </a:lnTo>
                  <a:lnTo>
                    <a:pt x="67" y="91"/>
                  </a:lnTo>
                  <a:lnTo>
                    <a:pt x="46" y="82"/>
                  </a:lnTo>
                  <a:lnTo>
                    <a:pt x="35" y="77"/>
                  </a:lnTo>
                  <a:lnTo>
                    <a:pt x="25" y="72"/>
                  </a:lnTo>
                  <a:lnTo>
                    <a:pt x="17" y="66"/>
                  </a:lnTo>
                  <a:lnTo>
                    <a:pt x="8" y="60"/>
                  </a:lnTo>
                  <a:lnTo>
                    <a:pt x="0" y="8"/>
                  </a:lnTo>
                  <a:lnTo>
                    <a:pt x="14" y="4"/>
                  </a:lnTo>
                  <a:lnTo>
                    <a:pt x="32" y="1"/>
                  </a:lnTo>
                  <a:lnTo>
                    <a:pt x="52" y="0"/>
                  </a:lnTo>
                  <a:lnTo>
                    <a:pt x="74" y="0"/>
                  </a:lnTo>
                  <a:close/>
                </a:path>
              </a:pathLst>
            </a:custGeom>
            <a:solidFill>
              <a:srgbClr val="ACC2D3"/>
            </a:solidFill>
            <a:ln w="9525">
              <a:noFill/>
              <a:round/>
              <a:headEnd/>
              <a:tailEnd/>
            </a:ln>
          </xdr:spPr>
        </xdr:sp>
        <xdr:sp macro="" textlink="">
          <xdr:nvSpPr>
            <xdr:cNvPr id="257" name="Freeform 401"/>
            <xdr:cNvSpPr>
              <a:spLocks/>
            </xdr:cNvSpPr>
          </xdr:nvSpPr>
          <xdr:spPr bwMode="auto">
            <a:xfrm>
              <a:off x="1905" y="496"/>
              <a:ext cx="15" cy="16"/>
            </a:xfrm>
            <a:custGeom>
              <a:avLst/>
              <a:gdLst>
                <a:gd name="T0" fmla="*/ 0 w 71"/>
                <a:gd name="T1" fmla="*/ 0 h 82"/>
                <a:gd name="T2" fmla="*/ 0 w 71"/>
                <a:gd name="T3" fmla="*/ 0 h 82"/>
                <a:gd name="T4" fmla="*/ 0 w 71"/>
                <a:gd name="T5" fmla="*/ 0 h 82"/>
                <a:gd name="T6" fmla="*/ 0 w 71"/>
                <a:gd name="T7" fmla="*/ 0 h 82"/>
                <a:gd name="T8" fmla="*/ 0 w 71"/>
                <a:gd name="T9" fmla="*/ 0 h 82"/>
                <a:gd name="T10" fmla="*/ 0 w 71"/>
                <a:gd name="T11" fmla="*/ 0 h 82"/>
                <a:gd name="T12" fmla="*/ 0 w 71"/>
                <a:gd name="T13" fmla="*/ 0 h 82"/>
                <a:gd name="T14" fmla="*/ 0 w 71"/>
                <a:gd name="T15" fmla="*/ 0 h 82"/>
                <a:gd name="T16" fmla="*/ 0 w 71"/>
                <a:gd name="T17" fmla="*/ 0 h 82"/>
                <a:gd name="T18" fmla="*/ 0 w 71"/>
                <a:gd name="T19" fmla="*/ 0 h 82"/>
                <a:gd name="T20" fmla="*/ 0 w 71"/>
                <a:gd name="T21" fmla="*/ 0 h 82"/>
                <a:gd name="T22" fmla="*/ 0 w 71"/>
                <a:gd name="T23" fmla="*/ 0 h 82"/>
                <a:gd name="T24" fmla="*/ 0 w 71"/>
                <a:gd name="T25" fmla="*/ 0 h 82"/>
                <a:gd name="T26" fmla="*/ 0 w 71"/>
                <a:gd name="T27" fmla="*/ 0 h 82"/>
                <a:gd name="T28" fmla="*/ 0 w 71"/>
                <a:gd name="T29" fmla="*/ 0 h 82"/>
                <a:gd name="T30" fmla="*/ 0 w 71"/>
                <a:gd name="T31" fmla="*/ 0 h 82"/>
                <a:gd name="T32" fmla="*/ 0 w 71"/>
                <a:gd name="T33" fmla="*/ 0 h 82"/>
                <a:gd name="T34" fmla="*/ 0 w 71"/>
                <a:gd name="T35" fmla="*/ 0 h 8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71"/>
                <a:gd name="T55" fmla="*/ 0 h 82"/>
                <a:gd name="T56" fmla="*/ 71 w 71"/>
                <a:gd name="T57" fmla="*/ 82 h 8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71" h="82">
                  <a:moveTo>
                    <a:pt x="58" y="0"/>
                  </a:moveTo>
                  <a:lnTo>
                    <a:pt x="71" y="82"/>
                  </a:lnTo>
                  <a:lnTo>
                    <a:pt x="60" y="77"/>
                  </a:lnTo>
                  <a:lnTo>
                    <a:pt x="48" y="72"/>
                  </a:lnTo>
                  <a:lnTo>
                    <a:pt x="39" y="65"/>
                  </a:lnTo>
                  <a:lnTo>
                    <a:pt x="30" y="59"/>
                  </a:lnTo>
                  <a:lnTo>
                    <a:pt x="21" y="51"/>
                  </a:lnTo>
                  <a:lnTo>
                    <a:pt x="13" y="42"/>
                  </a:lnTo>
                  <a:lnTo>
                    <a:pt x="6" y="33"/>
                  </a:lnTo>
                  <a:lnTo>
                    <a:pt x="0" y="22"/>
                  </a:lnTo>
                  <a:lnTo>
                    <a:pt x="4" y="18"/>
                  </a:lnTo>
                  <a:lnTo>
                    <a:pt x="10" y="14"/>
                  </a:lnTo>
                  <a:lnTo>
                    <a:pt x="15" y="10"/>
                  </a:lnTo>
                  <a:lnTo>
                    <a:pt x="22" y="7"/>
                  </a:lnTo>
                  <a:lnTo>
                    <a:pt x="30" y="5"/>
                  </a:lnTo>
                  <a:lnTo>
                    <a:pt x="39" y="3"/>
                  </a:lnTo>
                  <a:lnTo>
                    <a:pt x="48" y="1"/>
                  </a:lnTo>
                  <a:lnTo>
                    <a:pt x="58" y="0"/>
                  </a:lnTo>
                  <a:close/>
                </a:path>
              </a:pathLst>
            </a:custGeom>
            <a:solidFill>
              <a:srgbClr val="A0B8CC"/>
            </a:solidFill>
            <a:ln w="9525">
              <a:noFill/>
              <a:round/>
              <a:headEnd/>
              <a:tailEnd/>
            </a:ln>
          </xdr:spPr>
        </xdr:sp>
        <xdr:sp macro="" textlink="">
          <xdr:nvSpPr>
            <xdr:cNvPr id="258" name="Freeform 402"/>
            <xdr:cNvSpPr>
              <a:spLocks/>
            </xdr:cNvSpPr>
          </xdr:nvSpPr>
          <xdr:spPr bwMode="auto">
            <a:xfrm>
              <a:off x="1905" y="497"/>
              <a:ext cx="6" cy="11"/>
            </a:xfrm>
            <a:custGeom>
              <a:avLst/>
              <a:gdLst>
                <a:gd name="T0" fmla="*/ 0 w 30"/>
                <a:gd name="T1" fmla="*/ 0 h 52"/>
                <a:gd name="T2" fmla="*/ 0 w 30"/>
                <a:gd name="T3" fmla="*/ 0 h 52"/>
                <a:gd name="T4" fmla="*/ 0 w 30"/>
                <a:gd name="T5" fmla="*/ 0 h 52"/>
                <a:gd name="T6" fmla="*/ 0 w 30"/>
                <a:gd name="T7" fmla="*/ 0 h 52"/>
                <a:gd name="T8" fmla="*/ 0 w 30"/>
                <a:gd name="T9" fmla="*/ 0 h 52"/>
                <a:gd name="T10" fmla="*/ 0 w 30"/>
                <a:gd name="T11" fmla="*/ 0 h 52"/>
                <a:gd name="T12" fmla="*/ 0 w 30"/>
                <a:gd name="T13" fmla="*/ 0 h 52"/>
                <a:gd name="T14" fmla="*/ 0 w 30"/>
                <a:gd name="T15" fmla="*/ 0 h 52"/>
                <a:gd name="T16" fmla="*/ 0 w 30"/>
                <a:gd name="T17" fmla="*/ 0 h 52"/>
                <a:gd name="T18" fmla="*/ 0 w 30"/>
                <a:gd name="T19" fmla="*/ 0 h 5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0"/>
                <a:gd name="T31" fmla="*/ 0 h 52"/>
                <a:gd name="T32" fmla="*/ 30 w 30"/>
                <a:gd name="T33" fmla="*/ 52 h 5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0" h="52">
                  <a:moveTo>
                    <a:pt x="22" y="0"/>
                  </a:moveTo>
                  <a:lnTo>
                    <a:pt x="30" y="52"/>
                  </a:lnTo>
                  <a:lnTo>
                    <a:pt x="21" y="44"/>
                  </a:lnTo>
                  <a:lnTo>
                    <a:pt x="13" y="36"/>
                  </a:lnTo>
                  <a:lnTo>
                    <a:pt x="6" y="26"/>
                  </a:lnTo>
                  <a:lnTo>
                    <a:pt x="0" y="15"/>
                  </a:lnTo>
                  <a:lnTo>
                    <a:pt x="4" y="11"/>
                  </a:lnTo>
                  <a:lnTo>
                    <a:pt x="9" y="7"/>
                  </a:lnTo>
                  <a:lnTo>
                    <a:pt x="15" y="3"/>
                  </a:lnTo>
                  <a:lnTo>
                    <a:pt x="22" y="0"/>
                  </a:lnTo>
                  <a:close/>
                </a:path>
              </a:pathLst>
            </a:custGeom>
            <a:solidFill>
              <a:srgbClr val="96B0C4"/>
            </a:solidFill>
            <a:ln w="9525">
              <a:noFill/>
              <a:round/>
              <a:headEnd/>
              <a:tailEnd/>
            </a:ln>
          </xdr:spPr>
        </xdr:sp>
        <xdr:sp macro="" textlink="">
          <xdr:nvSpPr>
            <xdr:cNvPr id="259" name="Freeform 403"/>
            <xdr:cNvSpPr>
              <a:spLocks/>
            </xdr:cNvSpPr>
          </xdr:nvSpPr>
          <xdr:spPr bwMode="auto">
            <a:xfrm>
              <a:off x="2235" y="612"/>
              <a:ext cx="8" cy="10"/>
            </a:xfrm>
            <a:custGeom>
              <a:avLst/>
              <a:gdLst>
                <a:gd name="T0" fmla="*/ 0 w 38"/>
                <a:gd name="T1" fmla="*/ 0 h 52"/>
                <a:gd name="T2" fmla="*/ 0 w 38"/>
                <a:gd name="T3" fmla="*/ 0 h 52"/>
                <a:gd name="T4" fmla="*/ 0 w 38"/>
                <a:gd name="T5" fmla="*/ 0 h 52"/>
                <a:gd name="T6" fmla="*/ 0 w 38"/>
                <a:gd name="T7" fmla="*/ 0 h 52"/>
                <a:gd name="T8" fmla="*/ 0 w 38"/>
                <a:gd name="T9" fmla="*/ 0 h 52"/>
                <a:gd name="T10" fmla="*/ 0 w 38"/>
                <a:gd name="T11" fmla="*/ 0 h 52"/>
                <a:gd name="T12" fmla="*/ 0 w 38"/>
                <a:gd name="T13" fmla="*/ 0 h 52"/>
                <a:gd name="T14" fmla="*/ 0 w 38"/>
                <a:gd name="T15" fmla="*/ 0 h 52"/>
                <a:gd name="T16" fmla="*/ 0 w 38"/>
                <a:gd name="T17" fmla="*/ 0 h 52"/>
                <a:gd name="T18" fmla="*/ 0 w 38"/>
                <a:gd name="T19" fmla="*/ 0 h 52"/>
                <a:gd name="T20" fmla="*/ 0 w 38"/>
                <a:gd name="T21" fmla="*/ 0 h 52"/>
                <a:gd name="T22" fmla="*/ 0 w 38"/>
                <a:gd name="T23" fmla="*/ 0 h 52"/>
                <a:gd name="T24" fmla="*/ 0 w 38"/>
                <a:gd name="T25" fmla="*/ 0 h 52"/>
                <a:gd name="T26" fmla="*/ 0 w 38"/>
                <a:gd name="T27" fmla="*/ 0 h 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8"/>
                <a:gd name="T43" fmla="*/ 0 h 52"/>
                <a:gd name="T44" fmla="*/ 38 w 38"/>
                <a:gd name="T45" fmla="*/ 52 h 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8" h="52">
                  <a:moveTo>
                    <a:pt x="4" y="32"/>
                  </a:moveTo>
                  <a:lnTo>
                    <a:pt x="0" y="0"/>
                  </a:lnTo>
                  <a:lnTo>
                    <a:pt x="12" y="12"/>
                  </a:lnTo>
                  <a:lnTo>
                    <a:pt x="22" y="23"/>
                  </a:lnTo>
                  <a:lnTo>
                    <a:pt x="28" y="33"/>
                  </a:lnTo>
                  <a:lnTo>
                    <a:pt x="33" y="41"/>
                  </a:lnTo>
                  <a:lnTo>
                    <a:pt x="36" y="46"/>
                  </a:lnTo>
                  <a:lnTo>
                    <a:pt x="38" y="50"/>
                  </a:lnTo>
                  <a:lnTo>
                    <a:pt x="37" y="52"/>
                  </a:lnTo>
                  <a:lnTo>
                    <a:pt x="36" y="52"/>
                  </a:lnTo>
                  <a:lnTo>
                    <a:pt x="35" y="50"/>
                  </a:lnTo>
                  <a:lnTo>
                    <a:pt x="23" y="44"/>
                  </a:lnTo>
                  <a:lnTo>
                    <a:pt x="4" y="32"/>
                  </a:lnTo>
                  <a:close/>
                </a:path>
              </a:pathLst>
            </a:custGeom>
            <a:solidFill>
              <a:srgbClr val="7194AA"/>
            </a:solidFill>
            <a:ln w="9525">
              <a:noFill/>
              <a:round/>
              <a:headEnd/>
              <a:tailEnd/>
            </a:ln>
          </xdr:spPr>
        </xdr:sp>
      </xdr:grpSp>
      <xdr:sp macro="" textlink="">
        <xdr:nvSpPr>
          <xdr:cNvPr id="8" name="Freeform 404"/>
          <xdr:cNvSpPr>
            <a:spLocks/>
          </xdr:cNvSpPr>
        </xdr:nvSpPr>
        <xdr:spPr bwMode="auto">
          <a:xfrm>
            <a:off x="2225" y="603"/>
            <a:ext cx="18" cy="19"/>
          </a:xfrm>
          <a:custGeom>
            <a:avLst/>
            <a:gdLst>
              <a:gd name="T0" fmla="*/ 0 w 89"/>
              <a:gd name="T1" fmla="*/ 0 h 94"/>
              <a:gd name="T2" fmla="*/ 0 w 89"/>
              <a:gd name="T3" fmla="*/ 0 h 94"/>
              <a:gd name="T4" fmla="*/ 0 w 89"/>
              <a:gd name="T5" fmla="*/ 0 h 94"/>
              <a:gd name="T6" fmla="*/ 0 w 89"/>
              <a:gd name="T7" fmla="*/ 0 h 94"/>
              <a:gd name="T8" fmla="*/ 0 w 89"/>
              <a:gd name="T9" fmla="*/ 0 h 94"/>
              <a:gd name="T10" fmla="*/ 0 w 89"/>
              <a:gd name="T11" fmla="*/ 0 h 94"/>
              <a:gd name="T12" fmla="*/ 0 w 89"/>
              <a:gd name="T13" fmla="*/ 0 h 94"/>
              <a:gd name="T14" fmla="*/ 0 w 89"/>
              <a:gd name="T15" fmla="*/ 0 h 94"/>
              <a:gd name="T16" fmla="*/ 0 w 89"/>
              <a:gd name="T17" fmla="*/ 0 h 94"/>
              <a:gd name="T18" fmla="*/ 0 w 89"/>
              <a:gd name="T19" fmla="*/ 0 h 94"/>
              <a:gd name="T20" fmla="*/ 0 w 89"/>
              <a:gd name="T21" fmla="*/ 0 h 94"/>
              <a:gd name="T22" fmla="*/ 0 w 89"/>
              <a:gd name="T23" fmla="*/ 0 h 94"/>
              <a:gd name="T24" fmla="*/ 0 w 89"/>
              <a:gd name="T25" fmla="*/ 0 h 94"/>
              <a:gd name="T26" fmla="*/ 0 w 89"/>
              <a:gd name="T27" fmla="*/ 0 h 94"/>
              <a:gd name="T28" fmla="*/ 0 w 89"/>
              <a:gd name="T29" fmla="*/ 0 h 94"/>
              <a:gd name="T30" fmla="*/ 0 w 89"/>
              <a:gd name="T31" fmla="*/ 0 h 9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89"/>
              <a:gd name="T49" fmla="*/ 0 h 94"/>
              <a:gd name="T50" fmla="*/ 89 w 89"/>
              <a:gd name="T51" fmla="*/ 94 h 9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89" h="94">
                <a:moveTo>
                  <a:pt x="7" y="40"/>
                </a:moveTo>
                <a:lnTo>
                  <a:pt x="0" y="0"/>
                </a:lnTo>
                <a:lnTo>
                  <a:pt x="31" y="25"/>
                </a:lnTo>
                <a:lnTo>
                  <a:pt x="56" y="48"/>
                </a:lnTo>
                <a:lnTo>
                  <a:pt x="66" y="58"/>
                </a:lnTo>
                <a:lnTo>
                  <a:pt x="74" y="67"/>
                </a:lnTo>
                <a:lnTo>
                  <a:pt x="81" y="76"/>
                </a:lnTo>
                <a:lnTo>
                  <a:pt x="84" y="83"/>
                </a:lnTo>
                <a:lnTo>
                  <a:pt x="87" y="87"/>
                </a:lnTo>
                <a:lnTo>
                  <a:pt x="88" y="90"/>
                </a:lnTo>
                <a:lnTo>
                  <a:pt x="89" y="92"/>
                </a:lnTo>
                <a:lnTo>
                  <a:pt x="89" y="94"/>
                </a:lnTo>
                <a:lnTo>
                  <a:pt x="84" y="92"/>
                </a:lnTo>
                <a:lnTo>
                  <a:pt x="75" y="87"/>
                </a:lnTo>
                <a:lnTo>
                  <a:pt x="46" y="68"/>
                </a:lnTo>
                <a:lnTo>
                  <a:pt x="7" y="40"/>
                </a:lnTo>
                <a:close/>
              </a:path>
            </a:pathLst>
          </a:custGeom>
          <a:solidFill>
            <a:srgbClr val="7396AB"/>
          </a:solidFill>
          <a:ln w="9525">
            <a:noFill/>
            <a:round/>
            <a:headEnd/>
            <a:tailEnd/>
          </a:ln>
        </xdr:spPr>
      </xdr:sp>
      <xdr:sp macro="" textlink="">
        <xdr:nvSpPr>
          <xdr:cNvPr id="9" name="Freeform 405"/>
          <xdr:cNvSpPr>
            <a:spLocks/>
          </xdr:cNvSpPr>
        </xdr:nvSpPr>
        <xdr:spPr bwMode="auto">
          <a:xfrm>
            <a:off x="2216" y="595"/>
            <a:ext cx="20" cy="23"/>
          </a:xfrm>
          <a:custGeom>
            <a:avLst/>
            <a:gdLst>
              <a:gd name="T0" fmla="*/ 0 w 103"/>
              <a:gd name="T1" fmla="*/ 0 h 114"/>
              <a:gd name="T2" fmla="*/ 0 w 103"/>
              <a:gd name="T3" fmla="*/ 0 h 114"/>
              <a:gd name="T4" fmla="*/ 0 w 103"/>
              <a:gd name="T5" fmla="*/ 0 h 114"/>
              <a:gd name="T6" fmla="*/ 0 w 103"/>
              <a:gd name="T7" fmla="*/ 0 h 114"/>
              <a:gd name="T8" fmla="*/ 0 w 103"/>
              <a:gd name="T9" fmla="*/ 0 h 114"/>
              <a:gd name="T10" fmla="*/ 0 w 103"/>
              <a:gd name="T11" fmla="*/ 0 h 114"/>
              <a:gd name="T12" fmla="*/ 0 w 103"/>
              <a:gd name="T13" fmla="*/ 0 h 114"/>
              <a:gd name="T14" fmla="*/ 0 w 103"/>
              <a:gd name="T15" fmla="*/ 0 h 114"/>
              <a:gd name="T16" fmla="*/ 0 w 103"/>
              <a:gd name="T17" fmla="*/ 0 h 114"/>
              <a:gd name="T18" fmla="*/ 0 w 103"/>
              <a:gd name="T19" fmla="*/ 0 h 114"/>
              <a:gd name="T20" fmla="*/ 0 w 103"/>
              <a:gd name="T21" fmla="*/ 0 h 1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
              <a:gd name="T34" fmla="*/ 0 h 114"/>
              <a:gd name="T35" fmla="*/ 103 w 103"/>
              <a:gd name="T36" fmla="*/ 114 h 1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3" h="114">
                <a:moveTo>
                  <a:pt x="99" y="82"/>
                </a:moveTo>
                <a:lnTo>
                  <a:pt x="103" y="114"/>
                </a:lnTo>
                <a:lnTo>
                  <a:pt x="83" y="99"/>
                </a:lnTo>
                <a:lnTo>
                  <a:pt x="59" y="83"/>
                </a:lnTo>
                <a:lnTo>
                  <a:pt x="34" y="64"/>
                </a:lnTo>
                <a:lnTo>
                  <a:pt x="6" y="45"/>
                </a:lnTo>
                <a:lnTo>
                  <a:pt x="0" y="0"/>
                </a:lnTo>
                <a:lnTo>
                  <a:pt x="27" y="22"/>
                </a:lnTo>
                <a:lnTo>
                  <a:pt x="54" y="44"/>
                </a:lnTo>
                <a:lnTo>
                  <a:pt x="78" y="64"/>
                </a:lnTo>
                <a:lnTo>
                  <a:pt x="99" y="82"/>
                </a:lnTo>
                <a:close/>
              </a:path>
            </a:pathLst>
          </a:custGeom>
          <a:solidFill>
            <a:srgbClr val="7798AD"/>
          </a:solidFill>
          <a:ln w="9525">
            <a:noFill/>
            <a:round/>
            <a:headEnd/>
            <a:tailEnd/>
          </a:ln>
        </xdr:spPr>
      </xdr:sp>
      <xdr:sp macro="" textlink="">
        <xdr:nvSpPr>
          <xdr:cNvPr id="10" name="Freeform 406"/>
          <xdr:cNvSpPr>
            <a:spLocks noEditPoints="1"/>
          </xdr:cNvSpPr>
        </xdr:nvSpPr>
        <xdr:spPr bwMode="auto">
          <a:xfrm>
            <a:off x="2199" y="540"/>
            <a:ext cx="28" cy="71"/>
          </a:xfrm>
          <a:custGeom>
            <a:avLst/>
            <a:gdLst>
              <a:gd name="T0" fmla="*/ 0 w 140"/>
              <a:gd name="T1" fmla="*/ 0 h 355"/>
              <a:gd name="T2" fmla="*/ 0 w 140"/>
              <a:gd name="T3" fmla="*/ 0 h 355"/>
              <a:gd name="T4" fmla="*/ 0 w 140"/>
              <a:gd name="T5" fmla="*/ 0 h 355"/>
              <a:gd name="T6" fmla="*/ 0 w 140"/>
              <a:gd name="T7" fmla="*/ 0 h 355"/>
              <a:gd name="T8" fmla="*/ 0 w 140"/>
              <a:gd name="T9" fmla="*/ 0 h 355"/>
              <a:gd name="T10" fmla="*/ 0 w 140"/>
              <a:gd name="T11" fmla="*/ 0 h 355"/>
              <a:gd name="T12" fmla="*/ 0 w 140"/>
              <a:gd name="T13" fmla="*/ 0 h 355"/>
              <a:gd name="T14" fmla="*/ 0 w 140"/>
              <a:gd name="T15" fmla="*/ 0 h 355"/>
              <a:gd name="T16" fmla="*/ 0 w 140"/>
              <a:gd name="T17" fmla="*/ 0 h 355"/>
              <a:gd name="T18" fmla="*/ 0 w 140"/>
              <a:gd name="T19" fmla="*/ 0 h 355"/>
              <a:gd name="T20" fmla="*/ 0 w 140"/>
              <a:gd name="T21" fmla="*/ 0 h 355"/>
              <a:gd name="T22" fmla="*/ 0 w 140"/>
              <a:gd name="T23" fmla="*/ 0 h 355"/>
              <a:gd name="T24" fmla="*/ 0 w 140"/>
              <a:gd name="T25" fmla="*/ 0 h 355"/>
              <a:gd name="T26" fmla="*/ 0 w 140"/>
              <a:gd name="T27" fmla="*/ 0 h 355"/>
              <a:gd name="T28" fmla="*/ 0 w 140"/>
              <a:gd name="T29" fmla="*/ 0 h 355"/>
              <a:gd name="T30" fmla="*/ 0 w 140"/>
              <a:gd name="T31" fmla="*/ 0 h 355"/>
              <a:gd name="T32" fmla="*/ 0 w 140"/>
              <a:gd name="T33" fmla="*/ 0 h 355"/>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40"/>
              <a:gd name="T52" fmla="*/ 0 h 355"/>
              <a:gd name="T53" fmla="*/ 140 w 140"/>
              <a:gd name="T54" fmla="*/ 355 h 355"/>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40" h="355">
                <a:moveTo>
                  <a:pt x="133" y="315"/>
                </a:moveTo>
                <a:lnTo>
                  <a:pt x="140" y="355"/>
                </a:lnTo>
                <a:lnTo>
                  <a:pt x="117" y="338"/>
                </a:lnTo>
                <a:lnTo>
                  <a:pt x="92" y="322"/>
                </a:lnTo>
                <a:lnTo>
                  <a:pt x="68" y="304"/>
                </a:lnTo>
                <a:lnTo>
                  <a:pt x="43" y="287"/>
                </a:lnTo>
                <a:lnTo>
                  <a:pt x="35" y="238"/>
                </a:lnTo>
                <a:lnTo>
                  <a:pt x="60" y="258"/>
                </a:lnTo>
                <a:lnTo>
                  <a:pt x="86" y="276"/>
                </a:lnTo>
                <a:lnTo>
                  <a:pt x="110" y="296"/>
                </a:lnTo>
                <a:lnTo>
                  <a:pt x="133" y="315"/>
                </a:lnTo>
                <a:close/>
                <a:moveTo>
                  <a:pt x="2" y="15"/>
                </a:moveTo>
                <a:lnTo>
                  <a:pt x="0" y="0"/>
                </a:lnTo>
                <a:lnTo>
                  <a:pt x="13" y="10"/>
                </a:lnTo>
                <a:lnTo>
                  <a:pt x="18" y="16"/>
                </a:lnTo>
                <a:lnTo>
                  <a:pt x="10" y="15"/>
                </a:lnTo>
                <a:lnTo>
                  <a:pt x="2" y="15"/>
                </a:lnTo>
                <a:close/>
              </a:path>
            </a:pathLst>
          </a:custGeom>
          <a:solidFill>
            <a:srgbClr val="799AB0"/>
          </a:solidFill>
          <a:ln w="9525">
            <a:noFill/>
            <a:round/>
            <a:headEnd/>
            <a:tailEnd/>
          </a:ln>
        </xdr:spPr>
      </xdr:sp>
      <xdr:sp macro="" textlink="">
        <xdr:nvSpPr>
          <xdr:cNvPr id="11" name="Freeform 407"/>
          <xdr:cNvSpPr>
            <a:spLocks noEditPoints="1"/>
          </xdr:cNvSpPr>
        </xdr:nvSpPr>
        <xdr:spPr bwMode="auto">
          <a:xfrm>
            <a:off x="2189" y="534"/>
            <a:ext cx="28" cy="70"/>
          </a:xfrm>
          <a:custGeom>
            <a:avLst/>
            <a:gdLst>
              <a:gd name="T0" fmla="*/ 0 w 140"/>
              <a:gd name="T1" fmla="*/ 0 h 351"/>
              <a:gd name="T2" fmla="*/ 0 w 140"/>
              <a:gd name="T3" fmla="*/ 0 h 351"/>
              <a:gd name="T4" fmla="*/ 0 w 140"/>
              <a:gd name="T5" fmla="*/ 0 h 351"/>
              <a:gd name="T6" fmla="*/ 0 w 140"/>
              <a:gd name="T7" fmla="*/ 0 h 351"/>
              <a:gd name="T8" fmla="*/ 0 w 140"/>
              <a:gd name="T9" fmla="*/ 0 h 351"/>
              <a:gd name="T10" fmla="*/ 0 w 140"/>
              <a:gd name="T11" fmla="*/ 0 h 351"/>
              <a:gd name="T12" fmla="*/ 0 w 140"/>
              <a:gd name="T13" fmla="*/ 0 h 351"/>
              <a:gd name="T14" fmla="*/ 0 w 140"/>
              <a:gd name="T15" fmla="*/ 0 h 351"/>
              <a:gd name="T16" fmla="*/ 0 w 140"/>
              <a:gd name="T17" fmla="*/ 0 h 351"/>
              <a:gd name="T18" fmla="*/ 0 w 140"/>
              <a:gd name="T19" fmla="*/ 0 h 351"/>
              <a:gd name="T20" fmla="*/ 0 w 140"/>
              <a:gd name="T21" fmla="*/ 0 h 351"/>
              <a:gd name="T22" fmla="*/ 0 w 140"/>
              <a:gd name="T23" fmla="*/ 0 h 351"/>
              <a:gd name="T24" fmla="*/ 0 w 140"/>
              <a:gd name="T25" fmla="*/ 0 h 351"/>
              <a:gd name="T26" fmla="*/ 0 w 140"/>
              <a:gd name="T27" fmla="*/ 0 h 351"/>
              <a:gd name="T28" fmla="*/ 0 w 140"/>
              <a:gd name="T29" fmla="*/ 0 h 351"/>
              <a:gd name="T30" fmla="*/ 0 w 140"/>
              <a:gd name="T31" fmla="*/ 0 h 351"/>
              <a:gd name="T32" fmla="*/ 0 w 140"/>
              <a:gd name="T33" fmla="*/ 0 h 351"/>
              <a:gd name="T34" fmla="*/ 0 w 140"/>
              <a:gd name="T35" fmla="*/ 0 h 351"/>
              <a:gd name="T36" fmla="*/ 0 w 140"/>
              <a:gd name="T37" fmla="*/ 0 h 351"/>
              <a:gd name="T38" fmla="*/ 0 w 140"/>
              <a:gd name="T39" fmla="*/ 0 h 351"/>
              <a:gd name="T40" fmla="*/ 0 w 140"/>
              <a:gd name="T41" fmla="*/ 0 h 351"/>
              <a:gd name="T42" fmla="*/ 0 w 140"/>
              <a:gd name="T43" fmla="*/ 0 h 351"/>
              <a:gd name="T44" fmla="*/ 0 w 140"/>
              <a:gd name="T45" fmla="*/ 0 h 351"/>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40"/>
              <a:gd name="T70" fmla="*/ 0 h 351"/>
              <a:gd name="T71" fmla="*/ 140 w 140"/>
              <a:gd name="T72" fmla="*/ 351 h 351"/>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40" h="351">
                <a:moveTo>
                  <a:pt x="134" y="306"/>
                </a:moveTo>
                <a:lnTo>
                  <a:pt x="140" y="351"/>
                </a:lnTo>
                <a:lnTo>
                  <a:pt x="116" y="335"/>
                </a:lnTo>
                <a:lnTo>
                  <a:pt x="92" y="318"/>
                </a:lnTo>
                <a:lnTo>
                  <a:pt x="68" y="303"/>
                </a:lnTo>
                <a:lnTo>
                  <a:pt x="44" y="290"/>
                </a:lnTo>
                <a:lnTo>
                  <a:pt x="36" y="230"/>
                </a:lnTo>
                <a:lnTo>
                  <a:pt x="59" y="249"/>
                </a:lnTo>
                <a:lnTo>
                  <a:pt x="84" y="268"/>
                </a:lnTo>
                <a:lnTo>
                  <a:pt x="108" y="288"/>
                </a:lnTo>
                <a:lnTo>
                  <a:pt x="134" y="306"/>
                </a:lnTo>
                <a:close/>
                <a:moveTo>
                  <a:pt x="8" y="48"/>
                </a:moveTo>
                <a:lnTo>
                  <a:pt x="0" y="0"/>
                </a:lnTo>
                <a:lnTo>
                  <a:pt x="11" y="6"/>
                </a:lnTo>
                <a:lnTo>
                  <a:pt x="21" y="11"/>
                </a:lnTo>
                <a:lnTo>
                  <a:pt x="40" y="24"/>
                </a:lnTo>
                <a:lnTo>
                  <a:pt x="54" y="35"/>
                </a:lnTo>
                <a:lnTo>
                  <a:pt x="63" y="43"/>
                </a:lnTo>
                <a:lnTo>
                  <a:pt x="67" y="47"/>
                </a:lnTo>
                <a:lnTo>
                  <a:pt x="52" y="46"/>
                </a:lnTo>
                <a:lnTo>
                  <a:pt x="37" y="46"/>
                </a:lnTo>
                <a:lnTo>
                  <a:pt x="22" y="47"/>
                </a:lnTo>
                <a:lnTo>
                  <a:pt x="8" y="48"/>
                </a:lnTo>
                <a:close/>
              </a:path>
            </a:pathLst>
          </a:custGeom>
          <a:solidFill>
            <a:srgbClr val="7C9CB1"/>
          </a:solidFill>
          <a:ln w="9525">
            <a:noFill/>
            <a:round/>
            <a:headEnd/>
            <a:tailEnd/>
          </a:ln>
        </xdr:spPr>
      </xdr:sp>
      <xdr:sp macro="" textlink="">
        <xdr:nvSpPr>
          <xdr:cNvPr id="12" name="Freeform 408"/>
          <xdr:cNvSpPr>
            <a:spLocks noEditPoints="1"/>
          </xdr:cNvSpPr>
        </xdr:nvSpPr>
        <xdr:spPr bwMode="auto">
          <a:xfrm>
            <a:off x="2179" y="529"/>
            <a:ext cx="28" cy="69"/>
          </a:xfrm>
          <a:custGeom>
            <a:avLst/>
            <a:gdLst>
              <a:gd name="T0" fmla="*/ 0 w 139"/>
              <a:gd name="T1" fmla="*/ 0 h 344"/>
              <a:gd name="T2" fmla="*/ 0 w 139"/>
              <a:gd name="T3" fmla="*/ 0 h 344"/>
              <a:gd name="T4" fmla="*/ 0 w 139"/>
              <a:gd name="T5" fmla="*/ 0 h 344"/>
              <a:gd name="T6" fmla="*/ 0 w 139"/>
              <a:gd name="T7" fmla="*/ 0 h 344"/>
              <a:gd name="T8" fmla="*/ 0 w 139"/>
              <a:gd name="T9" fmla="*/ 0 h 344"/>
              <a:gd name="T10" fmla="*/ 0 w 139"/>
              <a:gd name="T11" fmla="*/ 0 h 344"/>
              <a:gd name="T12" fmla="*/ 0 w 139"/>
              <a:gd name="T13" fmla="*/ 0 h 344"/>
              <a:gd name="T14" fmla="*/ 0 w 139"/>
              <a:gd name="T15" fmla="*/ 0 h 344"/>
              <a:gd name="T16" fmla="*/ 0 w 139"/>
              <a:gd name="T17" fmla="*/ 0 h 344"/>
              <a:gd name="T18" fmla="*/ 0 w 139"/>
              <a:gd name="T19" fmla="*/ 0 h 344"/>
              <a:gd name="T20" fmla="*/ 0 w 139"/>
              <a:gd name="T21" fmla="*/ 0 h 344"/>
              <a:gd name="T22" fmla="*/ 0 w 139"/>
              <a:gd name="T23" fmla="*/ 0 h 344"/>
              <a:gd name="T24" fmla="*/ 0 w 139"/>
              <a:gd name="T25" fmla="*/ 0 h 344"/>
              <a:gd name="T26" fmla="*/ 0 w 139"/>
              <a:gd name="T27" fmla="*/ 0 h 344"/>
              <a:gd name="T28" fmla="*/ 0 w 139"/>
              <a:gd name="T29" fmla="*/ 0 h 344"/>
              <a:gd name="T30" fmla="*/ 0 w 139"/>
              <a:gd name="T31" fmla="*/ 0 h 344"/>
              <a:gd name="T32" fmla="*/ 0 w 139"/>
              <a:gd name="T33" fmla="*/ 0 h 344"/>
              <a:gd name="T34" fmla="*/ 0 w 139"/>
              <a:gd name="T35" fmla="*/ 0 h 344"/>
              <a:gd name="T36" fmla="*/ 0 w 139"/>
              <a:gd name="T37" fmla="*/ 0 h 344"/>
              <a:gd name="T38" fmla="*/ 0 w 139"/>
              <a:gd name="T39" fmla="*/ 0 h 344"/>
              <a:gd name="T40" fmla="*/ 0 w 139"/>
              <a:gd name="T41" fmla="*/ 0 h 344"/>
              <a:gd name="T42" fmla="*/ 0 w 139"/>
              <a:gd name="T43" fmla="*/ 0 h 344"/>
              <a:gd name="T44" fmla="*/ 0 w 139"/>
              <a:gd name="T45" fmla="*/ 0 h 344"/>
              <a:gd name="T46" fmla="*/ 0 w 139"/>
              <a:gd name="T47" fmla="*/ 0 h 344"/>
              <a:gd name="T48" fmla="*/ 0 w 139"/>
              <a:gd name="T49" fmla="*/ 0 h 344"/>
              <a:gd name="T50" fmla="*/ 0 w 139"/>
              <a:gd name="T51" fmla="*/ 0 h 344"/>
              <a:gd name="T52" fmla="*/ 0 w 139"/>
              <a:gd name="T53" fmla="*/ 0 h 344"/>
              <a:gd name="T54" fmla="*/ 0 w 139"/>
              <a:gd name="T55" fmla="*/ 0 h 34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39"/>
              <a:gd name="T85" fmla="*/ 0 h 344"/>
              <a:gd name="T86" fmla="*/ 139 w 139"/>
              <a:gd name="T87" fmla="*/ 344 h 34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39" h="344">
                <a:moveTo>
                  <a:pt x="96" y="57"/>
                </a:moveTo>
                <a:lnTo>
                  <a:pt x="98" y="72"/>
                </a:lnTo>
                <a:lnTo>
                  <a:pt x="75" y="72"/>
                </a:lnTo>
                <a:lnTo>
                  <a:pt x="53" y="74"/>
                </a:lnTo>
                <a:lnTo>
                  <a:pt x="32" y="78"/>
                </a:lnTo>
                <a:lnTo>
                  <a:pt x="13" y="82"/>
                </a:lnTo>
                <a:lnTo>
                  <a:pt x="0" y="0"/>
                </a:lnTo>
                <a:lnTo>
                  <a:pt x="18" y="9"/>
                </a:lnTo>
                <a:lnTo>
                  <a:pt x="35" y="18"/>
                </a:lnTo>
                <a:lnTo>
                  <a:pt x="52" y="28"/>
                </a:lnTo>
                <a:lnTo>
                  <a:pt x="68" y="37"/>
                </a:lnTo>
                <a:lnTo>
                  <a:pt x="84" y="48"/>
                </a:lnTo>
                <a:lnTo>
                  <a:pt x="96" y="57"/>
                </a:lnTo>
                <a:close/>
                <a:moveTo>
                  <a:pt x="131" y="295"/>
                </a:moveTo>
                <a:lnTo>
                  <a:pt x="139" y="344"/>
                </a:lnTo>
                <a:lnTo>
                  <a:pt x="122" y="334"/>
                </a:lnTo>
                <a:lnTo>
                  <a:pt x="107" y="325"/>
                </a:lnTo>
                <a:lnTo>
                  <a:pt x="91" y="316"/>
                </a:lnTo>
                <a:lnTo>
                  <a:pt x="77" y="307"/>
                </a:lnTo>
                <a:lnTo>
                  <a:pt x="68" y="303"/>
                </a:lnTo>
                <a:lnTo>
                  <a:pt x="61" y="299"/>
                </a:lnTo>
                <a:lnTo>
                  <a:pt x="52" y="295"/>
                </a:lnTo>
                <a:lnTo>
                  <a:pt x="44" y="290"/>
                </a:lnTo>
                <a:lnTo>
                  <a:pt x="33" y="217"/>
                </a:lnTo>
                <a:lnTo>
                  <a:pt x="55" y="234"/>
                </a:lnTo>
                <a:lnTo>
                  <a:pt x="78" y="254"/>
                </a:lnTo>
                <a:lnTo>
                  <a:pt x="105" y="274"/>
                </a:lnTo>
                <a:lnTo>
                  <a:pt x="131" y="295"/>
                </a:lnTo>
                <a:close/>
              </a:path>
            </a:pathLst>
          </a:custGeom>
          <a:solidFill>
            <a:srgbClr val="7F9EB3"/>
          </a:solidFill>
          <a:ln w="9525">
            <a:noFill/>
            <a:round/>
            <a:headEnd/>
            <a:tailEnd/>
          </a:ln>
        </xdr:spPr>
      </xdr:sp>
      <xdr:sp macro="" textlink="">
        <xdr:nvSpPr>
          <xdr:cNvPr id="13" name="Freeform 409"/>
          <xdr:cNvSpPr>
            <a:spLocks noEditPoints="1"/>
          </xdr:cNvSpPr>
        </xdr:nvSpPr>
        <xdr:spPr bwMode="auto">
          <a:xfrm>
            <a:off x="2170" y="524"/>
            <a:ext cx="28" cy="68"/>
          </a:xfrm>
          <a:custGeom>
            <a:avLst/>
            <a:gdLst>
              <a:gd name="T0" fmla="*/ 0 w 137"/>
              <a:gd name="T1" fmla="*/ 0 h 341"/>
              <a:gd name="T2" fmla="*/ 0 w 137"/>
              <a:gd name="T3" fmla="*/ 0 h 341"/>
              <a:gd name="T4" fmla="*/ 0 w 137"/>
              <a:gd name="T5" fmla="*/ 0 h 341"/>
              <a:gd name="T6" fmla="*/ 0 w 137"/>
              <a:gd name="T7" fmla="*/ 0 h 341"/>
              <a:gd name="T8" fmla="*/ 0 w 137"/>
              <a:gd name="T9" fmla="*/ 0 h 341"/>
              <a:gd name="T10" fmla="*/ 0 w 137"/>
              <a:gd name="T11" fmla="*/ 0 h 341"/>
              <a:gd name="T12" fmla="*/ 0 w 137"/>
              <a:gd name="T13" fmla="*/ 0 h 341"/>
              <a:gd name="T14" fmla="*/ 0 w 137"/>
              <a:gd name="T15" fmla="*/ 0 h 341"/>
              <a:gd name="T16" fmla="*/ 0 w 137"/>
              <a:gd name="T17" fmla="*/ 0 h 341"/>
              <a:gd name="T18" fmla="*/ 0 w 137"/>
              <a:gd name="T19" fmla="*/ 0 h 341"/>
              <a:gd name="T20" fmla="*/ 0 w 137"/>
              <a:gd name="T21" fmla="*/ 0 h 341"/>
              <a:gd name="T22" fmla="*/ 0 w 137"/>
              <a:gd name="T23" fmla="*/ 0 h 341"/>
              <a:gd name="T24" fmla="*/ 0 w 137"/>
              <a:gd name="T25" fmla="*/ 0 h 341"/>
              <a:gd name="T26" fmla="*/ 0 w 137"/>
              <a:gd name="T27" fmla="*/ 0 h 341"/>
              <a:gd name="T28" fmla="*/ 0 w 137"/>
              <a:gd name="T29" fmla="*/ 0 h 341"/>
              <a:gd name="T30" fmla="*/ 0 w 137"/>
              <a:gd name="T31" fmla="*/ 0 h 341"/>
              <a:gd name="T32" fmla="*/ 0 w 137"/>
              <a:gd name="T33" fmla="*/ 0 h 341"/>
              <a:gd name="T34" fmla="*/ 0 w 137"/>
              <a:gd name="T35" fmla="*/ 0 h 341"/>
              <a:gd name="T36" fmla="*/ 0 w 137"/>
              <a:gd name="T37" fmla="*/ 0 h 341"/>
              <a:gd name="T38" fmla="*/ 0 w 137"/>
              <a:gd name="T39" fmla="*/ 0 h 341"/>
              <a:gd name="T40" fmla="*/ 0 w 137"/>
              <a:gd name="T41" fmla="*/ 0 h 341"/>
              <a:gd name="T42" fmla="*/ 0 w 137"/>
              <a:gd name="T43" fmla="*/ 0 h 341"/>
              <a:gd name="T44" fmla="*/ 0 w 137"/>
              <a:gd name="T45" fmla="*/ 0 h 341"/>
              <a:gd name="T46" fmla="*/ 0 w 137"/>
              <a:gd name="T47" fmla="*/ 0 h 341"/>
              <a:gd name="T48" fmla="*/ 0 w 137"/>
              <a:gd name="T49" fmla="*/ 0 h 341"/>
              <a:gd name="T50" fmla="*/ 0 w 137"/>
              <a:gd name="T51" fmla="*/ 0 h 341"/>
              <a:gd name="T52" fmla="*/ 0 w 137"/>
              <a:gd name="T53" fmla="*/ 0 h 341"/>
              <a:gd name="T54" fmla="*/ 0 w 137"/>
              <a:gd name="T55" fmla="*/ 0 h 341"/>
              <a:gd name="T56" fmla="*/ 0 w 137"/>
              <a:gd name="T57" fmla="*/ 0 h 341"/>
              <a:gd name="T58" fmla="*/ 0 w 137"/>
              <a:gd name="T59" fmla="*/ 0 h 341"/>
              <a:gd name="T60" fmla="*/ 0 w 137"/>
              <a:gd name="T61" fmla="*/ 0 h 341"/>
              <a:gd name="T62" fmla="*/ 0 w 137"/>
              <a:gd name="T63" fmla="*/ 0 h 341"/>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37"/>
              <a:gd name="T97" fmla="*/ 0 h 341"/>
              <a:gd name="T98" fmla="*/ 137 w 137"/>
              <a:gd name="T99" fmla="*/ 341 h 341"/>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37" h="341">
                <a:moveTo>
                  <a:pt x="93" y="51"/>
                </a:moveTo>
                <a:lnTo>
                  <a:pt x="101" y="99"/>
                </a:lnTo>
                <a:lnTo>
                  <a:pt x="88" y="101"/>
                </a:lnTo>
                <a:lnTo>
                  <a:pt x="75" y="103"/>
                </a:lnTo>
                <a:lnTo>
                  <a:pt x="63" y="106"/>
                </a:lnTo>
                <a:lnTo>
                  <a:pt x="50" y="109"/>
                </a:lnTo>
                <a:lnTo>
                  <a:pt x="41" y="114"/>
                </a:lnTo>
                <a:lnTo>
                  <a:pt x="32" y="119"/>
                </a:lnTo>
                <a:lnTo>
                  <a:pt x="25" y="125"/>
                </a:lnTo>
                <a:lnTo>
                  <a:pt x="20" y="133"/>
                </a:lnTo>
                <a:lnTo>
                  <a:pt x="0" y="0"/>
                </a:lnTo>
                <a:lnTo>
                  <a:pt x="24" y="14"/>
                </a:lnTo>
                <a:lnTo>
                  <a:pt x="48" y="26"/>
                </a:lnTo>
                <a:lnTo>
                  <a:pt x="71" y="38"/>
                </a:lnTo>
                <a:lnTo>
                  <a:pt x="93" y="51"/>
                </a:lnTo>
                <a:close/>
                <a:moveTo>
                  <a:pt x="129" y="281"/>
                </a:moveTo>
                <a:lnTo>
                  <a:pt x="137" y="341"/>
                </a:lnTo>
                <a:lnTo>
                  <a:pt x="130" y="336"/>
                </a:lnTo>
                <a:lnTo>
                  <a:pt x="123" y="332"/>
                </a:lnTo>
                <a:lnTo>
                  <a:pt x="103" y="322"/>
                </a:lnTo>
                <a:lnTo>
                  <a:pt x="84" y="311"/>
                </a:lnTo>
                <a:lnTo>
                  <a:pt x="64" y="301"/>
                </a:lnTo>
                <a:lnTo>
                  <a:pt x="43" y="290"/>
                </a:lnTo>
                <a:lnTo>
                  <a:pt x="27" y="188"/>
                </a:lnTo>
                <a:lnTo>
                  <a:pt x="36" y="200"/>
                </a:lnTo>
                <a:lnTo>
                  <a:pt x="47" y="212"/>
                </a:lnTo>
                <a:lnTo>
                  <a:pt x="60" y="225"/>
                </a:lnTo>
                <a:lnTo>
                  <a:pt x="77" y="239"/>
                </a:lnTo>
                <a:lnTo>
                  <a:pt x="89" y="249"/>
                </a:lnTo>
                <a:lnTo>
                  <a:pt x="101" y="260"/>
                </a:lnTo>
                <a:lnTo>
                  <a:pt x="114" y="270"/>
                </a:lnTo>
                <a:lnTo>
                  <a:pt x="129" y="281"/>
                </a:lnTo>
                <a:close/>
              </a:path>
            </a:pathLst>
          </a:custGeom>
          <a:solidFill>
            <a:srgbClr val="82A0B5"/>
          </a:solidFill>
          <a:ln w="9525">
            <a:noFill/>
            <a:round/>
            <a:headEnd/>
            <a:tailEnd/>
          </a:ln>
        </xdr:spPr>
      </xdr:sp>
      <xdr:sp macro="" textlink="">
        <xdr:nvSpPr>
          <xdr:cNvPr id="14" name="Freeform 410"/>
          <xdr:cNvSpPr>
            <a:spLocks/>
          </xdr:cNvSpPr>
        </xdr:nvSpPr>
        <xdr:spPr bwMode="auto">
          <a:xfrm>
            <a:off x="2161" y="520"/>
            <a:ext cx="27" cy="67"/>
          </a:xfrm>
          <a:custGeom>
            <a:avLst/>
            <a:gdLst>
              <a:gd name="T0" fmla="*/ 0 w 138"/>
              <a:gd name="T1" fmla="*/ 0 h 337"/>
              <a:gd name="T2" fmla="*/ 0 w 138"/>
              <a:gd name="T3" fmla="*/ 0 h 337"/>
              <a:gd name="T4" fmla="*/ 0 w 138"/>
              <a:gd name="T5" fmla="*/ 0 h 337"/>
              <a:gd name="T6" fmla="*/ 0 w 138"/>
              <a:gd name="T7" fmla="*/ 0 h 337"/>
              <a:gd name="T8" fmla="*/ 0 w 138"/>
              <a:gd name="T9" fmla="*/ 0 h 337"/>
              <a:gd name="T10" fmla="*/ 0 w 138"/>
              <a:gd name="T11" fmla="*/ 0 h 337"/>
              <a:gd name="T12" fmla="*/ 0 w 138"/>
              <a:gd name="T13" fmla="*/ 0 h 337"/>
              <a:gd name="T14" fmla="*/ 0 w 138"/>
              <a:gd name="T15" fmla="*/ 0 h 337"/>
              <a:gd name="T16" fmla="*/ 0 w 138"/>
              <a:gd name="T17" fmla="*/ 0 h 337"/>
              <a:gd name="T18" fmla="*/ 0 w 138"/>
              <a:gd name="T19" fmla="*/ 0 h 337"/>
              <a:gd name="T20" fmla="*/ 0 w 138"/>
              <a:gd name="T21" fmla="*/ 0 h 337"/>
              <a:gd name="T22" fmla="*/ 0 w 138"/>
              <a:gd name="T23" fmla="*/ 0 h 337"/>
              <a:gd name="T24" fmla="*/ 0 w 138"/>
              <a:gd name="T25" fmla="*/ 0 h 337"/>
              <a:gd name="T26" fmla="*/ 0 w 138"/>
              <a:gd name="T27" fmla="*/ 0 h 337"/>
              <a:gd name="T28" fmla="*/ 0 w 138"/>
              <a:gd name="T29" fmla="*/ 0 h 337"/>
              <a:gd name="T30" fmla="*/ 0 w 138"/>
              <a:gd name="T31" fmla="*/ 0 h 337"/>
              <a:gd name="T32" fmla="*/ 0 w 138"/>
              <a:gd name="T33" fmla="*/ 0 h 337"/>
              <a:gd name="T34" fmla="*/ 0 w 138"/>
              <a:gd name="T35" fmla="*/ 0 h 337"/>
              <a:gd name="T36" fmla="*/ 0 w 138"/>
              <a:gd name="T37" fmla="*/ 0 h 337"/>
              <a:gd name="T38" fmla="*/ 0 w 138"/>
              <a:gd name="T39" fmla="*/ 0 h 337"/>
              <a:gd name="T40" fmla="*/ 0 w 138"/>
              <a:gd name="T41" fmla="*/ 0 h 337"/>
              <a:gd name="T42" fmla="*/ 0 w 138"/>
              <a:gd name="T43" fmla="*/ 0 h 337"/>
              <a:gd name="T44" fmla="*/ 0 w 138"/>
              <a:gd name="T45" fmla="*/ 0 h 337"/>
              <a:gd name="T46" fmla="*/ 0 w 138"/>
              <a:gd name="T47" fmla="*/ 0 h 337"/>
              <a:gd name="T48" fmla="*/ 0 w 138"/>
              <a:gd name="T49" fmla="*/ 0 h 337"/>
              <a:gd name="T50" fmla="*/ 0 w 138"/>
              <a:gd name="T51" fmla="*/ 0 h 337"/>
              <a:gd name="T52" fmla="*/ 0 w 138"/>
              <a:gd name="T53" fmla="*/ 0 h 337"/>
              <a:gd name="T54" fmla="*/ 0 w 138"/>
              <a:gd name="T55" fmla="*/ 0 h 337"/>
              <a:gd name="T56" fmla="*/ 0 w 138"/>
              <a:gd name="T57" fmla="*/ 0 h 337"/>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138"/>
              <a:gd name="T88" fmla="*/ 0 h 337"/>
              <a:gd name="T89" fmla="*/ 138 w 138"/>
              <a:gd name="T90" fmla="*/ 337 h 337"/>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138" h="337">
                <a:moveTo>
                  <a:pt x="94" y="47"/>
                </a:moveTo>
                <a:lnTo>
                  <a:pt x="107" y="129"/>
                </a:lnTo>
                <a:lnTo>
                  <a:pt x="97" y="133"/>
                </a:lnTo>
                <a:lnTo>
                  <a:pt x="89" y="136"/>
                </a:lnTo>
                <a:lnTo>
                  <a:pt x="81" y="140"/>
                </a:lnTo>
                <a:lnTo>
                  <a:pt x="74" y="146"/>
                </a:lnTo>
                <a:lnTo>
                  <a:pt x="69" y="151"/>
                </a:lnTo>
                <a:lnTo>
                  <a:pt x="65" y="158"/>
                </a:lnTo>
                <a:lnTo>
                  <a:pt x="63" y="164"/>
                </a:lnTo>
                <a:lnTo>
                  <a:pt x="62" y="172"/>
                </a:lnTo>
                <a:lnTo>
                  <a:pt x="62" y="181"/>
                </a:lnTo>
                <a:lnTo>
                  <a:pt x="65" y="190"/>
                </a:lnTo>
                <a:lnTo>
                  <a:pt x="70" y="200"/>
                </a:lnTo>
                <a:lnTo>
                  <a:pt x="76" y="211"/>
                </a:lnTo>
                <a:lnTo>
                  <a:pt x="85" y="222"/>
                </a:lnTo>
                <a:lnTo>
                  <a:pt x="96" y="235"/>
                </a:lnTo>
                <a:lnTo>
                  <a:pt x="110" y="248"/>
                </a:lnTo>
                <a:lnTo>
                  <a:pt x="125" y="261"/>
                </a:lnTo>
                <a:lnTo>
                  <a:pt x="127" y="264"/>
                </a:lnTo>
                <a:lnTo>
                  <a:pt x="138" y="337"/>
                </a:lnTo>
                <a:lnTo>
                  <a:pt x="115" y="325"/>
                </a:lnTo>
                <a:lnTo>
                  <a:pt x="92" y="313"/>
                </a:lnTo>
                <a:lnTo>
                  <a:pt x="68" y="301"/>
                </a:lnTo>
                <a:lnTo>
                  <a:pt x="45" y="289"/>
                </a:lnTo>
                <a:lnTo>
                  <a:pt x="0" y="0"/>
                </a:lnTo>
                <a:lnTo>
                  <a:pt x="25" y="11"/>
                </a:lnTo>
                <a:lnTo>
                  <a:pt x="49" y="23"/>
                </a:lnTo>
                <a:lnTo>
                  <a:pt x="72" y="36"/>
                </a:lnTo>
                <a:lnTo>
                  <a:pt x="94" y="47"/>
                </a:lnTo>
                <a:close/>
              </a:path>
            </a:pathLst>
          </a:custGeom>
          <a:solidFill>
            <a:srgbClr val="86A2B7"/>
          </a:solidFill>
          <a:ln w="9525">
            <a:noFill/>
            <a:round/>
            <a:headEnd/>
            <a:tailEnd/>
          </a:ln>
        </xdr:spPr>
      </xdr:sp>
      <xdr:sp macro="" textlink="">
        <xdr:nvSpPr>
          <xdr:cNvPr id="15" name="Freeform 411"/>
          <xdr:cNvSpPr>
            <a:spLocks/>
          </xdr:cNvSpPr>
        </xdr:nvSpPr>
        <xdr:spPr bwMode="auto">
          <a:xfrm>
            <a:off x="2151" y="515"/>
            <a:ext cx="28" cy="67"/>
          </a:xfrm>
          <a:custGeom>
            <a:avLst/>
            <a:gdLst>
              <a:gd name="T0" fmla="*/ 0 w 137"/>
              <a:gd name="T1" fmla="*/ 0 h 333"/>
              <a:gd name="T2" fmla="*/ 0 w 137"/>
              <a:gd name="T3" fmla="*/ 0 h 333"/>
              <a:gd name="T4" fmla="*/ 0 w 137"/>
              <a:gd name="T5" fmla="*/ 0 h 333"/>
              <a:gd name="T6" fmla="*/ 0 w 137"/>
              <a:gd name="T7" fmla="*/ 0 h 333"/>
              <a:gd name="T8" fmla="*/ 0 w 137"/>
              <a:gd name="T9" fmla="*/ 0 h 333"/>
              <a:gd name="T10" fmla="*/ 0 w 137"/>
              <a:gd name="T11" fmla="*/ 0 h 333"/>
              <a:gd name="T12" fmla="*/ 0 w 137"/>
              <a:gd name="T13" fmla="*/ 0 h 333"/>
              <a:gd name="T14" fmla="*/ 0 w 137"/>
              <a:gd name="T15" fmla="*/ 0 h 333"/>
              <a:gd name="T16" fmla="*/ 0 w 137"/>
              <a:gd name="T17" fmla="*/ 0 h 333"/>
              <a:gd name="T18" fmla="*/ 0 w 137"/>
              <a:gd name="T19" fmla="*/ 0 h 333"/>
              <a:gd name="T20" fmla="*/ 0 w 137"/>
              <a:gd name="T21" fmla="*/ 0 h 333"/>
              <a:gd name="T22" fmla="*/ 0 w 137"/>
              <a:gd name="T23" fmla="*/ 0 h 333"/>
              <a:gd name="T24" fmla="*/ 0 w 137"/>
              <a:gd name="T25" fmla="*/ 0 h 333"/>
              <a:gd name="T26" fmla="*/ 0 w 137"/>
              <a:gd name="T27" fmla="*/ 0 h 333"/>
              <a:gd name="T28" fmla="*/ 0 w 137"/>
              <a:gd name="T29" fmla="*/ 0 h 333"/>
              <a:gd name="T30" fmla="*/ 0 w 137"/>
              <a:gd name="T31" fmla="*/ 0 h 333"/>
              <a:gd name="T32" fmla="*/ 0 w 137"/>
              <a:gd name="T33" fmla="*/ 0 h 333"/>
              <a:gd name="T34" fmla="*/ 0 w 137"/>
              <a:gd name="T35" fmla="*/ 0 h 333"/>
              <a:gd name="T36" fmla="*/ 0 w 137"/>
              <a:gd name="T37" fmla="*/ 0 h 333"/>
              <a:gd name="T38" fmla="*/ 0 w 137"/>
              <a:gd name="T39" fmla="*/ 0 h 33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37"/>
              <a:gd name="T61" fmla="*/ 0 h 333"/>
              <a:gd name="T62" fmla="*/ 137 w 137"/>
              <a:gd name="T63" fmla="*/ 333 h 33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37" h="333">
                <a:moveTo>
                  <a:pt x="94" y="43"/>
                </a:moveTo>
                <a:lnTo>
                  <a:pt x="114" y="176"/>
                </a:lnTo>
                <a:lnTo>
                  <a:pt x="110" y="180"/>
                </a:lnTo>
                <a:lnTo>
                  <a:pt x="109" y="187"/>
                </a:lnTo>
                <a:lnTo>
                  <a:pt x="108" y="192"/>
                </a:lnTo>
                <a:lnTo>
                  <a:pt x="108" y="199"/>
                </a:lnTo>
                <a:lnTo>
                  <a:pt x="109" y="206"/>
                </a:lnTo>
                <a:lnTo>
                  <a:pt x="113" y="214"/>
                </a:lnTo>
                <a:lnTo>
                  <a:pt x="116" y="222"/>
                </a:lnTo>
                <a:lnTo>
                  <a:pt x="121" y="231"/>
                </a:lnTo>
                <a:lnTo>
                  <a:pt x="137" y="333"/>
                </a:lnTo>
                <a:lnTo>
                  <a:pt x="114" y="322"/>
                </a:lnTo>
                <a:lnTo>
                  <a:pt x="91" y="310"/>
                </a:lnTo>
                <a:lnTo>
                  <a:pt x="67" y="298"/>
                </a:lnTo>
                <a:lnTo>
                  <a:pt x="43" y="287"/>
                </a:lnTo>
                <a:lnTo>
                  <a:pt x="0" y="0"/>
                </a:lnTo>
                <a:lnTo>
                  <a:pt x="24" y="11"/>
                </a:lnTo>
                <a:lnTo>
                  <a:pt x="48" y="22"/>
                </a:lnTo>
                <a:lnTo>
                  <a:pt x="71" y="32"/>
                </a:lnTo>
                <a:lnTo>
                  <a:pt x="94" y="43"/>
                </a:lnTo>
                <a:close/>
              </a:path>
            </a:pathLst>
          </a:custGeom>
          <a:solidFill>
            <a:srgbClr val="89A4B9"/>
          </a:solidFill>
          <a:ln w="9525">
            <a:noFill/>
            <a:round/>
            <a:headEnd/>
            <a:tailEnd/>
          </a:ln>
        </xdr:spPr>
      </xdr:sp>
      <xdr:sp macro="" textlink="">
        <xdr:nvSpPr>
          <xdr:cNvPr id="16" name="Freeform 412"/>
          <xdr:cNvSpPr>
            <a:spLocks/>
          </xdr:cNvSpPr>
        </xdr:nvSpPr>
        <xdr:spPr bwMode="auto">
          <a:xfrm>
            <a:off x="2142" y="512"/>
            <a:ext cx="28" cy="65"/>
          </a:xfrm>
          <a:custGeom>
            <a:avLst/>
            <a:gdLst>
              <a:gd name="T0" fmla="*/ 0 w 137"/>
              <a:gd name="T1" fmla="*/ 0 h 329"/>
              <a:gd name="T2" fmla="*/ 0 w 137"/>
              <a:gd name="T3" fmla="*/ 0 h 329"/>
              <a:gd name="T4" fmla="*/ 0 w 137"/>
              <a:gd name="T5" fmla="*/ 0 h 329"/>
              <a:gd name="T6" fmla="*/ 0 w 137"/>
              <a:gd name="T7" fmla="*/ 0 h 329"/>
              <a:gd name="T8" fmla="*/ 0 w 137"/>
              <a:gd name="T9" fmla="*/ 0 h 329"/>
              <a:gd name="T10" fmla="*/ 0 w 137"/>
              <a:gd name="T11" fmla="*/ 0 h 329"/>
              <a:gd name="T12" fmla="*/ 0 w 137"/>
              <a:gd name="T13" fmla="*/ 0 h 329"/>
              <a:gd name="T14" fmla="*/ 0 w 137"/>
              <a:gd name="T15" fmla="*/ 0 h 329"/>
              <a:gd name="T16" fmla="*/ 0 w 137"/>
              <a:gd name="T17" fmla="*/ 0 h 329"/>
              <a:gd name="T18" fmla="*/ 0 w 137"/>
              <a:gd name="T19" fmla="*/ 0 h 329"/>
              <a:gd name="T20" fmla="*/ 0 w 137"/>
              <a:gd name="T21" fmla="*/ 0 h 3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7"/>
              <a:gd name="T34" fmla="*/ 0 h 329"/>
              <a:gd name="T35" fmla="*/ 137 w 137"/>
              <a:gd name="T36" fmla="*/ 329 h 32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7" h="329">
                <a:moveTo>
                  <a:pt x="92" y="40"/>
                </a:moveTo>
                <a:lnTo>
                  <a:pt x="137" y="329"/>
                </a:lnTo>
                <a:lnTo>
                  <a:pt x="113" y="317"/>
                </a:lnTo>
                <a:lnTo>
                  <a:pt x="89" y="306"/>
                </a:lnTo>
                <a:lnTo>
                  <a:pt x="66" y="294"/>
                </a:lnTo>
                <a:lnTo>
                  <a:pt x="43" y="283"/>
                </a:lnTo>
                <a:lnTo>
                  <a:pt x="0" y="0"/>
                </a:lnTo>
                <a:lnTo>
                  <a:pt x="24" y="9"/>
                </a:lnTo>
                <a:lnTo>
                  <a:pt x="47" y="19"/>
                </a:lnTo>
                <a:lnTo>
                  <a:pt x="70" y="30"/>
                </a:lnTo>
                <a:lnTo>
                  <a:pt x="92" y="40"/>
                </a:lnTo>
                <a:close/>
              </a:path>
            </a:pathLst>
          </a:custGeom>
          <a:solidFill>
            <a:srgbClr val="8BA6BB"/>
          </a:solidFill>
          <a:ln w="9525">
            <a:noFill/>
            <a:round/>
            <a:headEnd/>
            <a:tailEnd/>
          </a:ln>
        </xdr:spPr>
      </xdr:sp>
      <xdr:sp macro="" textlink="">
        <xdr:nvSpPr>
          <xdr:cNvPr id="17" name="Freeform 413"/>
          <xdr:cNvSpPr>
            <a:spLocks/>
          </xdr:cNvSpPr>
        </xdr:nvSpPr>
        <xdr:spPr bwMode="auto">
          <a:xfrm>
            <a:off x="2133" y="508"/>
            <a:ext cx="27" cy="65"/>
          </a:xfrm>
          <a:custGeom>
            <a:avLst/>
            <a:gdLst>
              <a:gd name="T0" fmla="*/ 0 w 135"/>
              <a:gd name="T1" fmla="*/ 0 h 325"/>
              <a:gd name="T2" fmla="*/ 0 w 135"/>
              <a:gd name="T3" fmla="*/ 0 h 325"/>
              <a:gd name="T4" fmla="*/ 0 w 135"/>
              <a:gd name="T5" fmla="*/ 0 h 325"/>
              <a:gd name="T6" fmla="*/ 0 w 135"/>
              <a:gd name="T7" fmla="*/ 0 h 325"/>
              <a:gd name="T8" fmla="*/ 0 w 135"/>
              <a:gd name="T9" fmla="*/ 0 h 325"/>
              <a:gd name="T10" fmla="*/ 0 w 135"/>
              <a:gd name="T11" fmla="*/ 0 h 325"/>
              <a:gd name="T12" fmla="*/ 0 w 135"/>
              <a:gd name="T13" fmla="*/ 0 h 325"/>
              <a:gd name="T14" fmla="*/ 0 w 135"/>
              <a:gd name="T15" fmla="*/ 0 h 325"/>
              <a:gd name="T16" fmla="*/ 0 w 135"/>
              <a:gd name="T17" fmla="*/ 0 h 325"/>
              <a:gd name="T18" fmla="*/ 0 w 135"/>
              <a:gd name="T19" fmla="*/ 0 h 325"/>
              <a:gd name="T20" fmla="*/ 0 w 135"/>
              <a:gd name="T21" fmla="*/ 0 h 32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5"/>
              <a:gd name="T34" fmla="*/ 0 h 325"/>
              <a:gd name="T35" fmla="*/ 135 w 135"/>
              <a:gd name="T36" fmla="*/ 325 h 32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5" h="325">
                <a:moveTo>
                  <a:pt x="92" y="38"/>
                </a:moveTo>
                <a:lnTo>
                  <a:pt x="135" y="325"/>
                </a:lnTo>
                <a:lnTo>
                  <a:pt x="112" y="313"/>
                </a:lnTo>
                <a:lnTo>
                  <a:pt x="89" y="302"/>
                </a:lnTo>
                <a:lnTo>
                  <a:pt x="66" y="290"/>
                </a:lnTo>
                <a:lnTo>
                  <a:pt x="42" y="279"/>
                </a:lnTo>
                <a:lnTo>
                  <a:pt x="0" y="0"/>
                </a:lnTo>
                <a:lnTo>
                  <a:pt x="24" y="10"/>
                </a:lnTo>
                <a:lnTo>
                  <a:pt x="47" y="19"/>
                </a:lnTo>
                <a:lnTo>
                  <a:pt x="70" y="28"/>
                </a:lnTo>
                <a:lnTo>
                  <a:pt x="92" y="38"/>
                </a:lnTo>
                <a:close/>
              </a:path>
            </a:pathLst>
          </a:custGeom>
          <a:solidFill>
            <a:srgbClr val="8FA8BD"/>
          </a:solidFill>
          <a:ln w="9525">
            <a:noFill/>
            <a:round/>
            <a:headEnd/>
            <a:tailEnd/>
          </a:ln>
        </xdr:spPr>
      </xdr:sp>
      <xdr:sp macro="" textlink="">
        <xdr:nvSpPr>
          <xdr:cNvPr id="18" name="Freeform 414"/>
          <xdr:cNvSpPr>
            <a:spLocks/>
          </xdr:cNvSpPr>
        </xdr:nvSpPr>
        <xdr:spPr bwMode="auto">
          <a:xfrm>
            <a:off x="2124" y="504"/>
            <a:ext cx="27" cy="64"/>
          </a:xfrm>
          <a:custGeom>
            <a:avLst/>
            <a:gdLst>
              <a:gd name="T0" fmla="*/ 0 w 134"/>
              <a:gd name="T1" fmla="*/ 0 h 320"/>
              <a:gd name="T2" fmla="*/ 0 w 134"/>
              <a:gd name="T3" fmla="*/ 0 h 320"/>
              <a:gd name="T4" fmla="*/ 0 w 134"/>
              <a:gd name="T5" fmla="*/ 0 h 320"/>
              <a:gd name="T6" fmla="*/ 0 w 134"/>
              <a:gd name="T7" fmla="*/ 0 h 320"/>
              <a:gd name="T8" fmla="*/ 0 w 134"/>
              <a:gd name="T9" fmla="*/ 0 h 320"/>
              <a:gd name="T10" fmla="*/ 0 w 134"/>
              <a:gd name="T11" fmla="*/ 0 h 320"/>
              <a:gd name="T12" fmla="*/ 0 w 134"/>
              <a:gd name="T13" fmla="*/ 0 h 320"/>
              <a:gd name="T14" fmla="*/ 0 w 134"/>
              <a:gd name="T15" fmla="*/ 0 h 320"/>
              <a:gd name="T16" fmla="*/ 0 w 134"/>
              <a:gd name="T17" fmla="*/ 0 h 320"/>
              <a:gd name="T18" fmla="*/ 0 w 134"/>
              <a:gd name="T19" fmla="*/ 0 h 320"/>
              <a:gd name="T20" fmla="*/ 0 w 134"/>
              <a:gd name="T21" fmla="*/ 0 h 3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4"/>
              <a:gd name="T34" fmla="*/ 0 h 320"/>
              <a:gd name="T35" fmla="*/ 134 w 134"/>
              <a:gd name="T36" fmla="*/ 320 h 3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4" h="320">
                <a:moveTo>
                  <a:pt x="91" y="37"/>
                </a:moveTo>
                <a:lnTo>
                  <a:pt x="134" y="320"/>
                </a:lnTo>
                <a:lnTo>
                  <a:pt x="111" y="308"/>
                </a:lnTo>
                <a:lnTo>
                  <a:pt x="87" y="297"/>
                </a:lnTo>
                <a:lnTo>
                  <a:pt x="63" y="286"/>
                </a:lnTo>
                <a:lnTo>
                  <a:pt x="40" y="274"/>
                </a:lnTo>
                <a:lnTo>
                  <a:pt x="0" y="0"/>
                </a:lnTo>
                <a:lnTo>
                  <a:pt x="23" y="9"/>
                </a:lnTo>
                <a:lnTo>
                  <a:pt x="46" y="18"/>
                </a:lnTo>
                <a:lnTo>
                  <a:pt x="69" y="28"/>
                </a:lnTo>
                <a:lnTo>
                  <a:pt x="91" y="37"/>
                </a:lnTo>
                <a:close/>
              </a:path>
            </a:pathLst>
          </a:custGeom>
          <a:solidFill>
            <a:srgbClr val="91ABBF"/>
          </a:solidFill>
          <a:ln w="9525">
            <a:noFill/>
            <a:round/>
            <a:headEnd/>
            <a:tailEnd/>
          </a:ln>
        </xdr:spPr>
      </xdr:sp>
      <xdr:sp macro="" textlink="">
        <xdr:nvSpPr>
          <xdr:cNvPr id="19" name="Freeform 415"/>
          <xdr:cNvSpPr>
            <a:spLocks/>
          </xdr:cNvSpPr>
        </xdr:nvSpPr>
        <xdr:spPr bwMode="auto">
          <a:xfrm>
            <a:off x="2115" y="501"/>
            <a:ext cx="26" cy="63"/>
          </a:xfrm>
          <a:custGeom>
            <a:avLst/>
            <a:gdLst>
              <a:gd name="T0" fmla="*/ 0 w 134"/>
              <a:gd name="T1" fmla="*/ 0 h 314"/>
              <a:gd name="T2" fmla="*/ 0 w 134"/>
              <a:gd name="T3" fmla="*/ 0 h 314"/>
              <a:gd name="T4" fmla="*/ 0 w 134"/>
              <a:gd name="T5" fmla="*/ 0 h 314"/>
              <a:gd name="T6" fmla="*/ 0 w 134"/>
              <a:gd name="T7" fmla="*/ 0 h 314"/>
              <a:gd name="T8" fmla="*/ 0 w 134"/>
              <a:gd name="T9" fmla="*/ 0 h 314"/>
              <a:gd name="T10" fmla="*/ 0 w 134"/>
              <a:gd name="T11" fmla="*/ 0 h 314"/>
              <a:gd name="T12" fmla="*/ 0 w 134"/>
              <a:gd name="T13" fmla="*/ 0 h 314"/>
              <a:gd name="T14" fmla="*/ 0 w 134"/>
              <a:gd name="T15" fmla="*/ 0 h 314"/>
              <a:gd name="T16" fmla="*/ 0 w 134"/>
              <a:gd name="T17" fmla="*/ 0 h 314"/>
              <a:gd name="T18" fmla="*/ 0 w 134"/>
              <a:gd name="T19" fmla="*/ 0 h 314"/>
              <a:gd name="T20" fmla="*/ 0 w 134"/>
              <a:gd name="T21" fmla="*/ 0 h 3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4"/>
              <a:gd name="T34" fmla="*/ 0 h 314"/>
              <a:gd name="T35" fmla="*/ 134 w 134"/>
              <a:gd name="T36" fmla="*/ 314 h 3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4" h="314">
                <a:moveTo>
                  <a:pt x="92" y="35"/>
                </a:moveTo>
                <a:lnTo>
                  <a:pt x="134" y="314"/>
                </a:lnTo>
                <a:lnTo>
                  <a:pt x="110" y="303"/>
                </a:lnTo>
                <a:lnTo>
                  <a:pt x="87" y="291"/>
                </a:lnTo>
                <a:lnTo>
                  <a:pt x="64" y="280"/>
                </a:lnTo>
                <a:lnTo>
                  <a:pt x="41" y="269"/>
                </a:lnTo>
                <a:lnTo>
                  <a:pt x="0" y="0"/>
                </a:lnTo>
                <a:lnTo>
                  <a:pt x="23" y="8"/>
                </a:lnTo>
                <a:lnTo>
                  <a:pt x="47" y="17"/>
                </a:lnTo>
                <a:lnTo>
                  <a:pt x="70" y="26"/>
                </a:lnTo>
                <a:lnTo>
                  <a:pt x="92" y="35"/>
                </a:lnTo>
                <a:close/>
              </a:path>
            </a:pathLst>
          </a:custGeom>
          <a:solidFill>
            <a:srgbClr val="95AEC2"/>
          </a:solidFill>
          <a:ln w="9525">
            <a:noFill/>
            <a:round/>
            <a:headEnd/>
            <a:tailEnd/>
          </a:ln>
        </xdr:spPr>
      </xdr:sp>
      <xdr:sp macro="" textlink="">
        <xdr:nvSpPr>
          <xdr:cNvPr id="20" name="Freeform 416"/>
          <xdr:cNvSpPr>
            <a:spLocks/>
          </xdr:cNvSpPr>
        </xdr:nvSpPr>
        <xdr:spPr bwMode="auto">
          <a:xfrm>
            <a:off x="2105" y="498"/>
            <a:ext cx="27" cy="61"/>
          </a:xfrm>
          <a:custGeom>
            <a:avLst/>
            <a:gdLst>
              <a:gd name="T0" fmla="*/ 0 w 133"/>
              <a:gd name="T1" fmla="*/ 0 h 307"/>
              <a:gd name="T2" fmla="*/ 0 w 133"/>
              <a:gd name="T3" fmla="*/ 0 h 307"/>
              <a:gd name="T4" fmla="*/ 0 w 133"/>
              <a:gd name="T5" fmla="*/ 0 h 307"/>
              <a:gd name="T6" fmla="*/ 0 w 133"/>
              <a:gd name="T7" fmla="*/ 0 h 307"/>
              <a:gd name="T8" fmla="*/ 0 w 133"/>
              <a:gd name="T9" fmla="*/ 0 h 307"/>
              <a:gd name="T10" fmla="*/ 0 w 133"/>
              <a:gd name="T11" fmla="*/ 0 h 307"/>
              <a:gd name="T12" fmla="*/ 0 w 133"/>
              <a:gd name="T13" fmla="*/ 0 h 307"/>
              <a:gd name="T14" fmla="*/ 0 w 133"/>
              <a:gd name="T15" fmla="*/ 0 h 307"/>
              <a:gd name="T16" fmla="*/ 0 w 133"/>
              <a:gd name="T17" fmla="*/ 0 h 307"/>
              <a:gd name="T18" fmla="*/ 0 w 133"/>
              <a:gd name="T19" fmla="*/ 0 h 307"/>
              <a:gd name="T20" fmla="*/ 0 w 133"/>
              <a:gd name="T21" fmla="*/ 0 h 30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3"/>
              <a:gd name="T34" fmla="*/ 0 h 307"/>
              <a:gd name="T35" fmla="*/ 133 w 133"/>
              <a:gd name="T36" fmla="*/ 307 h 30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3" h="307">
                <a:moveTo>
                  <a:pt x="93" y="33"/>
                </a:moveTo>
                <a:lnTo>
                  <a:pt x="133" y="307"/>
                </a:lnTo>
                <a:lnTo>
                  <a:pt x="110" y="296"/>
                </a:lnTo>
                <a:lnTo>
                  <a:pt x="87" y="287"/>
                </a:lnTo>
                <a:lnTo>
                  <a:pt x="64" y="276"/>
                </a:lnTo>
                <a:lnTo>
                  <a:pt x="40" y="265"/>
                </a:lnTo>
                <a:lnTo>
                  <a:pt x="0" y="0"/>
                </a:lnTo>
                <a:lnTo>
                  <a:pt x="23" y="8"/>
                </a:lnTo>
                <a:lnTo>
                  <a:pt x="46" y="17"/>
                </a:lnTo>
                <a:lnTo>
                  <a:pt x="69" y="24"/>
                </a:lnTo>
                <a:lnTo>
                  <a:pt x="93" y="33"/>
                </a:lnTo>
                <a:close/>
              </a:path>
            </a:pathLst>
          </a:custGeom>
          <a:solidFill>
            <a:srgbClr val="98B0C4"/>
          </a:solidFill>
          <a:ln w="9525">
            <a:noFill/>
            <a:round/>
            <a:headEnd/>
            <a:tailEnd/>
          </a:ln>
        </xdr:spPr>
      </xdr:sp>
      <xdr:sp macro="" textlink="">
        <xdr:nvSpPr>
          <xdr:cNvPr id="21" name="Freeform 417"/>
          <xdr:cNvSpPr>
            <a:spLocks/>
          </xdr:cNvSpPr>
        </xdr:nvSpPr>
        <xdr:spPr bwMode="auto">
          <a:xfrm>
            <a:off x="2096" y="495"/>
            <a:ext cx="27" cy="60"/>
          </a:xfrm>
          <a:custGeom>
            <a:avLst/>
            <a:gdLst>
              <a:gd name="T0" fmla="*/ 0 w 132"/>
              <a:gd name="T1" fmla="*/ 0 h 300"/>
              <a:gd name="T2" fmla="*/ 0 w 132"/>
              <a:gd name="T3" fmla="*/ 0 h 300"/>
              <a:gd name="T4" fmla="*/ 0 w 132"/>
              <a:gd name="T5" fmla="*/ 0 h 300"/>
              <a:gd name="T6" fmla="*/ 0 w 132"/>
              <a:gd name="T7" fmla="*/ 0 h 300"/>
              <a:gd name="T8" fmla="*/ 0 w 132"/>
              <a:gd name="T9" fmla="*/ 0 h 300"/>
              <a:gd name="T10" fmla="*/ 0 w 132"/>
              <a:gd name="T11" fmla="*/ 0 h 300"/>
              <a:gd name="T12" fmla="*/ 0 w 132"/>
              <a:gd name="T13" fmla="*/ 0 h 300"/>
              <a:gd name="T14" fmla="*/ 0 w 132"/>
              <a:gd name="T15" fmla="*/ 0 h 300"/>
              <a:gd name="T16" fmla="*/ 0 w 132"/>
              <a:gd name="T17" fmla="*/ 0 h 300"/>
              <a:gd name="T18" fmla="*/ 0 w 132"/>
              <a:gd name="T19" fmla="*/ 0 h 300"/>
              <a:gd name="T20" fmla="*/ 0 w 132"/>
              <a:gd name="T21" fmla="*/ 0 h 30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2"/>
              <a:gd name="T34" fmla="*/ 0 h 300"/>
              <a:gd name="T35" fmla="*/ 132 w 132"/>
              <a:gd name="T36" fmla="*/ 300 h 30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2" h="300">
                <a:moveTo>
                  <a:pt x="91" y="31"/>
                </a:moveTo>
                <a:lnTo>
                  <a:pt x="132" y="300"/>
                </a:lnTo>
                <a:lnTo>
                  <a:pt x="109" y="291"/>
                </a:lnTo>
                <a:lnTo>
                  <a:pt x="86" y="280"/>
                </a:lnTo>
                <a:lnTo>
                  <a:pt x="62" y="270"/>
                </a:lnTo>
                <a:lnTo>
                  <a:pt x="38" y="259"/>
                </a:lnTo>
                <a:lnTo>
                  <a:pt x="0" y="0"/>
                </a:lnTo>
                <a:lnTo>
                  <a:pt x="23" y="7"/>
                </a:lnTo>
                <a:lnTo>
                  <a:pt x="46" y="15"/>
                </a:lnTo>
                <a:lnTo>
                  <a:pt x="68" y="23"/>
                </a:lnTo>
                <a:lnTo>
                  <a:pt x="91" y="31"/>
                </a:lnTo>
                <a:close/>
              </a:path>
            </a:pathLst>
          </a:custGeom>
          <a:solidFill>
            <a:srgbClr val="9BB3C7"/>
          </a:solidFill>
          <a:ln w="9525">
            <a:noFill/>
            <a:round/>
            <a:headEnd/>
            <a:tailEnd/>
          </a:ln>
        </xdr:spPr>
      </xdr:sp>
      <xdr:sp macro="" textlink="">
        <xdr:nvSpPr>
          <xdr:cNvPr id="22" name="Freeform 418"/>
          <xdr:cNvSpPr>
            <a:spLocks/>
          </xdr:cNvSpPr>
        </xdr:nvSpPr>
        <xdr:spPr bwMode="auto">
          <a:xfrm>
            <a:off x="2087" y="491"/>
            <a:ext cx="26" cy="60"/>
          </a:xfrm>
          <a:custGeom>
            <a:avLst/>
            <a:gdLst>
              <a:gd name="T0" fmla="*/ 0 w 130"/>
              <a:gd name="T1" fmla="*/ 0 h 296"/>
              <a:gd name="T2" fmla="*/ 0 w 130"/>
              <a:gd name="T3" fmla="*/ 0 h 296"/>
              <a:gd name="T4" fmla="*/ 0 w 130"/>
              <a:gd name="T5" fmla="*/ 0 h 296"/>
              <a:gd name="T6" fmla="*/ 0 w 130"/>
              <a:gd name="T7" fmla="*/ 0 h 296"/>
              <a:gd name="T8" fmla="*/ 0 w 130"/>
              <a:gd name="T9" fmla="*/ 0 h 296"/>
              <a:gd name="T10" fmla="*/ 0 w 130"/>
              <a:gd name="T11" fmla="*/ 0 h 296"/>
              <a:gd name="T12" fmla="*/ 0 w 130"/>
              <a:gd name="T13" fmla="*/ 0 h 296"/>
              <a:gd name="T14" fmla="*/ 0 w 130"/>
              <a:gd name="T15" fmla="*/ 0 h 296"/>
              <a:gd name="T16" fmla="*/ 0 w 130"/>
              <a:gd name="T17" fmla="*/ 0 h 296"/>
              <a:gd name="T18" fmla="*/ 0 w 130"/>
              <a:gd name="T19" fmla="*/ 0 h 296"/>
              <a:gd name="T20" fmla="*/ 0 w 130"/>
              <a:gd name="T21" fmla="*/ 0 h 29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0"/>
              <a:gd name="T34" fmla="*/ 0 h 296"/>
              <a:gd name="T35" fmla="*/ 130 w 130"/>
              <a:gd name="T36" fmla="*/ 296 h 29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0" h="296">
                <a:moveTo>
                  <a:pt x="90" y="31"/>
                </a:moveTo>
                <a:lnTo>
                  <a:pt x="130" y="296"/>
                </a:lnTo>
                <a:lnTo>
                  <a:pt x="107" y="286"/>
                </a:lnTo>
                <a:lnTo>
                  <a:pt x="83" y="275"/>
                </a:lnTo>
                <a:lnTo>
                  <a:pt x="60" y="265"/>
                </a:lnTo>
                <a:lnTo>
                  <a:pt x="37" y="254"/>
                </a:lnTo>
                <a:lnTo>
                  <a:pt x="0" y="0"/>
                </a:lnTo>
                <a:lnTo>
                  <a:pt x="22" y="8"/>
                </a:lnTo>
                <a:lnTo>
                  <a:pt x="45" y="16"/>
                </a:lnTo>
                <a:lnTo>
                  <a:pt x="68" y="23"/>
                </a:lnTo>
                <a:lnTo>
                  <a:pt x="90" y="31"/>
                </a:lnTo>
                <a:close/>
              </a:path>
            </a:pathLst>
          </a:custGeom>
          <a:solidFill>
            <a:srgbClr val="9EB6C9"/>
          </a:solidFill>
          <a:ln w="9525">
            <a:noFill/>
            <a:round/>
            <a:headEnd/>
            <a:tailEnd/>
          </a:ln>
        </xdr:spPr>
      </xdr:sp>
      <xdr:sp macro="" textlink="">
        <xdr:nvSpPr>
          <xdr:cNvPr id="23" name="Freeform 419"/>
          <xdr:cNvSpPr>
            <a:spLocks/>
          </xdr:cNvSpPr>
        </xdr:nvSpPr>
        <xdr:spPr bwMode="auto">
          <a:xfrm>
            <a:off x="2078" y="489"/>
            <a:ext cx="26" cy="57"/>
          </a:xfrm>
          <a:custGeom>
            <a:avLst/>
            <a:gdLst>
              <a:gd name="T0" fmla="*/ 0 w 130"/>
              <a:gd name="T1" fmla="*/ 0 h 289"/>
              <a:gd name="T2" fmla="*/ 0 w 130"/>
              <a:gd name="T3" fmla="*/ 0 h 289"/>
              <a:gd name="T4" fmla="*/ 0 w 130"/>
              <a:gd name="T5" fmla="*/ 0 h 289"/>
              <a:gd name="T6" fmla="*/ 0 w 130"/>
              <a:gd name="T7" fmla="*/ 0 h 289"/>
              <a:gd name="T8" fmla="*/ 0 w 130"/>
              <a:gd name="T9" fmla="*/ 0 h 289"/>
              <a:gd name="T10" fmla="*/ 0 w 130"/>
              <a:gd name="T11" fmla="*/ 0 h 289"/>
              <a:gd name="T12" fmla="*/ 0 w 130"/>
              <a:gd name="T13" fmla="*/ 0 h 289"/>
              <a:gd name="T14" fmla="*/ 0 w 130"/>
              <a:gd name="T15" fmla="*/ 0 h 289"/>
              <a:gd name="T16" fmla="*/ 0 w 130"/>
              <a:gd name="T17" fmla="*/ 0 h 289"/>
              <a:gd name="T18" fmla="*/ 0 w 130"/>
              <a:gd name="T19" fmla="*/ 0 h 289"/>
              <a:gd name="T20" fmla="*/ 0 w 130"/>
              <a:gd name="T21" fmla="*/ 0 h 28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30"/>
              <a:gd name="T34" fmla="*/ 0 h 289"/>
              <a:gd name="T35" fmla="*/ 130 w 130"/>
              <a:gd name="T36" fmla="*/ 289 h 28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30" h="289">
                <a:moveTo>
                  <a:pt x="92" y="30"/>
                </a:moveTo>
                <a:lnTo>
                  <a:pt x="130" y="289"/>
                </a:lnTo>
                <a:lnTo>
                  <a:pt x="107" y="279"/>
                </a:lnTo>
                <a:lnTo>
                  <a:pt x="84" y="269"/>
                </a:lnTo>
                <a:lnTo>
                  <a:pt x="61" y="258"/>
                </a:lnTo>
                <a:lnTo>
                  <a:pt x="38" y="248"/>
                </a:lnTo>
                <a:lnTo>
                  <a:pt x="0" y="0"/>
                </a:lnTo>
                <a:lnTo>
                  <a:pt x="24" y="8"/>
                </a:lnTo>
                <a:lnTo>
                  <a:pt x="47" y="14"/>
                </a:lnTo>
                <a:lnTo>
                  <a:pt x="69" y="22"/>
                </a:lnTo>
                <a:lnTo>
                  <a:pt x="92" y="30"/>
                </a:lnTo>
                <a:close/>
              </a:path>
            </a:pathLst>
          </a:custGeom>
          <a:solidFill>
            <a:srgbClr val="A3B9CC"/>
          </a:solidFill>
          <a:ln w="9525">
            <a:noFill/>
            <a:round/>
            <a:headEnd/>
            <a:tailEnd/>
          </a:ln>
        </xdr:spPr>
      </xdr:sp>
      <xdr:sp macro="" textlink="">
        <xdr:nvSpPr>
          <xdr:cNvPr id="24" name="Freeform 420"/>
          <xdr:cNvSpPr>
            <a:spLocks/>
          </xdr:cNvSpPr>
        </xdr:nvSpPr>
        <xdr:spPr bwMode="auto">
          <a:xfrm>
            <a:off x="2069" y="486"/>
            <a:ext cx="26" cy="56"/>
          </a:xfrm>
          <a:custGeom>
            <a:avLst/>
            <a:gdLst>
              <a:gd name="T0" fmla="*/ 0 w 129"/>
              <a:gd name="T1" fmla="*/ 0 h 281"/>
              <a:gd name="T2" fmla="*/ 0 w 129"/>
              <a:gd name="T3" fmla="*/ 0 h 281"/>
              <a:gd name="T4" fmla="*/ 0 w 129"/>
              <a:gd name="T5" fmla="*/ 0 h 281"/>
              <a:gd name="T6" fmla="*/ 0 w 129"/>
              <a:gd name="T7" fmla="*/ 0 h 281"/>
              <a:gd name="T8" fmla="*/ 0 w 129"/>
              <a:gd name="T9" fmla="*/ 0 h 281"/>
              <a:gd name="T10" fmla="*/ 0 w 129"/>
              <a:gd name="T11" fmla="*/ 0 h 281"/>
              <a:gd name="T12" fmla="*/ 0 w 129"/>
              <a:gd name="T13" fmla="*/ 0 h 281"/>
              <a:gd name="T14" fmla="*/ 0 w 129"/>
              <a:gd name="T15" fmla="*/ 0 h 281"/>
              <a:gd name="T16" fmla="*/ 0 w 129"/>
              <a:gd name="T17" fmla="*/ 0 h 281"/>
              <a:gd name="T18" fmla="*/ 0 w 129"/>
              <a:gd name="T19" fmla="*/ 0 h 281"/>
              <a:gd name="T20" fmla="*/ 0 w 129"/>
              <a:gd name="T21" fmla="*/ 0 h 28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9"/>
              <a:gd name="T34" fmla="*/ 0 h 281"/>
              <a:gd name="T35" fmla="*/ 129 w 129"/>
              <a:gd name="T36" fmla="*/ 281 h 28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9" h="281">
                <a:moveTo>
                  <a:pt x="92" y="27"/>
                </a:moveTo>
                <a:lnTo>
                  <a:pt x="129" y="281"/>
                </a:lnTo>
                <a:lnTo>
                  <a:pt x="106" y="271"/>
                </a:lnTo>
                <a:lnTo>
                  <a:pt x="83" y="261"/>
                </a:lnTo>
                <a:lnTo>
                  <a:pt x="60" y="251"/>
                </a:lnTo>
                <a:lnTo>
                  <a:pt x="37" y="241"/>
                </a:lnTo>
                <a:lnTo>
                  <a:pt x="0" y="0"/>
                </a:lnTo>
                <a:lnTo>
                  <a:pt x="23" y="6"/>
                </a:lnTo>
                <a:lnTo>
                  <a:pt x="47" y="13"/>
                </a:lnTo>
                <a:lnTo>
                  <a:pt x="69" y="21"/>
                </a:lnTo>
                <a:lnTo>
                  <a:pt x="92" y="27"/>
                </a:lnTo>
                <a:close/>
              </a:path>
            </a:pathLst>
          </a:custGeom>
          <a:solidFill>
            <a:srgbClr val="A7BDCE"/>
          </a:solidFill>
          <a:ln w="9525">
            <a:noFill/>
            <a:round/>
            <a:headEnd/>
            <a:tailEnd/>
          </a:ln>
        </xdr:spPr>
      </xdr:sp>
      <xdr:sp macro="" textlink="">
        <xdr:nvSpPr>
          <xdr:cNvPr id="25" name="Freeform 421"/>
          <xdr:cNvSpPr>
            <a:spLocks/>
          </xdr:cNvSpPr>
        </xdr:nvSpPr>
        <xdr:spPr bwMode="auto">
          <a:xfrm>
            <a:off x="2060" y="483"/>
            <a:ext cx="26" cy="55"/>
          </a:xfrm>
          <a:custGeom>
            <a:avLst/>
            <a:gdLst>
              <a:gd name="T0" fmla="*/ 0 w 128"/>
              <a:gd name="T1" fmla="*/ 0 h 274"/>
              <a:gd name="T2" fmla="*/ 0 w 128"/>
              <a:gd name="T3" fmla="*/ 0 h 274"/>
              <a:gd name="T4" fmla="*/ 0 w 128"/>
              <a:gd name="T5" fmla="*/ 0 h 274"/>
              <a:gd name="T6" fmla="*/ 0 w 128"/>
              <a:gd name="T7" fmla="*/ 0 h 274"/>
              <a:gd name="T8" fmla="*/ 0 w 128"/>
              <a:gd name="T9" fmla="*/ 0 h 274"/>
              <a:gd name="T10" fmla="*/ 0 w 128"/>
              <a:gd name="T11" fmla="*/ 0 h 274"/>
              <a:gd name="T12" fmla="*/ 0 w 128"/>
              <a:gd name="T13" fmla="*/ 0 h 274"/>
              <a:gd name="T14" fmla="*/ 0 w 128"/>
              <a:gd name="T15" fmla="*/ 0 h 274"/>
              <a:gd name="T16" fmla="*/ 0 w 128"/>
              <a:gd name="T17" fmla="*/ 0 h 274"/>
              <a:gd name="T18" fmla="*/ 0 w 128"/>
              <a:gd name="T19" fmla="*/ 0 h 274"/>
              <a:gd name="T20" fmla="*/ 0 w 128"/>
              <a:gd name="T21" fmla="*/ 0 h 27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8"/>
              <a:gd name="T34" fmla="*/ 0 h 274"/>
              <a:gd name="T35" fmla="*/ 128 w 128"/>
              <a:gd name="T36" fmla="*/ 274 h 27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8" h="274">
                <a:moveTo>
                  <a:pt x="90" y="26"/>
                </a:moveTo>
                <a:lnTo>
                  <a:pt x="128" y="274"/>
                </a:lnTo>
                <a:lnTo>
                  <a:pt x="105" y="264"/>
                </a:lnTo>
                <a:lnTo>
                  <a:pt x="82" y="254"/>
                </a:lnTo>
                <a:lnTo>
                  <a:pt x="59" y="244"/>
                </a:lnTo>
                <a:lnTo>
                  <a:pt x="35" y="234"/>
                </a:lnTo>
                <a:lnTo>
                  <a:pt x="0" y="0"/>
                </a:lnTo>
                <a:lnTo>
                  <a:pt x="23" y="6"/>
                </a:lnTo>
                <a:lnTo>
                  <a:pt x="45" y="13"/>
                </a:lnTo>
                <a:lnTo>
                  <a:pt x="68" y="19"/>
                </a:lnTo>
                <a:lnTo>
                  <a:pt x="90" y="26"/>
                </a:lnTo>
                <a:close/>
              </a:path>
            </a:pathLst>
          </a:custGeom>
          <a:solidFill>
            <a:srgbClr val="ABC0D1"/>
          </a:solidFill>
          <a:ln w="9525">
            <a:noFill/>
            <a:round/>
            <a:headEnd/>
            <a:tailEnd/>
          </a:ln>
        </xdr:spPr>
      </xdr:sp>
      <xdr:sp macro="" textlink="">
        <xdr:nvSpPr>
          <xdr:cNvPr id="26" name="Freeform 422"/>
          <xdr:cNvSpPr>
            <a:spLocks/>
          </xdr:cNvSpPr>
        </xdr:nvSpPr>
        <xdr:spPr bwMode="auto">
          <a:xfrm>
            <a:off x="2051" y="481"/>
            <a:ext cx="25" cy="53"/>
          </a:xfrm>
          <a:custGeom>
            <a:avLst/>
            <a:gdLst>
              <a:gd name="T0" fmla="*/ 0 w 127"/>
              <a:gd name="T1" fmla="*/ 0 h 267"/>
              <a:gd name="T2" fmla="*/ 0 w 127"/>
              <a:gd name="T3" fmla="*/ 0 h 267"/>
              <a:gd name="T4" fmla="*/ 0 w 127"/>
              <a:gd name="T5" fmla="*/ 0 h 267"/>
              <a:gd name="T6" fmla="*/ 0 w 127"/>
              <a:gd name="T7" fmla="*/ 0 h 267"/>
              <a:gd name="T8" fmla="*/ 0 w 127"/>
              <a:gd name="T9" fmla="*/ 0 h 267"/>
              <a:gd name="T10" fmla="*/ 0 w 127"/>
              <a:gd name="T11" fmla="*/ 0 h 267"/>
              <a:gd name="T12" fmla="*/ 0 w 127"/>
              <a:gd name="T13" fmla="*/ 0 h 267"/>
              <a:gd name="T14" fmla="*/ 0 w 127"/>
              <a:gd name="T15" fmla="*/ 0 h 267"/>
              <a:gd name="T16" fmla="*/ 0 w 127"/>
              <a:gd name="T17" fmla="*/ 0 h 267"/>
              <a:gd name="T18" fmla="*/ 0 w 127"/>
              <a:gd name="T19" fmla="*/ 0 h 267"/>
              <a:gd name="T20" fmla="*/ 0 w 127"/>
              <a:gd name="T21" fmla="*/ 0 h 26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7"/>
              <a:gd name="T34" fmla="*/ 0 h 267"/>
              <a:gd name="T35" fmla="*/ 127 w 127"/>
              <a:gd name="T36" fmla="*/ 267 h 26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7" h="267">
                <a:moveTo>
                  <a:pt x="90" y="26"/>
                </a:moveTo>
                <a:lnTo>
                  <a:pt x="127" y="267"/>
                </a:lnTo>
                <a:lnTo>
                  <a:pt x="104" y="257"/>
                </a:lnTo>
                <a:lnTo>
                  <a:pt x="80" y="247"/>
                </a:lnTo>
                <a:lnTo>
                  <a:pt x="57" y="238"/>
                </a:lnTo>
                <a:lnTo>
                  <a:pt x="34" y="228"/>
                </a:lnTo>
                <a:lnTo>
                  <a:pt x="0" y="0"/>
                </a:lnTo>
                <a:lnTo>
                  <a:pt x="23" y="7"/>
                </a:lnTo>
                <a:lnTo>
                  <a:pt x="45" y="13"/>
                </a:lnTo>
                <a:lnTo>
                  <a:pt x="68" y="19"/>
                </a:lnTo>
                <a:lnTo>
                  <a:pt x="90" y="26"/>
                </a:lnTo>
                <a:close/>
              </a:path>
            </a:pathLst>
          </a:custGeom>
          <a:solidFill>
            <a:srgbClr val="AFC3D4"/>
          </a:solidFill>
          <a:ln w="9525">
            <a:noFill/>
            <a:round/>
            <a:headEnd/>
            <a:tailEnd/>
          </a:ln>
        </xdr:spPr>
      </xdr:sp>
      <xdr:sp macro="" textlink="">
        <xdr:nvSpPr>
          <xdr:cNvPr id="27" name="Freeform 423"/>
          <xdr:cNvSpPr>
            <a:spLocks/>
          </xdr:cNvSpPr>
        </xdr:nvSpPr>
        <xdr:spPr bwMode="auto">
          <a:xfrm>
            <a:off x="2042" y="478"/>
            <a:ext cx="25" cy="52"/>
          </a:xfrm>
          <a:custGeom>
            <a:avLst/>
            <a:gdLst>
              <a:gd name="T0" fmla="*/ 0 w 125"/>
              <a:gd name="T1" fmla="*/ 0 h 259"/>
              <a:gd name="T2" fmla="*/ 0 w 125"/>
              <a:gd name="T3" fmla="*/ 0 h 259"/>
              <a:gd name="T4" fmla="*/ 0 w 125"/>
              <a:gd name="T5" fmla="*/ 0 h 259"/>
              <a:gd name="T6" fmla="*/ 0 w 125"/>
              <a:gd name="T7" fmla="*/ 0 h 259"/>
              <a:gd name="T8" fmla="*/ 0 w 125"/>
              <a:gd name="T9" fmla="*/ 0 h 259"/>
              <a:gd name="T10" fmla="*/ 0 w 125"/>
              <a:gd name="T11" fmla="*/ 0 h 259"/>
              <a:gd name="T12" fmla="*/ 0 w 125"/>
              <a:gd name="T13" fmla="*/ 0 h 259"/>
              <a:gd name="T14" fmla="*/ 0 w 125"/>
              <a:gd name="T15" fmla="*/ 0 h 259"/>
              <a:gd name="T16" fmla="*/ 0 w 125"/>
              <a:gd name="T17" fmla="*/ 0 h 259"/>
              <a:gd name="T18" fmla="*/ 0 w 125"/>
              <a:gd name="T19" fmla="*/ 0 h 259"/>
              <a:gd name="T20" fmla="*/ 0 w 125"/>
              <a:gd name="T21" fmla="*/ 0 h 25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5"/>
              <a:gd name="T34" fmla="*/ 0 h 259"/>
              <a:gd name="T35" fmla="*/ 125 w 125"/>
              <a:gd name="T36" fmla="*/ 259 h 25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5" h="259">
                <a:moveTo>
                  <a:pt x="90" y="25"/>
                </a:moveTo>
                <a:lnTo>
                  <a:pt x="125" y="259"/>
                </a:lnTo>
                <a:lnTo>
                  <a:pt x="102" y="250"/>
                </a:lnTo>
                <a:lnTo>
                  <a:pt x="79" y="240"/>
                </a:lnTo>
                <a:lnTo>
                  <a:pt x="56" y="231"/>
                </a:lnTo>
                <a:lnTo>
                  <a:pt x="33" y="222"/>
                </a:lnTo>
                <a:lnTo>
                  <a:pt x="0" y="0"/>
                </a:lnTo>
                <a:lnTo>
                  <a:pt x="23" y="7"/>
                </a:lnTo>
                <a:lnTo>
                  <a:pt x="45" y="12"/>
                </a:lnTo>
                <a:lnTo>
                  <a:pt x="68" y="19"/>
                </a:lnTo>
                <a:lnTo>
                  <a:pt x="90" y="25"/>
                </a:lnTo>
                <a:close/>
              </a:path>
            </a:pathLst>
          </a:custGeom>
          <a:solidFill>
            <a:srgbClr val="B3C6D6"/>
          </a:solidFill>
          <a:ln w="9525">
            <a:noFill/>
            <a:round/>
            <a:headEnd/>
            <a:tailEnd/>
          </a:ln>
        </xdr:spPr>
      </xdr:sp>
      <xdr:sp macro="" textlink="">
        <xdr:nvSpPr>
          <xdr:cNvPr id="28" name="Freeform 424"/>
          <xdr:cNvSpPr>
            <a:spLocks/>
          </xdr:cNvSpPr>
        </xdr:nvSpPr>
        <xdr:spPr bwMode="auto">
          <a:xfrm>
            <a:off x="2033" y="476"/>
            <a:ext cx="25" cy="50"/>
          </a:xfrm>
          <a:custGeom>
            <a:avLst/>
            <a:gdLst>
              <a:gd name="T0" fmla="*/ 0 w 124"/>
              <a:gd name="T1" fmla="*/ 0 h 251"/>
              <a:gd name="T2" fmla="*/ 0 w 124"/>
              <a:gd name="T3" fmla="*/ 0 h 251"/>
              <a:gd name="T4" fmla="*/ 0 w 124"/>
              <a:gd name="T5" fmla="*/ 0 h 251"/>
              <a:gd name="T6" fmla="*/ 0 w 124"/>
              <a:gd name="T7" fmla="*/ 0 h 251"/>
              <a:gd name="T8" fmla="*/ 0 w 124"/>
              <a:gd name="T9" fmla="*/ 0 h 251"/>
              <a:gd name="T10" fmla="*/ 0 w 124"/>
              <a:gd name="T11" fmla="*/ 0 h 251"/>
              <a:gd name="T12" fmla="*/ 0 w 124"/>
              <a:gd name="T13" fmla="*/ 0 h 251"/>
              <a:gd name="T14" fmla="*/ 0 w 124"/>
              <a:gd name="T15" fmla="*/ 0 h 251"/>
              <a:gd name="T16" fmla="*/ 0 w 124"/>
              <a:gd name="T17" fmla="*/ 0 h 251"/>
              <a:gd name="T18" fmla="*/ 0 w 124"/>
              <a:gd name="T19" fmla="*/ 0 h 251"/>
              <a:gd name="T20" fmla="*/ 0 w 124"/>
              <a:gd name="T21" fmla="*/ 0 h 25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4"/>
              <a:gd name="T34" fmla="*/ 0 h 251"/>
              <a:gd name="T35" fmla="*/ 124 w 124"/>
              <a:gd name="T36" fmla="*/ 251 h 25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4" h="251">
                <a:moveTo>
                  <a:pt x="90" y="23"/>
                </a:moveTo>
                <a:lnTo>
                  <a:pt x="124" y="251"/>
                </a:lnTo>
                <a:lnTo>
                  <a:pt x="101" y="242"/>
                </a:lnTo>
                <a:lnTo>
                  <a:pt x="78" y="233"/>
                </a:lnTo>
                <a:lnTo>
                  <a:pt x="55" y="223"/>
                </a:lnTo>
                <a:lnTo>
                  <a:pt x="32" y="214"/>
                </a:lnTo>
                <a:lnTo>
                  <a:pt x="0" y="0"/>
                </a:lnTo>
                <a:lnTo>
                  <a:pt x="23" y="6"/>
                </a:lnTo>
                <a:lnTo>
                  <a:pt x="45" y="11"/>
                </a:lnTo>
                <a:lnTo>
                  <a:pt x="68" y="18"/>
                </a:lnTo>
                <a:lnTo>
                  <a:pt x="90" y="23"/>
                </a:lnTo>
                <a:close/>
              </a:path>
            </a:pathLst>
          </a:custGeom>
          <a:solidFill>
            <a:srgbClr val="B7C9D9"/>
          </a:solidFill>
          <a:ln w="9525">
            <a:noFill/>
            <a:round/>
            <a:headEnd/>
            <a:tailEnd/>
          </a:ln>
        </xdr:spPr>
      </xdr:sp>
      <xdr:sp macro="" textlink="">
        <xdr:nvSpPr>
          <xdr:cNvPr id="29" name="Freeform 425"/>
          <xdr:cNvSpPr>
            <a:spLocks/>
          </xdr:cNvSpPr>
        </xdr:nvSpPr>
        <xdr:spPr bwMode="auto">
          <a:xfrm>
            <a:off x="2024" y="474"/>
            <a:ext cx="25" cy="49"/>
          </a:xfrm>
          <a:custGeom>
            <a:avLst/>
            <a:gdLst>
              <a:gd name="T0" fmla="*/ 0 w 123"/>
              <a:gd name="T1" fmla="*/ 0 h 244"/>
              <a:gd name="T2" fmla="*/ 0 w 123"/>
              <a:gd name="T3" fmla="*/ 0 h 244"/>
              <a:gd name="T4" fmla="*/ 0 w 123"/>
              <a:gd name="T5" fmla="*/ 0 h 244"/>
              <a:gd name="T6" fmla="*/ 0 w 123"/>
              <a:gd name="T7" fmla="*/ 0 h 244"/>
              <a:gd name="T8" fmla="*/ 0 w 123"/>
              <a:gd name="T9" fmla="*/ 0 h 244"/>
              <a:gd name="T10" fmla="*/ 0 w 123"/>
              <a:gd name="T11" fmla="*/ 0 h 244"/>
              <a:gd name="T12" fmla="*/ 0 w 123"/>
              <a:gd name="T13" fmla="*/ 0 h 244"/>
              <a:gd name="T14" fmla="*/ 0 w 123"/>
              <a:gd name="T15" fmla="*/ 0 h 244"/>
              <a:gd name="T16" fmla="*/ 0 w 123"/>
              <a:gd name="T17" fmla="*/ 0 h 244"/>
              <a:gd name="T18" fmla="*/ 0 w 123"/>
              <a:gd name="T19" fmla="*/ 0 h 244"/>
              <a:gd name="T20" fmla="*/ 0 w 123"/>
              <a:gd name="T21" fmla="*/ 0 h 24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3"/>
              <a:gd name="T34" fmla="*/ 0 h 244"/>
              <a:gd name="T35" fmla="*/ 123 w 123"/>
              <a:gd name="T36" fmla="*/ 244 h 24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3" h="244">
                <a:moveTo>
                  <a:pt x="90" y="22"/>
                </a:moveTo>
                <a:lnTo>
                  <a:pt x="123" y="244"/>
                </a:lnTo>
                <a:lnTo>
                  <a:pt x="100" y="234"/>
                </a:lnTo>
                <a:lnTo>
                  <a:pt x="77" y="225"/>
                </a:lnTo>
                <a:lnTo>
                  <a:pt x="54" y="215"/>
                </a:lnTo>
                <a:lnTo>
                  <a:pt x="30" y="206"/>
                </a:lnTo>
                <a:lnTo>
                  <a:pt x="0" y="0"/>
                </a:lnTo>
                <a:lnTo>
                  <a:pt x="23" y="6"/>
                </a:lnTo>
                <a:lnTo>
                  <a:pt x="45" y="11"/>
                </a:lnTo>
                <a:lnTo>
                  <a:pt x="68" y="17"/>
                </a:lnTo>
                <a:lnTo>
                  <a:pt x="90" y="22"/>
                </a:lnTo>
                <a:close/>
              </a:path>
            </a:pathLst>
          </a:custGeom>
          <a:solidFill>
            <a:srgbClr val="BDCDDC"/>
          </a:solidFill>
          <a:ln w="9525">
            <a:noFill/>
            <a:round/>
            <a:headEnd/>
            <a:tailEnd/>
          </a:ln>
        </xdr:spPr>
      </xdr:sp>
      <xdr:sp macro="" textlink="">
        <xdr:nvSpPr>
          <xdr:cNvPr id="30" name="Freeform 426"/>
          <xdr:cNvSpPr>
            <a:spLocks/>
          </xdr:cNvSpPr>
        </xdr:nvSpPr>
        <xdr:spPr bwMode="auto">
          <a:xfrm>
            <a:off x="2015" y="472"/>
            <a:ext cx="24" cy="47"/>
          </a:xfrm>
          <a:custGeom>
            <a:avLst/>
            <a:gdLst>
              <a:gd name="T0" fmla="*/ 0 w 123"/>
              <a:gd name="T1" fmla="*/ 0 h 236"/>
              <a:gd name="T2" fmla="*/ 0 w 123"/>
              <a:gd name="T3" fmla="*/ 0 h 236"/>
              <a:gd name="T4" fmla="*/ 0 w 123"/>
              <a:gd name="T5" fmla="*/ 0 h 236"/>
              <a:gd name="T6" fmla="*/ 0 w 123"/>
              <a:gd name="T7" fmla="*/ 0 h 236"/>
              <a:gd name="T8" fmla="*/ 0 w 123"/>
              <a:gd name="T9" fmla="*/ 0 h 236"/>
              <a:gd name="T10" fmla="*/ 0 w 123"/>
              <a:gd name="T11" fmla="*/ 0 h 236"/>
              <a:gd name="T12" fmla="*/ 0 w 123"/>
              <a:gd name="T13" fmla="*/ 0 h 236"/>
              <a:gd name="T14" fmla="*/ 0 w 123"/>
              <a:gd name="T15" fmla="*/ 0 h 236"/>
              <a:gd name="T16" fmla="*/ 0 w 123"/>
              <a:gd name="T17" fmla="*/ 0 h 236"/>
              <a:gd name="T18" fmla="*/ 0 w 123"/>
              <a:gd name="T19" fmla="*/ 0 h 236"/>
              <a:gd name="T20" fmla="*/ 0 w 123"/>
              <a:gd name="T21" fmla="*/ 0 h 23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3"/>
              <a:gd name="T34" fmla="*/ 0 h 236"/>
              <a:gd name="T35" fmla="*/ 123 w 123"/>
              <a:gd name="T36" fmla="*/ 236 h 2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3" h="236">
                <a:moveTo>
                  <a:pt x="91" y="22"/>
                </a:moveTo>
                <a:lnTo>
                  <a:pt x="123" y="236"/>
                </a:lnTo>
                <a:lnTo>
                  <a:pt x="100" y="226"/>
                </a:lnTo>
                <a:lnTo>
                  <a:pt x="76" y="217"/>
                </a:lnTo>
                <a:lnTo>
                  <a:pt x="53" y="208"/>
                </a:lnTo>
                <a:lnTo>
                  <a:pt x="31" y="200"/>
                </a:lnTo>
                <a:lnTo>
                  <a:pt x="0" y="0"/>
                </a:lnTo>
                <a:lnTo>
                  <a:pt x="24" y="6"/>
                </a:lnTo>
                <a:lnTo>
                  <a:pt x="46" y="11"/>
                </a:lnTo>
                <a:lnTo>
                  <a:pt x="69" y="17"/>
                </a:lnTo>
                <a:lnTo>
                  <a:pt x="91" y="22"/>
                </a:lnTo>
                <a:close/>
              </a:path>
            </a:pathLst>
          </a:custGeom>
          <a:solidFill>
            <a:srgbClr val="C0D0DE"/>
          </a:solidFill>
          <a:ln w="9525">
            <a:noFill/>
            <a:round/>
            <a:headEnd/>
            <a:tailEnd/>
          </a:ln>
        </xdr:spPr>
      </xdr:sp>
      <xdr:sp macro="" textlink="">
        <xdr:nvSpPr>
          <xdr:cNvPr id="31" name="Freeform 427"/>
          <xdr:cNvSpPr>
            <a:spLocks/>
          </xdr:cNvSpPr>
        </xdr:nvSpPr>
        <xdr:spPr bwMode="auto">
          <a:xfrm>
            <a:off x="2006" y="470"/>
            <a:ext cx="24" cy="45"/>
          </a:xfrm>
          <a:custGeom>
            <a:avLst/>
            <a:gdLst>
              <a:gd name="T0" fmla="*/ 0 w 120"/>
              <a:gd name="T1" fmla="*/ 0 h 227"/>
              <a:gd name="T2" fmla="*/ 0 w 120"/>
              <a:gd name="T3" fmla="*/ 0 h 227"/>
              <a:gd name="T4" fmla="*/ 0 w 120"/>
              <a:gd name="T5" fmla="*/ 0 h 227"/>
              <a:gd name="T6" fmla="*/ 0 w 120"/>
              <a:gd name="T7" fmla="*/ 0 h 227"/>
              <a:gd name="T8" fmla="*/ 0 w 120"/>
              <a:gd name="T9" fmla="*/ 0 h 227"/>
              <a:gd name="T10" fmla="*/ 0 w 120"/>
              <a:gd name="T11" fmla="*/ 0 h 227"/>
              <a:gd name="T12" fmla="*/ 0 w 120"/>
              <a:gd name="T13" fmla="*/ 0 h 227"/>
              <a:gd name="T14" fmla="*/ 0 w 120"/>
              <a:gd name="T15" fmla="*/ 0 h 227"/>
              <a:gd name="T16" fmla="*/ 0 w 120"/>
              <a:gd name="T17" fmla="*/ 0 h 227"/>
              <a:gd name="T18" fmla="*/ 0 w 120"/>
              <a:gd name="T19" fmla="*/ 0 h 227"/>
              <a:gd name="T20" fmla="*/ 0 w 120"/>
              <a:gd name="T21" fmla="*/ 0 h 2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0"/>
              <a:gd name="T34" fmla="*/ 0 h 227"/>
              <a:gd name="T35" fmla="*/ 120 w 120"/>
              <a:gd name="T36" fmla="*/ 227 h 2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0" h="227">
                <a:moveTo>
                  <a:pt x="90" y="21"/>
                </a:moveTo>
                <a:lnTo>
                  <a:pt x="120" y="227"/>
                </a:lnTo>
                <a:lnTo>
                  <a:pt x="97" y="218"/>
                </a:lnTo>
                <a:lnTo>
                  <a:pt x="75" y="210"/>
                </a:lnTo>
                <a:lnTo>
                  <a:pt x="52" y="201"/>
                </a:lnTo>
                <a:lnTo>
                  <a:pt x="29" y="192"/>
                </a:lnTo>
                <a:lnTo>
                  <a:pt x="0" y="0"/>
                </a:lnTo>
                <a:lnTo>
                  <a:pt x="22" y="6"/>
                </a:lnTo>
                <a:lnTo>
                  <a:pt x="44" y="10"/>
                </a:lnTo>
                <a:lnTo>
                  <a:pt x="68" y="16"/>
                </a:lnTo>
                <a:lnTo>
                  <a:pt x="90" y="21"/>
                </a:lnTo>
                <a:close/>
              </a:path>
            </a:pathLst>
          </a:custGeom>
          <a:solidFill>
            <a:srgbClr val="C4D2E0"/>
          </a:solidFill>
          <a:ln w="9525">
            <a:noFill/>
            <a:round/>
            <a:headEnd/>
            <a:tailEnd/>
          </a:ln>
        </xdr:spPr>
      </xdr:sp>
      <xdr:sp macro="" textlink="">
        <xdr:nvSpPr>
          <xdr:cNvPr id="32" name="Freeform 428"/>
          <xdr:cNvSpPr>
            <a:spLocks/>
          </xdr:cNvSpPr>
        </xdr:nvSpPr>
        <xdr:spPr bwMode="auto">
          <a:xfrm>
            <a:off x="1997" y="468"/>
            <a:ext cx="24" cy="44"/>
          </a:xfrm>
          <a:custGeom>
            <a:avLst/>
            <a:gdLst>
              <a:gd name="T0" fmla="*/ 0 w 120"/>
              <a:gd name="T1" fmla="*/ 0 h 218"/>
              <a:gd name="T2" fmla="*/ 0 w 120"/>
              <a:gd name="T3" fmla="*/ 0 h 218"/>
              <a:gd name="T4" fmla="*/ 0 w 120"/>
              <a:gd name="T5" fmla="*/ 0 h 218"/>
              <a:gd name="T6" fmla="*/ 0 w 120"/>
              <a:gd name="T7" fmla="*/ 0 h 218"/>
              <a:gd name="T8" fmla="*/ 0 w 120"/>
              <a:gd name="T9" fmla="*/ 0 h 218"/>
              <a:gd name="T10" fmla="*/ 0 w 120"/>
              <a:gd name="T11" fmla="*/ 0 h 218"/>
              <a:gd name="T12" fmla="*/ 0 w 120"/>
              <a:gd name="T13" fmla="*/ 0 h 218"/>
              <a:gd name="T14" fmla="*/ 0 w 120"/>
              <a:gd name="T15" fmla="*/ 0 h 218"/>
              <a:gd name="T16" fmla="*/ 0 w 120"/>
              <a:gd name="T17" fmla="*/ 0 h 218"/>
              <a:gd name="T18" fmla="*/ 0 w 120"/>
              <a:gd name="T19" fmla="*/ 0 h 218"/>
              <a:gd name="T20" fmla="*/ 0 w 120"/>
              <a:gd name="T21" fmla="*/ 0 h 21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0"/>
              <a:gd name="T34" fmla="*/ 0 h 218"/>
              <a:gd name="T35" fmla="*/ 120 w 120"/>
              <a:gd name="T36" fmla="*/ 218 h 21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20" h="218">
                <a:moveTo>
                  <a:pt x="89" y="18"/>
                </a:moveTo>
                <a:lnTo>
                  <a:pt x="120" y="218"/>
                </a:lnTo>
                <a:lnTo>
                  <a:pt x="97" y="209"/>
                </a:lnTo>
                <a:lnTo>
                  <a:pt x="74" y="200"/>
                </a:lnTo>
                <a:lnTo>
                  <a:pt x="51" y="191"/>
                </a:lnTo>
                <a:lnTo>
                  <a:pt x="28" y="182"/>
                </a:lnTo>
                <a:lnTo>
                  <a:pt x="0" y="0"/>
                </a:lnTo>
                <a:lnTo>
                  <a:pt x="22" y="4"/>
                </a:lnTo>
                <a:lnTo>
                  <a:pt x="45" y="8"/>
                </a:lnTo>
                <a:lnTo>
                  <a:pt x="67" y="14"/>
                </a:lnTo>
                <a:lnTo>
                  <a:pt x="89" y="18"/>
                </a:lnTo>
                <a:close/>
              </a:path>
            </a:pathLst>
          </a:custGeom>
          <a:solidFill>
            <a:srgbClr val="C8D6E4"/>
          </a:solidFill>
          <a:ln w="9525">
            <a:noFill/>
            <a:round/>
            <a:headEnd/>
            <a:tailEnd/>
          </a:ln>
        </xdr:spPr>
      </xdr:sp>
      <xdr:sp macro="" textlink="">
        <xdr:nvSpPr>
          <xdr:cNvPr id="33" name="Freeform 429"/>
          <xdr:cNvSpPr>
            <a:spLocks/>
          </xdr:cNvSpPr>
        </xdr:nvSpPr>
        <xdr:spPr bwMode="auto">
          <a:xfrm>
            <a:off x="1988" y="466"/>
            <a:ext cx="24" cy="42"/>
          </a:xfrm>
          <a:custGeom>
            <a:avLst/>
            <a:gdLst>
              <a:gd name="T0" fmla="*/ 0 w 118"/>
              <a:gd name="T1" fmla="*/ 0 h 210"/>
              <a:gd name="T2" fmla="*/ 0 w 118"/>
              <a:gd name="T3" fmla="*/ 0 h 210"/>
              <a:gd name="T4" fmla="*/ 0 w 118"/>
              <a:gd name="T5" fmla="*/ 0 h 210"/>
              <a:gd name="T6" fmla="*/ 0 w 118"/>
              <a:gd name="T7" fmla="*/ 0 h 210"/>
              <a:gd name="T8" fmla="*/ 0 w 118"/>
              <a:gd name="T9" fmla="*/ 0 h 210"/>
              <a:gd name="T10" fmla="*/ 0 w 118"/>
              <a:gd name="T11" fmla="*/ 0 h 210"/>
              <a:gd name="T12" fmla="*/ 0 w 118"/>
              <a:gd name="T13" fmla="*/ 0 h 210"/>
              <a:gd name="T14" fmla="*/ 0 w 118"/>
              <a:gd name="T15" fmla="*/ 0 h 210"/>
              <a:gd name="T16" fmla="*/ 0 w 118"/>
              <a:gd name="T17" fmla="*/ 0 h 210"/>
              <a:gd name="T18" fmla="*/ 0 w 118"/>
              <a:gd name="T19" fmla="*/ 0 h 210"/>
              <a:gd name="T20" fmla="*/ 0 w 118"/>
              <a:gd name="T21" fmla="*/ 0 h 21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8"/>
              <a:gd name="T34" fmla="*/ 0 h 210"/>
              <a:gd name="T35" fmla="*/ 118 w 118"/>
              <a:gd name="T36" fmla="*/ 210 h 21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8" h="210">
                <a:moveTo>
                  <a:pt x="89" y="18"/>
                </a:moveTo>
                <a:lnTo>
                  <a:pt x="118" y="210"/>
                </a:lnTo>
                <a:lnTo>
                  <a:pt x="95" y="201"/>
                </a:lnTo>
                <a:lnTo>
                  <a:pt x="72" y="192"/>
                </a:lnTo>
                <a:lnTo>
                  <a:pt x="49" y="184"/>
                </a:lnTo>
                <a:lnTo>
                  <a:pt x="25" y="175"/>
                </a:lnTo>
                <a:lnTo>
                  <a:pt x="0" y="0"/>
                </a:lnTo>
                <a:lnTo>
                  <a:pt x="22" y="4"/>
                </a:lnTo>
                <a:lnTo>
                  <a:pt x="44" y="10"/>
                </a:lnTo>
                <a:lnTo>
                  <a:pt x="66" y="14"/>
                </a:lnTo>
                <a:lnTo>
                  <a:pt x="89" y="18"/>
                </a:lnTo>
                <a:close/>
              </a:path>
            </a:pathLst>
          </a:custGeom>
          <a:solidFill>
            <a:srgbClr val="CEDBE7"/>
          </a:solidFill>
          <a:ln w="9525">
            <a:noFill/>
            <a:round/>
            <a:headEnd/>
            <a:tailEnd/>
          </a:ln>
        </xdr:spPr>
      </xdr:sp>
      <xdr:sp macro="" textlink="">
        <xdr:nvSpPr>
          <xdr:cNvPr id="34" name="Freeform 430"/>
          <xdr:cNvSpPr>
            <a:spLocks/>
          </xdr:cNvSpPr>
        </xdr:nvSpPr>
        <xdr:spPr bwMode="auto">
          <a:xfrm>
            <a:off x="1979" y="464"/>
            <a:ext cx="24" cy="41"/>
          </a:xfrm>
          <a:custGeom>
            <a:avLst/>
            <a:gdLst>
              <a:gd name="T0" fmla="*/ 0 w 117"/>
              <a:gd name="T1" fmla="*/ 0 h 201"/>
              <a:gd name="T2" fmla="*/ 0 w 117"/>
              <a:gd name="T3" fmla="*/ 0 h 201"/>
              <a:gd name="T4" fmla="*/ 0 w 117"/>
              <a:gd name="T5" fmla="*/ 0 h 201"/>
              <a:gd name="T6" fmla="*/ 0 w 117"/>
              <a:gd name="T7" fmla="*/ 0 h 201"/>
              <a:gd name="T8" fmla="*/ 0 w 117"/>
              <a:gd name="T9" fmla="*/ 0 h 201"/>
              <a:gd name="T10" fmla="*/ 0 w 117"/>
              <a:gd name="T11" fmla="*/ 0 h 201"/>
              <a:gd name="T12" fmla="*/ 0 w 117"/>
              <a:gd name="T13" fmla="*/ 0 h 201"/>
              <a:gd name="T14" fmla="*/ 0 w 117"/>
              <a:gd name="T15" fmla="*/ 0 h 201"/>
              <a:gd name="T16" fmla="*/ 0 w 117"/>
              <a:gd name="T17" fmla="*/ 0 h 201"/>
              <a:gd name="T18" fmla="*/ 0 w 117"/>
              <a:gd name="T19" fmla="*/ 0 h 201"/>
              <a:gd name="T20" fmla="*/ 0 w 117"/>
              <a:gd name="T21" fmla="*/ 0 h 20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7"/>
              <a:gd name="T34" fmla="*/ 0 h 201"/>
              <a:gd name="T35" fmla="*/ 117 w 117"/>
              <a:gd name="T36" fmla="*/ 201 h 20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7" h="201">
                <a:moveTo>
                  <a:pt x="89" y="19"/>
                </a:moveTo>
                <a:lnTo>
                  <a:pt x="117" y="201"/>
                </a:lnTo>
                <a:lnTo>
                  <a:pt x="94" y="193"/>
                </a:lnTo>
                <a:lnTo>
                  <a:pt x="70" y="184"/>
                </a:lnTo>
                <a:lnTo>
                  <a:pt x="48" y="175"/>
                </a:lnTo>
                <a:lnTo>
                  <a:pt x="25" y="167"/>
                </a:lnTo>
                <a:lnTo>
                  <a:pt x="0" y="0"/>
                </a:lnTo>
                <a:lnTo>
                  <a:pt x="22" y="4"/>
                </a:lnTo>
                <a:lnTo>
                  <a:pt x="44" y="9"/>
                </a:lnTo>
                <a:lnTo>
                  <a:pt x="67" y="13"/>
                </a:lnTo>
                <a:lnTo>
                  <a:pt x="89" y="19"/>
                </a:lnTo>
                <a:close/>
              </a:path>
            </a:pathLst>
          </a:custGeom>
          <a:solidFill>
            <a:srgbClr val="D4DEE9"/>
          </a:solidFill>
          <a:ln w="9525">
            <a:noFill/>
            <a:round/>
            <a:headEnd/>
            <a:tailEnd/>
          </a:ln>
        </xdr:spPr>
      </xdr:sp>
      <xdr:sp macro="" textlink="">
        <xdr:nvSpPr>
          <xdr:cNvPr id="35" name="Freeform 431"/>
          <xdr:cNvSpPr>
            <a:spLocks/>
          </xdr:cNvSpPr>
        </xdr:nvSpPr>
        <xdr:spPr bwMode="auto">
          <a:xfrm>
            <a:off x="1970" y="463"/>
            <a:ext cx="23" cy="38"/>
          </a:xfrm>
          <a:custGeom>
            <a:avLst/>
            <a:gdLst>
              <a:gd name="T0" fmla="*/ 0 w 114"/>
              <a:gd name="T1" fmla="*/ 0 h 192"/>
              <a:gd name="T2" fmla="*/ 0 w 114"/>
              <a:gd name="T3" fmla="*/ 0 h 192"/>
              <a:gd name="T4" fmla="*/ 0 w 114"/>
              <a:gd name="T5" fmla="*/ 0 h 192"/>
              <a:gd name="T6" fmla="*/ 0 w 114"/>
              <a:gd name="T7" fmla="*/ 0 h 192"/>
              <a:gd name="T8" fmla="*/ 0 w 114"/>
              <a:gd name="T9" fmla="*/ 0 h 192"/>
              <a:gd name="T10" fmla="*/ 0 w 114"/>
              <a:gd name="T11" fmla="*/ 0 h 192"/>
              <a:gd name="T12" fmla="*/ 0 w 114"/>
              <a:gd name="T13" fmla="*/ 0 h 192"/>
              <a:gd name="T14" fmla="*/ 0 w 114"/>
              <a:gd name="T15" fmla="*/ 0 h 192"/>
              <a:gd name="T16" fmla="*/ 0 w 114"/>
              <a:gd name="T17" fmla="*/ 0 h 192"/>
              <a:gd name="T18" fmla="*/ 0 w 114"/>
              <a:gd name="T19" fmla="*/ 0 h 192"/>
              <a:gd name="T20" fmla="*/ 0 w 114"/>
              <a:gd name="T21" fmla="*/ 0 h 19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4"/>
              <a:gd name="T34" fmla="*/ 0 h 192"/>
              <a:gd name="T35" fmla="*/ 114 w 114"/>
              <a:gd name="T36" fmla="*/ 192 h 19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4" h="192">
                <a:moveTo>
                  <a:pt x="89" y="17"/>
                </a:moveTo>
                <a:lnTo>
                  <a:pt x="114" y="192"/>
                </a:lnTo>
                <a:lnTo>
                  <a:pt x="92" y="183"/>
                </a:lnTo>
                <a:lnTo>
                  <a:pt x="69" y="175"/>
                </a:lnTo>
                <a:lnTo>
                  <a:pt x="46" y="166"/>
                </a:lnTo>
                <a:lnTo>
                  <a:pt x="23" y="158"/>
                </a:lnTo>
                <a:lnTo>
                  <a:pt x="0" y="0"/>
                </a:lnTo>
                <a:lnTo>
                  <a:pt x="22" y="5"/>
                </a:lnTo>
                <a:lnTo>
                  <a:pt x="44" y="8"/>
                </a:lnTo>
                <a:lnTo>
                  <a:pt x="66" y="12"/>
                </a:lnTo>
                <a:lnTo>
                  <a:pt x="89" y="17"/>
                </a:lnTo>
                <a:close/>
              </a:path>
            </a:pathLst>
          </a:custGeom>
          <a:solidFill>
            <a:srgbClr val="D9E3EC"/>
          </a:solidFill>
          <a:ln w="9525">
            <a:noFill/>
            <a:round/>
            <a:headEnd/>
            <a:tailEnd/>
          </a:ln>
        </xdr:spPr>
      </xdr:sp>
      <xdr:sp macro="" textlink="">
        <xdr:nvSpPr>
          <xdr:cNvPr id="36" name="Freeform 432"/>
          <xdr:cNvSpPr>
            <a:spLocks/>
          </xdr:cNvSpPr>
        </xdr:nvSpPr>
        <xdr:spPr bwMode="auto">
          <a:xfrm>
            <a:off x="1961" y="461"/>
            <a:ext cx="23" cy="37"/>
          </a:xfrm>
          <a:custGeom>
            <a:avLst/>
            <a:gdLst>
              <a:gd name="T0" fmla="*/ 0 w 114"/>
              <a:gd name="T1" fmla="*/ 0 h 183"/>
              <a:gd name="T2" fmla="*/ 0 w 114"/>
              <a:gd name="T3" fmla="*/ 0 h 183"/>
              <a:gd name="T4" fmla="*/ 0 w 114"/>
              <a:gd name="T5" fmla="*/ 0 h 183"/>
              <a:gd name="T6" fmla="*/ 0 w 114"/>
              <a:gd name="T7" fmla="*/ 0 h 183"/>
              <a:gd name="T8" fmla="*/ 0 w 114"/>
              <a:gd name="T9" fmla="*/ 0 h 183"/>
              <a:gd name="T10" fmla="*/ 0 w 114"/>
              <a:gd name="T11" fmla="*/ 0 h 183"/>
              <a:gd name="T12" fmla="*/ 0 w 114"/>
              <a:gd name="T13" fmla="*/ 0 h 183"/>
              <a:gd name="T14" fmla="*/ 0 w 114"/>
              <a:gd name="T15" fmla="*/ 0 h 183"/>
              <a:gd name="T16" fmla="*/ 0 w 114"/>
              <a:gd name="T17" fmla="*/ 0 h 183"/>
              <a:gd name="T18" fmla="*/ 0 w 114"/>
              <a:gd name="T19" fmla="*/ 0 h 183"/>
              <a:gd name="T20" fmla="*/ 0 w 114"/>
              <a:gd name="T21" fmla="*/ 0 h 18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4"/>
              <a:gd name="T34" fmla="*/ 0 h 183"/>
              <a:gd name="T35" fmla="*/ 114 w 114"/>
              <a:gd name="T36" fmla="*/ 183 h 18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4" h="183">
                <a:moveTo>
                  <a:pt x="89" y="16"/>
                </a:moveTo>
                <a:lnTo>
                  <a:pt x="114" y="183"/>
                </a:lnTo>
                <a:lnTo>
                  <a:pt x="91" y="174"/>
                </a:lnTo>
                <a:lnTo>
                  <a:pt x="68" y="166"/>
                </a:lnTo>
                <a:lnTo>
                  <a:pt x="45" y="158"/>
                </a:lnTo>
                <a:lnTo>
                  <a:pt x="22" y="149"/>
                </a:lnTo>
                <a:lnTo>
                  <a:pt x="0" y="0"/>
                </a:lnTo>
                <a:lnTo>
                  <a:pt x="22" y="4"/>
                </a:lnTo>
                <a:lnTo>
                  <a:pt x="44" y="8"/>
                </a:lnTo>
                <a:lnTo>
                  <a:pt x="67" y="13"/>
                </a:lnTo>
                <a:lnTo>
                  <a:pt x="89" y="16"/>
                </a:lnTo>
                <a:close/>
              </a:path>
            </a:pathLst>
          </a:custGeom>
          <a:solidFill>
            <a:srgbClr val="E0E7EF"/>
          </a:solidFill>
          <a:ln w="9525">
            <a:noFill/>
            <a:round/>
            <a:headEnd/>
            <a:tailEnd/>
          </a:ln>
        </xdr:spPr>
      </xdr:sp>
      <xdr:sp macro="" textlink="">
        <xdr:nvSpPr>
          <xdr:cNvPr id="37" name="Freeform 433"/>
          <xdr:cNvSpPr>
            <a:spLocks/>
          </xdr:cNvSpPr>
        </xdr:nvSpPr>
        <xdr:spPr bwMode="auto">
          <a:xfrm>
            <a:off x="1953" y="460"/>
            <a:ext cx="22" cy="34"/>
          </a:xfrm>
          <a:custGeom>
            <a:avLst/>
            <a:gdLst>
              <a:gd name="T0" fmla="*/ 0 w 112"/>
              <a:gd name="T1" fmla="*/ 0 h 173"/>
              <a:gd name="T2" fmla="*/ 0 w 112"/>
              <a:gd name="T3" fmla="*/ 0 h 173"/>
              <a:gd name="T4" fmla="*/ 0 w 112"/>
              <a:gd name="T5" fmla="*/ 0 h 173"/>
              <a:gd name="T6" fmla="*/ 0 w 112"/>
              <a:gd name="T7" fmla="*/ 0 h 173"/>
              <a:gd name="T8" fmla="*/ 0 w 112"/>
              <a:gd name="T9" fmla="*/ 0 h 173"/>
              <a:gd name="T10" fmla="*/ 0 w 112"/>
              <a:gd name="T11" fmla="*/ 0 h 173"/>
              <a:gd name="T12" fmla="*/ 0 w 112"/>
              <a:gd name="T13" fmla="*/ 0 h 173"/>
              <a:gd name="T14" fmla="*/ 0 w 112"/>
              <a:gd name="T15" fmla="*/ 0 h 173"/>
              <a:gd name="T16" fmla="*/ 0 w 112"/>
              <a:gd name="T17" fmla="*/ 0 h 173"/>
              <a:gd name="T18" fmla="*/ 0 w 112"/>
              <a:gd name="T19" fmla="*/ 0 h 173"/>
              <a:gd name="T20" fmla="*/ 0 w 112"/>
              <a:gd name="T21" fmla="*/ 0 h 17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2"/>
              <a:gd name="T34" fmla="*/ 0 h 173"/>
              <a:gd name="T35" fmla="*/ 112 w 112"/>
              <a:gd name="T36" fmla="*/ 173 h 17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2" h="173">
                <a:moveTo>
                  <a:pt x="89" y="15"/>
                </a:moveTo>
                <a:lnTo>
                  <a:pt x="112" y="173"/>
                </a:lnTo>
                <a:lnTo>
                  <a:pt x="89" y="165"/>
                </a:lnTo>
                <a:lnTo>
                  <a:pt x="66" y="157"/>
                </a:lnTo>
                <a:lnTo>
                  <a:pt x="44" y="148"/>
                </a:lnTo>
                <a:lnTo>
                  <a:pt x="21" y="141"/>
                </a:lnTo>
                <a:lnTo>
                  <a:pt x="0" y="0"/>
                </a:lnTo>
                <a:lnTo>
                  <a:pt x="22" y="3"/>
                </a:lnTo>
                <a:lnTo>
                  <a:pt x="44" y="7"/>
                </a:lnTo>
                <a:lnTo>
                  <a:pt x="66" y="11"/>
                </a:lnTo>
                <a:lnTo>
                  <a:pt x="89" y="15"/>
                </a:lnTo>
                <a:close/>
              </a:path>
            </a:pathLst>
          </a:custGeom>
          <a:solidFill>
            <a:srgbClr val="E4EAF1"/>
          </a:solidFill>
          <a:ln w="9525">
            <a:noFill/>
            <a:round/>
            <a:headEnd/>
            <a:tailEnd/>
          </a:ln>
        </xdr:spPr>
      </xdr:sp>
      <xdr:sp macro="" textlink="">
        <xdr:nvSpPr>
          <xdr:cNvPr id="38" name="Freeform 434"/>
          <xdr:cNvSpPr>
            <a:spLocks/>
          </xdr:cNvSpPr>
        </xdr:nvSpPr>
        <xdr:spPr bwMode="auto">
          <a:xfrm>
            <a:off x="1944" y="458"/>
            <a:ext cx="22" cy="33"/>
          </a:xfrm>
          <a:custGeom>
            <a:avLst/>
            <a:gdLst>
              <a:gd name="T0" fmla="*/ 0 w 111"/>
              <a:gd name="T1" fmla="*/ 0 h 163"/>
              <a:gd name="T2" fmla="*/ 0 w 111"/>
              <a:gd name="T3" fmla="*/ 0 h 163"/>
              <a:gd name="T4" fmla="*/ 0 w 111"/>
              <a:gd name="T5" fmla="*/ 0 h 163"/>
              <a:gd name="T6" fmla="*/ 0 w 111"/>
              <a:gd name="T7" fmla="*/ 0 h 163"/>
              <a:gd name="T8" fmla="*/ 0 w 111"/>
              <a:gd name="T9" fmla="*/ 0 h 163"/>
              <a:gd name="T10" fmla="*/ 0 w 111"/>
              <a:gd name="T11" fmla="*/ 0 h 163"/>
              <a:gd name="T12" fmla="*/ 0 w 111"/>
              <a:gd name="T13" fmla="*/ 0 h 163"/>
              <a:gd name="T14" fmla="*/ 0 w 111"/>
              <a:gd name="T15" fmla="*/ 0 h 163"/>
              <a:gd name="T16" fmla="*/ 0 w 111"/>
              <a:gd name="T17" fmla="*/ 0 h 163"/>
              <a:gd name="T18" fmla="*/ 0 w 111"/>
              <a:gd name="T19" fmla="*/ 0 h 163"/>
              <a:gd name="T20" fmla="*/ 0 w 111"/>
              <a:gd name="T21" fmla="*/ 0 h 16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1"/>
              <a:gd name="T34" fmla="*/ 0 h 163"/>
              <a:gd name="T35" fmla="*/ 111 w 111"/>
              <a:gd name="T36" fmla="*/ 163 h 16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1" h="163">
                <a:moveTo>
                  <a:pt x="89" y="14"/>
                </a:moveTo>
                <a:lnTo>
                  <a:pt x="111" y="163"/>
                </a:lnTo>
                <a:lnTo>
                  <a:pt x="89" y="155"/>
                </a:lnTo>
                <a:lnTo>
                  <a:pt x="66" y="148"/>
                </a:lnTo>
                <a:lnTo>
                  <a:pt x="43" y="139"/>
                </a:lnTo>
                <a:lnTo>
                  <a:pt x="19" y="131"/>
                </a:lnTo>
                <a:lnTo>
                  <a:pt x="0" y="0"/>
                </a:lnTo>
                <a:lnTo>
                  <a:pt x="23" y="3"/>
                </a:lnTo>
                <a:lnTo>
                  <a:pt x="45" y="7"/>
                </a:lnTo>
                <a:lnTo>
                  <a:pt x="67" y="10"/>
                </a:lnTo>
                <a:lnTo>
                  <a:pt x="89" y="14"/>
                </a:lnTo>
                <a:close/>
              </a:path>
            </a:pathLst>
          </a:custGeom>
          <a:solidFill>
            <a:srgbClr val="EBF0F5"/>
          </a:solidFill>
          <a:ln w="9525">
            <a:noFill/>
            <a:round/>
            <a:headEnd/>
            <a:tailEnd/>
          </a:ln>
        </xdr:spPr>
      </xdr:sp>
      <xdr:sp macro="" textlink="">
        <xdr:nvSpPr>
          <xdr:cNvPr id="39" name="Freeform 435"/>
          <xdr:cNvSpPr>
            <a:spLocks/>
          </xdr:cNvSpPr>
        </xdr:nvSpPr>
        <xdr:spPr bwMode="auto">
          <a:xfrm>
            <a:off x="1935" y="457"/>
            <a:ext cx="22" cy="31"/>
          </a:xfrm>
          <a:custGeom>
            <a:avLst/>
            <a:gdLst>
              <a:gd name="T0" fmla="*/ 0 w 110"/>
              <a:gd name="T1" fmla="*/ 0 h 155"/>
              <a:gd name="T2" fmla="*/ 0 w 110"/>
              <a:gd name="T3" fmla="*/ 0 h 155"/>
              <a:gd name="T4" fmla="*/ 0 w 110"/>
              <a:gd name="T5" fmla="*/ 0 h 155"/>
              <a:gd name="T6" fmla="*/ 0 w 110"/>
              <a:gd name="T7" fmla="*/ 0 h 155"/>
              <a:gd name="T8" fmla="*/ 0 w 110"/>
              <a:gd name="T9" fmla="*/ 0 h 155"/>
              <a:gd name="T10" fmla="*/ 0 w 110"/>
              <a:gd name="T11" fmla="*/ 0 h 155"/>
              <a:gd name="T12" fmla="*/ 0 w 110"/>
              <a:gd name="T13" fmla="*/ 0 h 155"/>
              <a:gd name="T14" fmla="*/ 0 w 110"/>
              <a:gd name="T15" fmla="*/ 0 h 155"/>
              <a:gd name="T16" fmla="*/ 0 w 110"/>
              <a:gd name="T17" fmla="*/ 0 h 155"/>
              <a:gd name="T18" fmla="*/ 0 w 110"/>
              <a:gd name="T19" fmla="*/ 0 h 155"/>
              <a:gd name="T20" fmla="*/ 0 w 110"/>
              <a:gd name="T21" fmla="*/ 0 h 15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10"/>
              <a:gd name="T34" fmla="*/ 0 h 155"/>
              <a:gd name="T35" fmla="*/ 110 w 110"/>
              <a:gd name="T36" fmla="*/ 155 h 15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10" h="155">
                <a:moveTo>
                  <a:pt x="89" y="14"/>
                </a:moveTo>
                <a:lnTo>
                  <a:pt x="110" y="155"/>
                </a:lnTo>
                <a:lnTo>
                  <a:pt x="87" y="146"/>
                </a:lnTo>
                <a:lnTo>
                  <a:pt x="63" y="138"/>
                </a:lnTo>
                <a:lnTo>
                  <a:pt x="41" y="130"/>
                </a:lnTo>
                <a:lnTo>
                  <a:pt x="18" y="123"/>
                </a:lnTo>
                <a:lnTo>
                  <a:pt x="0" y="0"/>
                </a:lnTo>
                <a:lnTo>
                  <a:pt x="22" y="4"/>
                </a:lnTo>
                <a:lnTo>
                  <a:pt x="44" y="7"/>
                </a:lnTo>
                <a:lnTo>
                  <a:pt x="67" y="10"/>
                </a:lnTo>
                <a:lnTo>
                  <a:pt x="89" y="14"/>
                </a:lnTo>
                <a:close/>
              </a:path>
            </a:pathLst>
          </a:custGeom>
          <a:solidFill>
            <a:srgbClr val="F0F4F7"/>
          </a:solidFill>
          <a:ln w="9525">
            <a:noFill/>
            <a:round/>
            <a:headEnd/>
            <a:tailEnd/>
          </a:ln>
        </xdr:spPr>
      </xdr:sp>
      <xdr:sp macro="" textlink="">
        <xdr:nvSpPr>
          <xdr:cNvPr id="40" name="Freeform 436"/>
          <xdr:cNvSpPr>
            <a:spLocks/>
          </xdr:cNvSpPr>
        </xdr:nvSpPr>
        <xdr:spPr bwMode="auto">
          <a:xfrm>
            <a:off x="1926" y="456"/>
            <a:ext cx="21" cy="29"/>
          </a:xfrm>
          <a:custGeom>
            <a:avLst/>
            <a:gdLst>
              <a:gd name="T0" fmla="*/ 0 w 108"/>
              <a:gd name="T1" fmla="*/ 0 h 143"/>
              <a:gd name="T2" fmla="*/ 0 w 108"/>
              <a:gd name="T3" fmla="*/ 0 h 143"/>
              <a:gd name="T4" fmla="*/ 0 w 108"/>
              <a:gd name="T5" fmla="*/ 0 h 143"/>
              <a:gd name="T6" fmla="*/ 0 w 108"/>
              <a:gd name="T7" fmla="*/ 0 h 143"/>
              <a:gd name="T8" fmla="*/ 0 w 108"/>
              <a:gd name="T9" fmla="*/ 0 h 143"/>
              <a:gd name="T10" fmla="*/ 0 w 108"/>
              <a:gd name="T11" fmla="*/ 0 h 143"/>
              <a:gd name="T12" fmla="*/ 0 w 108"/>
              <a:gd name="T13" fmla="*/ 0 h 143"/>
              <a:gd name="T14" fmla="*/ 0 w 108"/>
              <a:gd name="T15" fmla="*/ 0 h 143"/>
              <a:gd name="T16" fmla="*/ 0 w 108"/>
              <a:gd name="T17" fmla="*/ 0 h 143"/>
              <a:gd name="T18" fmla="*/ 0 w 108"/>
              <a:gd name="T19" fmla="*/ 0 h 143"/>
              <a:gd name="T20" fmla="*/ 0 w 108"/>
              <a:gd name="T21" fmla="*/ 0 h 1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8"/>
              <a:gd name="T34" fmla="*/ 0 h 143"/>
              <a:gd name="T35" fmla="*/ 108 w 108"/>
              <a:gd name="T36" fmla="*/ 143 h 14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8" h="143">
                <a:moveTo>
                  <a:pt x="89" y="12"/>
                </a:moveTo>
                <a:lnTo>
                  <a:pt x="108" y="143"/>
                </a:lnTo>
                <a:lnTo>
                  <a:pt x="86" y="135"/>
                </a:lnTo>
                <a:lnTo>
                  <a:pt x="63" y="128"/>
                </a:lnTo>
                <a:lnTo>
                  <a:pt x="40" y="120"/>
                </a:lnTo>
                <a:lnTo>
                  <a:pt x="17" y="112"/>
                </a:lnTo>
                <a:lnTo>
                  <a:pt x="0" y="0"/>
                </a:lnTo>
                <a:lnTo>
                  <a:pt x="22" y="2"/>
                </a:lnTo>
                <a:lnTo>
                  <a:pt x="45" y="5"/>
                </a:lnTo>
                <a:lnTo>
                  <a:pt x="67" y="9"/>
                </a:lnTo>
                <a:lnTo>
                  <a:pt x="89" y="12"/>
                </a:lnTo>
                <a:close/>
              </a:path>
            </a:pathLst>
          </a:custGeom>
          <a:solidFill>
            <a:srgbClr val="F5F7F9"/>
          </a:solidFill>
          <a:ln w="9525">
            <a:noFill/>
            <a:round/>
            <a:headEnd/>
            <a:tailEnd/>
          </a:ln>
        </xdr:spPr>
      </xdr:sp>
      <xdr:sp macro="" textlink="">
        <xdr:nvSpPr>
          <xdr:cNvPr id="41" name="Freeform 437"/>
          <xdr:cNvSpPr>
            <a:spLocks/>
          </xdr:cNvSpPr>
        </xdr:nvSpPr>
        <xdr:spPr bwMode="auto">
          <a:xfrm>
            <a:off x="1917" y="455"/>
            <a:ext cx="21" cy="27"/>
          </a:xfrm>
          <a:custGeom>
            <a:avLst/>
            <a:gdLst>
              <a:gd name="T0" fmla="*/ 0 w 107"/>
              <a:gd name="T1" fmla="*/ 0 h 134"/>
              <a:gd name="T2" fmla="*/ 0 w 107"/>
              <a:gd name="T3" fmla="*/ 0 h 134"/>
              <a:gd name="T4" fmla="*/ 0 w 107"/>
              <a:gd name="T5" fmla="*/ 0 h 134"/>
              <a:gd name="T6" fmla="*/ 0 w 107"/>
              <a:gd name="T7" fmla="*/ 0 h 134"/>
              <a:gd name="T8" fmla="*/ 0 w 107"/>
              <a:gd name="T9" fmla="*/ 0 h 134"/>
              <a:gd name="T10" fmla="*/ 0 w 107"/>
              <a:gd name="T11" fmla="*/ 0 h 134"/>
              <a:gd name="T12" fmla="*/ 0 w 107"/>
              <a:gd name="T13" fmla="*/ 0 h 134"/>
              <a:gd name="T14" fmla="*/ 0 w 107"/>
              <a:gd name="T15" fmla="*/ 0 h 134"/>
              <a:gd name="T16" fmla="*/ 0 w 107"/>
              <a:gd name="T17" fmla="*/ 0 h 134"/>
              <a:gd name="T18" fmla="*/ 0 w 107"/>
              <a:gd name="T19" fmla="*/ 0 h 134"/>
              <a:gd name="T20" fmla="*/ 0 w 107"/>
              <a:gd name="T21" fmla="*/ 0 h 1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7"/>
              <a:gd name="T34" fmla="*/ 0 h 134"/>
              <a:gd name="T35" fmla="*/ 107 w 107"/>
              <a:gd name="T36" fmla="*/ 134 h 1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7" h="134">
                <a:moveTo>
                  <a:pt x="89" y="11"/>
                </a:moveTo>
                <a:lnTo>
                  <a:pt x="107" y="134"/>
                </a:lnTo>
                <a:lnTo>
                  <a:pt x="84" y="126"/>
                </a:lnTo>
                <a:lnTo>
                  <a:pt x="61" y="118"/>
                </a:lnTo>
                <a:lnTo>
                  <a:pt x="39" y="111"/>
                </a:lnTo>
                <a:lnTo>
                  <a:pt x="16" y="103"/>
                </a:lnTo>
                <a:lnTo>
                  <a:pt x="0" y="0"/>
                </a:lnTo>
                <a:lnTo>
                  <a:pt x="22" y="3"/>
                </a:lnTo>
                <a:lnTo>
                  <a:pt x="44" y="6"/>
                </a:lnTo>
                <a:lnTo>
                  <a:pt x="66" y="8"/>
                </a:lnTo>
                <a:lnTo>
                  <a:pt x="89" y="11"/>
                </a:lnTo>
                <a:close/>
              </a:path>
            </a:pathLst>
          </a:custGeom>
          <a:solidFill>
            <a:srgbClr val="FBFCFD"/>
          </a:solidFill>
          <a:ln w="9525">
            <a:noFill/>
            <a:round/>
            <a:headEnd/>
            <a:tailEnd/>
          </a:ln>
        </xdr:spPr>
      </xdr:sp>
      <xdr:sp macro="" textlink="">
        <xdr:nvSpPr>
          <xdr:cNvPr id="42" name="Freeform 438"/>
          <xdr:cNvSpPr>
            <a:spLocks/>
          </xdr:cNvSpPr>
        </xdr:nvSpPr>
        <xdr:spPr bwMode="auto">
          <a:xfrm>
            <a:off x="1908" y="454"/>
            <a:ext cx="21" cy="24"/>
          </a:xfrm>
          <a:custGeom>
            <a:avLst/>
            <a:gdLst>
              <a:gd name="T0" fmla="*/ 0 w 105"/>
              <a:gd name="T1" fmla="*/ 0 h 123"/>
              <a:gd name="T2" fmla="*/ 0 w 105"/>
              <a:gd name="T3" fmla="*/ 0 h 123"/>
              <a:gd name="T4" fmla="*/ 0 w 105"/>
              <a:gd name="T5" fmla="*/ 0 h 123"/>
              <a:gd name="T6" fmla="*/ 0 w 105"/>
              <a:gd name="T7" fmla="*/ 0 h 123"/>
              <a:gd name="T8" fmla="*/ 0 w 105"/>
              <a:gd name="T9" fmla="*/ 0 h 123"/>
              <a:gd name="T10" fmla="*/ 0 w 105"/>
              <a:gd name="T11" fmla="*/ 0 h 123"/>
              <a:gd name="T12" fmla="*/ 0 w 105"/>
              <a:gd name="T13" fmla="*/ 0 h 123"/>
              <a:gd name="T14" fmla="*/ 0 w 105"/>
              <a:gd name="T15" fmla="*/ 0 h 123"/>
              <a:gd name="T16" fmla="*/ 0 w 105"/>
              <a:gd name="T17" fmla="*/ 0 h 123"/>
              <a:gd name="T18" fmla="*/ 0 w 105"/>
              <a:gd name="T19" fmla="*/ 0 h 123"/>
              <a:gd name="T20" fmla="*/ 0 w 105"/>
              <a:gd name="T21" fmla="*/ 0 h 12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
              <a:gd name="T34" fmla="*/ 0 h 123"/>
              <a:gd name="T35" fmla="*/ 105 w 105"/>
              <a:gd name="T36" fmla="*/ 123 h 12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5" h="123">
                <a:moveTo>
                  <a:pt x="88" y="11"/>
                </a:moveTo>
                <a:lnTo>
                  <a:pt x="105" y="123"/>
                </a:lnTo>
                <a:lnTo>
                  <a:pt x="83" y="116"/>
                </a:lnTo>
                <a:lnTo>
                  <a:pt x="60" y="108"/>
                </a:lnTo>
                <a:lnTo>
                  <a:pt x="37" y="100"/>
                </a:lnTo>
                <a:lnTo>
                  <a:pt x="15" y="92"/>
                </a:lnTo>
                <a:lnTo>
                  <a:pt x="0" y="0"/>
                </a:lnTo>
                <a:lnTo>
                  <a:pt x="22" y="2"/>
                </a:lnTo>
                <a:lnTo>
                  <a:pt x="44" y="5"/>
                </a:lnTo>
                <a:lnTo>
                  <a:pt x="66" y="8"/>
                </a:lnTo>
                <a:lnTo>
                  <a:pt x="88" y="11"/>
                </a:lnTo>
                <a:close/>
              </a:path>
            </a:pathLst>
          </a:custGeom>
          <a:solidFill>
            <a:srgbClr val="F7F9FC"/>
          </a:solidFill>
          <a:ln w="9525">
            <a:noFill/>
            <a:round/>
            <a:headEnd/>
            <a:tailEnd/>
          </a:ln>
        </xdr:spPr>
      </xdr:sp>
      <xdr:sp macro="" textlink="">
        <xdr:nvSpPr>
          <xdr:cNvPr id="43" name="Freeform 439"/>
          <xdr:cNvSpPr>
            <a:spLocks/>
          </xdr:cNvSpPr>
        </xdr:nvSpPr>
        <xdr:spPr bwMode="auto">
          <a:xfrm>
            <a:off x="1899" y="453"/>
            <a:ext cx="21" cy="22"/>
          </a:xfrm>
          <a:custGeom>
            <a:avLst/>
            <a:gdLst>
              <a:gd name="T0" fmla="*/ 0 w 104"/>
              <a:gd name="T1" fmla="*/ 0 h 112"/>
              <a:gd name="T2" fmla="*/ 0 w 104"/>
              <a:gd name="T3" fmla="*/ 0 h 112"/>
              <a:gd name="T4" fmla="*/ 0 w 104"/>
              <a:gd name="T5" fmla="*/ 0 h 112"/>
              <a:gd name="T6" fmla="*/ 0 w 104"/>
              <a:gd name="T7" fmla="*/ 0 h 112"/>
              <a:gd name="T8" fmla="*/ 0 w 104"/>
              <a:gd name="T9" fmla="*/ 0 h 112"/>
              <a:gd name="T10" fmla="*/ 0 w 104"/>
              <a:gd name="T11" fmla="*/ 0 h 112"/>
              <a:gd name="T12" fmla="*/ 0 w 104"/>
              <a:gd name="T13" fmla="*/ 0 h 112"/>
              <a:gd name="T14" fmla="*/ 0 w 104"/>
              <a:gd name="T15" fmla="*/ 0 h 112"/>
              <a:gd name="T16" fmla="*/ 0 w 104"/>
              <a:gd name="T17" fmla="*/ 0 h 112"/>
              <a:gd name="T18" fmla="*/ 0 w 104"/>
              <a:gd name="T19" fmla="*/ 0 h 112"/>
              <a:gd name="T20" fmla="*/ 0 w 104"/>
              <a:gd name="T21" fmla="*/ 0 h 11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4"/>
              <a:gd name="T34" fmla="*/ 0 h 112"/>
              <a:gd name="T35" fmla="*/ 104 w 104"/>
              <a:gd name="T36" fmla="*/ 112 h 11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4" h="112">
                <a:moveTo>
                  <a:pt x="88" y="9"/>
                </a:moveTo>
                <a:lnTo>
                  <a:pt x="104" y="112"/>
                </a:lnTo>
                <a:lnTo>
                  <a:pt x="81" y="104"/>
                </a:lnTo>
                <a:lnTo>
                  <a:pt x="59" y="96"/>
                </a:lnTo>
                <a:lnTo>
                  <a:pt x="36" y="90"/>
                </a:lnTo>
                <a:lnTo>
                  <a:pt x="12" y="82"/>
                </a:lnTo>
                <a:lnTo>
                  <a:pt x="0" y="0"/>
                </a:lnTo>
                <a:lnTo>
                  <a:pt x="22" y="2"/>
                </a:lnTo>
                <a:lnTo>
                  <a:pt x="44" y="4"/>
                </a:lnTo>
                <a:lnTo>
                  <a:pt x="66" y="6"/>
                </a:lnTo>
                <a:lnTo>
                  <a:pt x="88" y="9"/>
                </a:lnTo>
                <a:close/>
              </a:path>
            </a:pathLst>
          </a:custGeom>
          <a:solidFill>
            <a:srgbClr val="E6EDF4"/>
          </a:solidFill>
          <a:ln w="9525">
            <a:noFill/>
            <a:round/>
            <a:headEnd/>
            <a:tailEnd/>
          </a:ln>
        </xdr:spPr>
      </xdr:sp>
      <xdr:sp macro="" textlink="">
        <xdr:nvSpPr>
          <xdr:cNvPr id="44" name="Freeform 440"/>
          <xdr:cNvSpPr>
            <a:spLocks/>
          </xdr:cNvSpPr>
        </xdr:nvSpPr>
        <xdr:spPr bwMode="auto">
          <a:xfrm>
            <a:off x="1891" y="452"/>
            <a:ext cx="20" cy="20"/>
          </a:xfrm>
          <a:custGeom>
            <a:avLst/>
            <a:gdLst>
              <a:gd name="T0" fmla="*/ 0 w 103"/>
              <a:gd name="T1" fmla="*/ 0 h 101"/>
              <a:gd name="T2" fmla="*/ 0 w 103"/>
              <a:gd name="T3" fmla="*/ 0 h 101"/>
              <a:gd name="T4" fmla="*/ 0 w 103"/>
              <a:gd name="T5" fmla="*/ 0 h 101"/>
              <a:gd name="T6" fmla="*/ 0 w 103"/>
              <a:gd name="T7" fmla="*/ 0 h 101"/>
              <a:gd name="T8" fmla="*/ 0 w 103"/>
              <a:gd name="T9" fmla="*/ 0 h 101"/>
              <a:gd name="T10" fmla="*/ 0 w 103"/>
              <a:gd name="T11" fmla="*/ 0 h 101"/>
              <a:gd name="T12" fmla="*/ 0 w 103"/>
              <a:gd name="T13" fmla="*/ 0 h 101"/>
              <a:gd name="T14" fmla="*/ 0 w 103"/>
              <a:gd name="T15" fmla="*/ 0 h 101"/>
              <a:gd name="T16" fmla="*/ 0 w 103"/>
              <a:gd name="T17" fmla="*/ 0 h 101"/>
              <a:gd name="T18" fmla="*/ 0 w 103"/>
              <a:gd name="T19" fmla="*/ 0 h 101"/>
              <a:gd name="T20" fmla="*/ 0 w 103"/>
              <a:gd name="T21" fmla="*/ 0 h 10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
              <a:gd name="T34" fmla="*/ 0 h 101"/>
              <a:gd name="T35" fmla="*/ 103 w 103"/>
              <a:gd name="T36" fmla="*/ 101 h 10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03" h="101">
                <a:moveTo>
                  <a:pt x="88" y="9"/>
                </a:moveTo>
                <a:lnTo>
                  <a:pt x="103" y="101"/>
                </a:lnTo>
                <a:lnTo>
                  <a:pt x="80" y="95"/>
                </a:lnTo>
                <a:lnTo>
                  <a:pt x="56" y="87"/>
                </a:lnTo>
                <a:lnTo>
                  <a:pt x="34" y="79"/>
                </a:lnTo>
                <a:lnTo>
                  <a:pt x="11" y="73"/>
                </a:lnTo>
                <a:lnTo>
                  <a:pt x="0" y="0"/>
                </a:lnTo>
                <a:lnTo>
                  <a:pt x="22" y="2"/>
                </a:lnTo>
                <a:lnTo>
                  <a:pt x="44" y="5"/>
                </a:lnTo>
                <a:lnTo>
                  <a:pt x="66" y="7"/>
                </a:lnTo>
                <a:lnTo>
                  <a:pt x="88" y="9"/>
                </a:lnTo>
                <a:close/>
              </a:path>
            </a:pathLst>
          </a:custGeom>
          <a:solidFill>
            <a:srgbClr val="D6E1EB"/>
          </a:solidFill>
          <a:ln w="9525">
            <a:noFill/>
            <a:round/>
            <a:headEnd/>
            <a:tailEnd/>
          </a:ln>
        </xdr:spPr>
      </xdr:sp>
      <xdr:sp macro="" textlink="">
        <xdr:nvSpPr>
          <xdr:cNvPr id="45" name="Freeform 441"/>
          <xdr:cNvSpPr>
            <a:spLocks/>
          </xdr:cNvSpPr>
        </xdr:nvSpPr>
        <xdr:spPr bwMode="auto">
          <a:xfrm>
            <a:off x="1882" y="451"/>
            <a:ext cx="20" cy="18"/>
          </a:xfrm>
          <a:custGeom>
            <a:avLst/>
            <a:gdLst>
              <a:gd name="T0" fmla="*/ 0 w 100"/>
              <a:gd name="T1" fmla="*/ 0 h 90"/>
              <a:gd name="T2" fmla="*/ 0 w 100"/>
              <a:gd name="T3" fmla="*/ 0 h 90"/>
              <a:gd name="T4" fmla="*/ 0 w 100"/>
              <a:gd name="T5" fmla="*/ 0 h 90"/>
              <a:gd name="T6" fmla="*/ 0 w 100"/>
              <a:gd name="T7" fmla="*/ 0 h 90"/>
              <a:gd name="T8" fmla="*/ 0 w 100"/>
              <a:gd name="T9" fmla="*/ 0 h 90"/>
              <a:gd name="T10" fmla="*/ 0 w 100"/>
              <a:gd name="T11" fmla="*/ 0 h 90"/>
              <a:gd name="T12" fmla="*/ 0 w 100"/>
              <a:gd name="T13" fmla="*/ 0 h 90"/>
              <a:gd name="T14" fmla="*/ 0 w 100"/>
              <a:gd name="T15" fmla="*/ 0 h 90"/>
              <a:gd name="T16" fmla="*/ 0 w 100"/>
              <a:gd name="T17" fmla="*/ 0 h 90"/>
              <a:gd name="T18" fmla="*/ 0 w 100"/>
              <a:gd name="T19" fmla="*/ 0 h 90"/>
              <a:gd name="T20" fmla="*/ 0 w 100"/>
              <a:gd name="T21" fmla="*/ 0 h 90"/>
              <a:gd name="T22" fmla="*/ 0 w 100"/>
              <a:gd name="T23" fmla="*/ 0 h 9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00"/>
              <a:gd name="T37" fmla="*/ 0 h 90"/>
              <a:gd name="T38" fmla="*/ 100 w 100"/>
              <a:gd name="T39" fmla="*/ 90 h 9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00" h="90">
                <a:moveTo>
                  <a:pt x="88" y="8"/>
                </a:moveTo>
                <a:lnTo>
                  <a:pt x="100" y="90"/>
                </a:lnTo>
                <a:lnTo>
                  <a:pt x="78" y="82"/>
                </a:lnTo>
                <a:lnTo>
                  <a:pt x="55" y="76"/>
                </a:lnTo>
                <a:lnTo>
                  <a:pt x="32" y="68"/>
                </a:lnTo>
                <a:lnTo>
                  <a:pt x="10" y="62"/>
                </a:lnTo>
                <a:lnTo>
                  <a:pt x="0" y="0"/>
                </a:lnTo>
                <a:lnTo>
                  <a:pt x="17" y="1"/>
                </a:lnTo>
                <a:lnTo>
                  <a:pt x="34" y="3"/>
                </a:lnTo>
                <a:lnTo>
                  <a:pt x="52" y="4"/>
                </a:lnTo>
                <a:lnTo>
                  <a:pt x="71" y="6"/>
                </a:lnTo>
                <a:lnTo>
                  <a:pt x="88" y="8"/>
                </a:lnTo>
                <a:close/>
              </a:path>
            </a:pathLst>
          </a:custGeom>
          <a:solidFill>
            <a:srgbClr val="C5D4E3"/>
          </a:solidFill>
          <a:ln w="9525">
            <a:noFill/>
            <a:round/>
            <a:headEnd/>
            <a:tailEnd/>
          </a:ln>
        </xdr:spPr>
      </xdr:sp>
      <xdr:sp macro="" textlink="">
        <xdr:nvSpPr>
          <xdr:cNvPr id="46" name="Freeform 442"/>
          <xdr:cNvSpPr>
            <a:spLocks/>
          </xdr:cNvSpPr>
        </xdr:nvSpPr>
        <xdr:spPr bwMode="auto">
          <a:xfrm>
            <a:off x="1873" y="451"/>
            <a:ext cx="20" cy="16"/>
          </a:xfrm>
          <a:custGeom>
            <a:avLst/>
            <a:gdLst>
              <a:gd name="T0" fmla="*/ 0 w 98"/>
              <a:gd name="T1" fmla="*/ 0 h 77"/>
              <a:gd name="T2" fmla="*/ 0 w 98"/>
              <a:gd name="T3" fmla="*/ 0 h 77"/>
              <a:gd name="T4" fmla="*/ 0 w 98"/>
              <a:gd name="T5" fmla="*/ 0 h 77"/>
              <a:gd name="T6" fmla="*/ 0 w 98"/>
              <a:gd name="T7" fmla="*/ 0 h 77"/>
              <a:gd name="T8" fmla="*/ 0 w 98"/>
              <a:gd name="T9" fmla="*/ 0 h 77"/>
              <a:gd name="T10" fmla="*/ 0 w 98"/>
              <a:gd name="T11" fmla="*/ 0 h 77"/>
              <a:gd name="T12" fmla="*/ 0 w 98"/>
              <a:gd name="T13" fmla="*/ 0 h 77"/>
              <a:gd name="T14" fmla="*/ 0 w 98"/>
              <a:gd name="T15" fmla="*/ 0 h 77"/>
              <a:gd name="T16" fmla="*/ 0 w 98"/>
              <a:gd name="T17" fmla="*/ 0 h 77"/>
              <a:gd name="T18" fmla="*/ 0 w 98"/>
              <a:gd name="T19" fmla="*/ 0 h 77"/>
              <a:gd name="T20" fmla="*/ 0 w 98"/>
              <a:gd name="T21" fmla="*/ 0 h 77"/>
              <a:gd name="T22" fmla="*/ 0 w 98"/>
              <a:gd name="T23" fmla="*/ 0 h 77"/>
              <a:gd name="T24" fmla="*/ 0 w 98"/>
              <a:gd name="T25" fmla="*/ 0 h 77"/>
              <a:gd name="T26" fmla="*/ 0 w 98"/>
              <a:gd name="T27" fmla="*/ 0 h 77"/>
              <a:gd name="T28" fmla="*/ 0 w 98"/>
              <a:gd name="T29" fmla="*/ 0 h 77"/>
              <a:gd name="T30" fmla="*/ 0 w 98"/>
              <a:gd name="T31" fmla="*/ 0 h 77"/>
              <a:gd name="T32" fmla="*/ 0 w 98"/>
              <a:gd name="T33" fmla="*/ 0 h 7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8"/>
              <a:gd name="T52" fmla="*/ 0 h 77"/>
              <a:gd name="T53" fmla="*/ 98 w 98"/>
              <a:gd name="T54" fmla="*/ 77 h 7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8" h="77">
                <a:moveTo>
                  <a:pt x="87" y="4"/>
                </a:moveTo>
                <a:lnTo>
                  <a:pt x="98" y="77"/>
                </a:lnTo>
                <a:lnTo>
                  <a:pt x="86" y="72"/>
                </a:lnTo>
                <a:lnTo>
                  <a:pt x="73" y="68"/>
                </a:lnTo>
                <a:lnTo>
                  <a:pt x="61" y="65"/>
                </a:lnTo>
                <a:lnTo>
                  <a:pt x="49" y="60"/>
                </a:lnTo>
                <a:lnTo>
                  <a:pt x="38" y="57"/>
                </a:lnTo>
                <a:lnTo>
                  <a:pt x="27" y="54"/>
                </a:lnTo>
                <a:lnTo>
                  <a:pt x="17" y="50"/>
                </a:lnTo>
                <a:lnTo>
                  <a:pt x="7" y="47"/>
                </a:lnTo>
                <a:lnTo>
                  <a:pt x="0" y="0"/>
                </a:lnTo>
                <a:lnTo>
                  <a:pt x="12" y="0"/>
                </a:lnTo>
                <a:lnTo>
                  <a:pt x="27" y="1"/>
                </a:lnTo>
                <a:lnTo>
                  <a:pt x="42" y="1"/>
                </a:lnTo>
                <a:lnTo>
                  <a:pt x="60" y="2"/>
                </a:lnTo>
                <a:lnTo>
                  <a:pt x="73" y="3"/>
                </a:lnTo>
                <a:lnTo>
                  <a:pt x="87" y="4"/>
                </a:lnTo>
                <a:close/>
              </a:path>
            </a:pathLst>
          </a:custGeom>
          <a:solidFill>
            <a:srgbClr val="B9CBDB"/>
          </a:solidFill>
          <a:ln w="9525">
            <a:noFill/>
            <a:round/>
            <a:headEnd/>
            <a:tailEnd/>
          </a:ln>
        </xdr:spPr>
      </xdr:sp>
      <xdr:sp macro="" textlink="">
        <xdr:nvSpPr>
          <xdr:cNvPr id="47" name="Freeform 443"/>
          <xdr:cNvSpPr>
            <a:spLocks/>
          </xdr:cNvSpPr>
        </xdr:nvSpPr>
        <xdr:spPr bwMode="auto">
          <a:xfrm>
            <a:off x="1865" y="451"/>
            <a:ext cx="19" cy="13"/>
          </a:xfrm>
          <a:custGeom>
            <a:avLst/>
            <a:gdLst>
              <a:gd name="T0" fmla="*/ 0 w 96"/>
              <a:gd name="T1" fmla="*/ 0 h 63"/>
              <a:gd name="T2" fmla="*/ 0 w 96"/>
              <a:gd name="T3" fmla="*/ 0 h 63"/>
              <a:gd name="T4" fmla="*/ 0 w 96"/>
              <a:gd name="T5" fmla="*/ 0 h 63"/>
              <a:gd name="T6" fmla="*/ 0 w 96"/>
              <a:gd name="T7" fmla="*/ 0 h 63"/>
              <a:gd name="T8" fmla="*/ 0 w 96"/>
              <a:gd name="T9" fmla="*/ 0 h 63"/>
              <a:gd name="T10" fmla="*/ 0 w 96"/>
              <a:gd name="T11" fmla="*/ 0 h 63"/>
              <a:gd name="T12" fmla="*/ 0 w 96"/>
              <a:gd name="T13" fmla="*/ 0 h 63"/>
              <a:gd name="T14" fmla="*/ 0 w 96"/>
              <a:gd name="T15" fmla="*/ 0 h 63"/>
              <a:gd name="T16" fmla="*/ 0 w 96"/>
              <a:gd name="T17" fmla="*/ 0 h 63"/>
              <a:gd name="T18" fmla="*/ 0 w 96"/>
              <a:gd name="T19" fmla="*/ 0 h 63"/>
              <a:gd name="T20" fmla="*/ 0 w 96"/>
              <a:gd name="T21" fmla="*/ 0 h 63"/>
              <a:gd name="T22" fmla="*/ 0 w 96"/>
              <a:gd name="T23" fmla="*/ 0 h 6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96"/>
              <a:gd name="T37" fmla="*/ 0 h 63"/>
              <a:gd name="T38" fmla="*/ 96 w 96"/>
              <a:gd name="T39" fmla="*/ 63 h 6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96" h="63">
                <a:moveTo>
                  <a:pt x="86" y="1"/>
                </a:moveTo>
                <a:lnTo>
                  <a:pt x="96" y="63"/>
                </a:lnTo>
                <a:lnTo>
                  <a:pt x="92" y="60"/>
                </a:lnTo>
                <a:lnTo>
                  <a:pt x="64" y="52"/>
                </a:lnTo>
                <a:lnTo>
                  <a:pt x="40" y="43"/>
                </a:lnTo>
                <a:lnTo>
                  <a:pt x="20" y="35"/>
                </a:lnTo>
                <a:lnTo>
                  <a:pt x="4" y="28"/>
                </a:lnTo>
                <a:lnTo>
                  <a:pt x="0" y="2"/>
                </a:lnTo>
                <a:lnTo>
                  <a:pt x="15" y="0"/>
                </a:lnTo>
                <a:lnTo>
                  <a:pt x="34" y="0"/>
                </a:lnTo>
                <a:lnTo>
                  <a:pt x="58" y="0"/>
                </a:lnTo>
                <a:lnTo>
                  <a:pt x="86" y="1"/>
                </a:lnTo>
                <a:close/>
              </a:path>
            </a:pathLst>
          </a:custGeom>
          <a:solidFill>
            <a:srgbClr val="ACC2D3"/>
          </a:solidFill>
          <a:ln w="9525">
            <a:noFill/>
            <a:round/>
            <a:headEnd/>
            <a:tailEnd/>
          </a:ln>
        </xdr:spPr>
      </xdr:sp>
      <xdr:sp macro="" textlink="">
        <xdr:nvSpPr>
          <xdr:cNvPr id="48" name="Freeform 444"/>
          <xdr:cNvSpPr>
            <a:spLocks/>
          </xdr:cNvSpPr>
        </xdr:nvSpPr>
        <xdr:spPr bwMode="auto">
          <a:xfrm>
            <a:off x="1861" y="451"/>
            <a:ext cx="14" cy="10"/>
          </a:xfrm>
          <a:custGeom>
            <a:avLst/>
            <a:gdLst>
              <a:gd name="T0" fmla="*/ 0 w 67"/>
              <a:gd name="T1" fmla="*/ 0 h 47"/>
              <a:gd name="T2" fmla="*/ 0 w 67"/>
              <a:gd name="T3" fmla="*/ 0 h 47"/>
              <a:gd name="T4" fmla="*/ 0 w 67"/>
              <a:gd name="T5" fmla="*/ 0 h 47"/>
              <a:gd name="T6" fmla="*/ 0 w 67"/>
              <a:gd name="T7" fmla="*/ 0 h 47"/>
              <a:gd name="T8" fmla="*/ 0 w 67"/>
              <a:gd name="T9" fmla="*/ 0 h 47"/>
              <a:gd name="T10" fmla="*/ 0 w 67"/>
              <a:gd name="T11" fmla="*/ 0 h 47"/>
              <a:gd name="T12" fmla="*/ 0 w 67"/>
              <a:gd name="T13" fmla="*/ 0 h 47"/>
              <a:gd name="T14" fmla="*/ 0 w 67"/>
              <a:gd name="T15" fmla="*/ 0 h 47"/>
              <a:gd name="T16" fmla="*/ 0 w 67"/>
              <a:gd name="T17" fmla="*/ 0 h 47"/>
              <a:gd name="T18" fmla="*/ 0 w 67"/>
              <a:gd name="T19" fmla="*/ 0 h 47"/>
              <a:gd name="T20" fmla="*/ 0 w 67"/>
              <a:gd name="T21" fmla="*/ 0 h 47"/>
              <a:gd name="T22" fmla="*/ 0 w 67"/>
              <a:gd name="T23" fmla="*/ 0 h 47"/>
              <a:gd name="T24" fmla="*/ 0 w 67"/>
              <a:gd name="T25" fmla="*/ 0 h 47"/>
              <a:gd name="T26" fmla="*/ 0 w 67"/>
              <a:gd name="T27" fmla="*/ 0 h 47"/>
              <a:gd name="T28" fmla="*/ 0 w 67"/>
              <a:gd name="T29" fmla="*/ 0 h 47"/>
              <a:gd name="T30" fmla="*/ 0 w 67"/>
              <a:gd name="T31" fmla="*/ 0 h 4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67"/>
              <a:gd name="T49" fmla="*/ 0 h 47"/>
              <a:gd name="T50" fmla="*/ 67 w 67"/>
              <a:gd name="T51" fmla="*/ 47 h 4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67" h="47">
                <a:moveTo>
                  <a:pt x="60" y="0"/>
                </a:moveTo>
                <a:lnTo>
                  <a:pt x="67" y="47"/>
                </a:lnTo>
                <a:lnTo>
                  <a:pt x="39" y="36"/>
                </a:lnTo>
                <a:lnTo>
                  <a:pt x="18" y="26"/>
                </a:lnTo>
                <a:lnTo>
                  <a:pt x="11" y="23"/>
                </a:lnTo>
                <a:lnTo>
                  <a:pt x="5" y="18"/>
                </a:lnTo>
                <a:lnTo>
                  <a:pt x="1" y="15"/>
                </a:lnTo>
                <a:lnTo>
                  <a:pt x="0" y="12"/>
                </a:lnTo>
                <a:lnTo>
                  <a:pt x="0" y="9"/>
                </a:lnTo>
                <a:lnTo>
                  <a:pt x="2" y="6"/>
                </a:lnTo>
                <a:lnTo>
                  <a:pt x="6" y="4"/>
                </a:lnTo>
                <a:lnTo>
                  <a:pt x="13" y="2"/>
                </a:lnTo>
                <a:lnTo>
                  <a:pt x="22" y="1"/>
                </a:lnTo>
                <a:lnTo>
                  <a:pt x="32" y="0"/>
                </a:lnTo>
                <a:lnTo>
                  <a:pt x="45" y="0"/>
                </a:lnTo>
                <a:lnTo>
                  <a:pt x="60" y="0"/>
                </a:lnTo>
                <a:close/>
              </a:path>
            </a:pathLst>
          </a:custGeom>
          <a:solidFill>
            <a:srgbClr val="A0B8CC"/>
          </a:solidFill>
          <a:ln w="9525">
            <a:noFill/>
            <a:round/>
            <a:headEnd/>
            <a:tailEnd/>
          </a:ln>
        </xdr:spPr>
      </xdr:sp>
      <xdr:sp macro="" textlink="">
        <xdr:nvSpPr>
          <xdr:cNvPr id="49" name="Freeform 445"/>
          <xdr:cNvSpPr>
            <a:spLocks/>
          </xdr:cNvSpPr>
        </xdr:nvSpPr>
        <xdr:spPr bwMode="auto">
          <a:xfrm>
            <a:off x="1861" y="452"/>
            <a:ext cx="4" cy="5"/>
          </a:xfrm>
          <a:custGeom>
            <a:avLst/>
            <a:gdLst>
              <a:gd name="T0" fmla="*/ 0 w 21"/>
              <a:gd name="T1" fmla="*/ 0 h 26"/>
              <a:gd name="T2" fmla="*/ 0 w 21"/>
              <a:gd name="T3" fmla="*/ 0 h 26"/>
              <a:gd name="T4" fmla="*/ 0 w 21"/>
              <a:gd name="T5" fmla="*/ 0 h 26"/>
              <a:gd name="T6" fmla="*/ 0 w 21"/>
              <a:gd name="T7" fmla="*/ 0 h 26"/>
              <a:gd name="T8" fmla="*/ 0 w 21"/>
              <a:gd name="T9" fmla="*/ 0 h 26"/>
              <a:gd name="T10" fmla="*/ 0 w 21"/>
              <a:gd name="T11" fmla="*/ 0 h 26"/>
              <a:gd name="T12" fmla="*/ 0 w 21"/>
              <a:gd name="T13" fmla="*/ 0 h 26"/>
              <a:gd name="T14" fmla="*/ 0 w 21"/>
              <a:gd name="T15" fmla="*/ 0 h 26"/>
              <a:gd name="T16" fmla="*/ 0 w 21"/>
              <a:gd name="T17" fmla="*/ 0 h 26"/>
              <a:gd name="T18" fmla="*/ 0 w 21"/>
              <a:gd name="T19" fmla="*/ 0 h 26"/>
              <a:gd name="T20" fmla="*/ 0 w 21"/>
              <a:gd name="T21" fmla="*/ 0 h 26"/>
              <a:gd name="T22" fmla="*/ 0 w 21"/>
              <a:gd name="T23" fmla="*/ 0 h 2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1"/>
              <a:gd name="T37" fmla="*/ 0 h 26"/>
              <a:gd name="T38" fmla="*/ 21 w 21"/>
              <a:gd name="T39" fmla="*/ 26 h 2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 h="26">
                <a:moveTo>
                  <a:pt x="17" y="0"/>
                </a:moveTo>
                <a:lnTo>
                  <a:pt x="21" y="26"/>
                </a:lnTo>
                <a:lnTo>
                  <a:pt x="12" y="21"/>
                </a:lnTo>
                <a:lnTo>
                  <a:pt x="5" y="16"/>
                </a:lnTo>
                <a:lnTo>
                  <a:pt x="1" y="13"/>
                </a:lnTo>
                <a:lnTo>
                  <a:pt x="0" y="9"/>
                </a:lnTo>
                <a:lnTo>
                  <a:pt x="0" y="8"/>
                </a:lnTo>
                <a:lnTo>
                  <a:pt x="0" y="5"/>
                </a:lnTo>
                <a:lnTo>
                  <a:pt x="1" y="4"/>
                </a:lnTo>
                <a:lnTo>
                  <a:pt x="3" y="3"/>
                </a:lnTo>
                <a:lnTo>
                  <a:pt x="8" y="1"/>
                </a:lnTo>
                <a:lnTo>
                  <a:pt x="17" y="0"/>
                </a:lnTo>
                <a:close/>
              </a:path>
            </a:pathLst>
          </a:custGeom>
          <a:solidFill>
            <a:srgbClr val="96B0C4"/>
          </a:solidFill>
          <a:ln w="9525">
            <a:noFill/>
            <a:round/>
            <a:headEnd/>
            <a:tailEnd/>
          </a:ln>
        </xdr:spPr>
      </xdr:sp>
      <xdr:sp macro="" textlink="">
        <xdr:nvSpPr>
          <xdr:cNvPr id="50" name="Freeform 446"/>
          <xdr:cNvSpPr>
            <a:spLocks/>
          </xdr:cNvSpPr>
        </xdr:nvSpPr>
        <xdr:spPr bwMode="auto">
          <a:xfrm>
            <a:off x="2407" y="664"/>
            <a:ext cx="63" cy="87"/>
          </a:xfrm>
          <a:custGeom>
            <a:avLst/>
            <a:gdLst>
              <a:gd name="T0" fmla="*/ 0 w 314"/>
              <a:gd name="T1" fmla="*/ 0 h 433"/>
              <a:gd name="T2" fmla="*/ 0 w 314"/>
              <a:gd name="T3" fmla="*/ 0 h 433"/>
              <a:gd name="T4" fmla="*/ 0 w 314"/>
              <a:gd name="T5" fmla="*/ 0 h 433"/>
              <a:gd name="T6" fmla="*/ 0 w 314"/>
              <a:gd name="T7" fmla="*/ 0 h 433"/>
              <a:gd name="T8" fmla="*/ 0 w 314"/>
              <a:gd name="T9" fmla="*/ 0 h 433"/>
              <a:gd name="T10" fmla="*/ 0 w 314"/>
              <a:gd name="T11" fmla="*/ 0 h 433"/>
              <a:gd name="T12" fmla="*/ 0 w 314"/>
              <a:gd name="T13" fmla="*/ 0 h 433"/>
              <a:gd name="T14" fmla="*/ 0 w 314"/>
              <a:gd name="T15" fmla="*/ 0 h 433"/>
              <a:gd name="T16" fmla="*/ 0 w 314"/>
              <a:gd name="T17" fmla="*/ 0 h 433"/>
              <a:gd name="T18" fmla="*/ 0 w 314"/>
              <a:gd name="T19" fmla="*/ 0 h 433"/>
              <a:gd name="T20" fmla="*/ 0 w 314"/>
              <a:gd name="T21" fmla="*/ 0 h 433"/>
              <a:gd name="T22" fmla="*/ 0 w 314"/>
              <a:gd name="T23" fmla="*/ 0 h 433"/>
              <a:gd name="T24" fmla="*/ 0 w 314"/>
              <a:gd name="T25" fmla="*/ 0 h 433"/>
              <a:gd name="T26" fmla="*/ 0 w 314"/>
              <a:gd name="T27" fmla="*/ 0 h 433"/>
              <a:gd name="T28" fmla="*/ 0 w 314"/>
              <a:gd name="T29" fmla="*/ 0 h 433"/>
              <a:gd name="T30" fmla="*/ 0 w 314"/>
              <a:gd name="T31" fmla="*/ 0 h 433"/>
              <a:gd name="T32" fmla="*/ 0 w 314"/>
              <a:gd name="T33" fmla="*/ 0 h 433"/>
              <a:gd name="T34" fmla="*/ 0 w 314"/>
              <a:gd name="T35" fmla="*/ 0 h 433"/>
              <a:gd name="T36" fmla="*/ 0 w 314"/>
              <a:gd name="T37" fmla="*/ 0 h 433"/>
              <a:gd name="T38" fmla="*/ 0 w 314"/>
              <a:gd name="T39" fmla="*/ 0 h 433"/>
              <a:gd name="T40" fmla="*/ 0 w 314"/>
              <a:gd name="T41" fmla="*/ 0 h 433"/>
              <a:gd name="T42" fmla="*/ 0 w 314"/>
              <a:gd name="T43" fmla="*/ 0 h 433"/>
              <a:gd name="T44" fmla="*/ 0 w 314"/>
              <a:gd name="T45" fmla="*/ 0 h 433"/>
              <a:gd name="T46" fmla="*/ 0 w 314"/>
              <a:gd name="T47" fmla="*/ 0 h 433"/>
              <a:gd name="T48" fmla="*/ 0 w 314"/>
              <a:gd name="T49" fmla="*/ 0 h 433"/>
              <a:gd name="T50" fmla="*/ 0 w 314"/>
              <a:gd name="T51" fmla="*/ 0 h 433"/>
              <a:gd name="T52" fmla="*/ 0 w 314"/>
              <a:gd name="T53" fmla="*/ 0 h 433"/>
              <a:gd name="T54" fmla="*/ 0 w 314"/>
              <a:gd name="T55" fmla="*/ 0 h 433"/>
              <a:gd name="T56" fmla="*/ 0 w 314"/>
              <a:gd name="T57" fmla="*/ 0 h 433"/>
              <a:gd name="T58" fmla="*/ 0 w 314"/>
              <a:gd name="T59" fmla="*/ 0 h 433"/>
              <a:gd name="T60" fmla="*/ 0 w 314"/>
              <a:gd name="T61" fmla="*/ 0 h 433"/>
              <a:gd name="T62" fmla="*/ 0 w 314"/>
              <a:gd name="T63" fmla="*/ 0 h 433"/>
              <a:gd name="T64" fmla="*/ 0 w 314"/>
              <a:gd name="T65" fmla="*/ 0 h 433"/>
              <a:gd name="T66" fmla="*/ 0 w 314"/>
              <a:gd name="T67" fmla="*/ 0 h 433"/>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314"/>
              <a:gd name="T103" fmla="*/ 0 h 433"/>
              <a:gd name="T104" fmla="*/ 314 w 314"/>
              <a:gd name="T105" fmla="*/ 433 h 433"/>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314" h="433">
                <a:moveTo>
                  <a:pt x="157" y="0"/>
                </a:moveTo>
                <a:lnTo>
                  <a:pt x="173" y="2"/>
                </a:lnTo>
                <a:lnTo>
                  <a:pt x="188" y="4"/>
                </a:lnTo>
                <a:lnTo>
                  <a:pt x="203" y="10"/>
                </a:lnTo>
                <a:lnTo>
                  <a:pt x="218" y="18"/>
                </a:lnTo>
                <a:lnTo>
                  <a:pt x="231" y="26"/>
                </a:lnTo>
                <a:lnTo>
                  <a:pt x="244" y="37"/>
                </a:lnTo>
                <a:lnTo>
                  <a:pt x="256" y="50"/>
                </a:lnTo>
                <a:lnTo>
                  <a:pt x="267" y="64"/>
                </a:lnTo>
                <a:lnTo>
                  <a:pt x="277" y="79"/>
                </a:lnTo>
                <a:lnTo>
                  <a:pt x="287" y="96"/>
                </a:lnTo>
                <a:lnTo>
                  <a:pt x="295" y="113"/>
                </a:lnTo>
                <a:lnTo>
                  <a:pt x="301" y="132"/>
                </a:lnTo>
                <a:lnTo>
                  <a:pt x="307" y="153"/>
                </a:lnTo>
                <a:lnTo>
                  <a:pt x="310" y="173"/>
                </a:lnTo>
                <a:lnTo>
                  <a:pt x="312" y="195"/>
                </a:lnTo>
                <a:lnTo>
                  <a:pt x="314" y="217"/>
                </a:lnTo>
                <a:lnTo>
                  <a:pt x="312" y="239"/>
                </a:lnTo>
                <a:lnTo>
                  <a:pt x="310" y="260"/>
                </a:lnTo>
                <a:lnTo>
                  <a:pt x="307" y="281"/>
                </a:lnTo>
                <a:lnTo>
                  <a:pt x="301" y="301"/>
                </a:lnTo>
                <a:lnTo>
                  <a:pt x="295" y="320"/>
                </a:lnTo>
                <a:lnTo>
                  <a:pt x="287" y="338"/>
                </a:lnTo>
                <a:lnTo>
                  <a:pt x="277" y="355"/>
                </a:lnTo>
                <a:lnTo>
                  <a:pt x="267" y="370"/>
                </a:lnTo>
                <a:lnTo>
                  <a:pt x="256" y="383"/>
                </a:lnTo>
                <a:lnTo>
                  <a:pt x="244" y="397"/>
                </a:lnTo>
                <a:lnTo>
                  <a:pt x="231" y="408"/>
                </a:lnTo>
                <a:lnTo>
                  <a:pt x="218" y="416"/>
                </a:lnTo>
                <a:lnTo>
                  <a:pt x="203" y="424"/>
                </a:lnTo>
                <a:lnTo>
                  <a:pt x="188" y="428"/>
                </a:lnTo>
                <a:lnTo>
                  <a:pt x="180" y="431"/>
                </a:lnTo>
                <a:lnTo>
                  <a:pt x="173" y="432"/>
                </a:lnTo>
                <a:lnTo>
                  <a:pt x="165" y="433"/>
                </a:lnTo>
                <a:lnTo>
                  <a:pt x="157" y="433"/>
                </a:lnTo>
                <a:lnTo>
                  <a:pt x="148" y="433"/>
                </a:lnTo>
                <a:lnTo>
                  <a:pt x="141" y="432"/>
                </a:lnTo>
                <a:lnTo>
                  <a:pt x="133" y="431"/>
                </a:lnTo>
                <a:lnTo>
                  <a:pt x="125" y="428"/>
                </a:lnTo>
                <a:lnTo>
                  <a:pt x="110" y="424"/>
                </a:lnTo>
                <a:lnTo>
                  <a:pt x="95" y="416"/>
                </a:lnTo>
                <a:lnTo>
                  <a:pt x="82" y="408"/>
                </a:lnTo>
                <a:lnTo>
                  <a:pt x="69" y="397"/>
                </a:lnTo>
                <a:lnTo>
                  <a:pt x="57" y="383"/>
                </a:lnTo>
                <a:lnTo>
                  <a:pt x="46" y="370"/>
                </a:lnTo>
                <a:lnTo>
                  <a:pt x="36" y="355"/>
                </a:lnTo>
                <a:lnTo>
                  <a:pt x="26" y="338"/>
                </a:lnTo>
                <a:lnTo>
                  <a:pt x="18" y="320"/>
                </a:lnTo>
                <a:lnTo>
                  <a:pt x="12" y="301"/>
                </a:lnTo>
                <a:lnTo>
                  <a:pt x="6" y="281"/>
                </a:lnTo>
                <a:lnTo>
                  <a:pt x="3" y="260"/>
                </a:lnTo>
                <a:lnTo>
                  <a:pt x="1" y="239"/>
                </a:lnTo>
                <a:lnTo>
                  <a:pt x="0" y="217"/>
                </a:lnTo>
                <a:lnTo>
                  <a:pt x="1" y="195"/>
                </a:lnTo>
                <a:lnTo>
                  <a:pt x="3" y="173"/>
                </a:lnTo>
                <a:lnTo>
                  <a:pt x="6" y="153"/>
                </a:lnTo>
                <a:lnTo>
                  <a:pt x="12" y="132"/>
                </a:lnTo>
                <a:lnTo>
                  <a:pt x="18" y="113"/>
                </a:lnTo>
                <a:lnTo>
                  <a:pt x="26" y="96"/>
                </a:lnTo>
                <a:lnTo>
                  <a:pt x="36" y="79"/>
                </a:lnTo>
                <a:lnTo>
                  <a:pt x="46" y="64"/>
                </a:lnTo>
                <a:lnTo>
                  <a:pt x="57" y="50"/>
                </a:lnTo>
                <a:lnTo>
                  <a:pt x="69" y="37"/>
                </a:lnTo>
                <a:lnTo>
                  <a:pt x="82" y="26"/>
                </a:lnTo>
                <a:lnTo>
                  <a:pt x="95" y="18"/>
                </a:lnTo>
                <a:lnTo>
                  <a:pt x="110" y="10"/>
                </a:lnTo>
                <a:lnTo>
                  <a:pt x="125" y="4"/>
                </a:lnTo>
                <a:lnTo>
                  <a:pt x="141" y="2"/>
                </a:lnTo>
                <a:lnTo>
                  <a:pt x="157" y="0"/>
                </a:lnTo>
                <a:close/>
              </a:path>
            </a:pathLst>
          </a:custGeom>
          <a:solidFill>
            <a:srgbClr val="FFFFFF"/>
          </a:solidFill>
          <a:ln w="9525">
            <a:noFill/>
            <a:round/>
            <a:headEnd/>
            <a:tailEnd/>
          </a:ln>
        </xdr:spPr>
      </xdr:sp>
      <xdr:sp macro="" textlink="">
        <xdr:nvSpPr>
          <xdr:cNvPr id="51" name="Freeform 447"/>
          <xdr:cNvSpPr>
            <a:spLocks noEditPoints="1"/>
          </xdr:cNvSpPr>
        </xdr:nvSpPr>
        <xdr:spPr bwMode="auto">
          <a:xfrm>
            <a:off x="2402" y="659"/>
            <a:ext cx="72" cy="97"/>
          </a:xfrm>
          <a:custGeom>
            <a:avLst/>
            <a:gdLst>
              <a:gd name="T0" fmla="*/ 0 w 363"/>
              <a:gd name="T1" fmla="*/ 0 h 482"/>
              <a:gd name="T2" fmla="*/ 0 w 363"/>
              <a:gd name="T3" fmla="*/ 0 h 482"/>
              <a:gd name="T4" fmla="*/ 0 w 363"/>
              <a:gd name="T5" fmla="*/ 0 h 482"/>
              <a:gd name="T6" fmla="*/ 0 w 363"/>
              <a:gd name="T7" fmla="*/ 0 h 482"/>
              <a:gd name="T8" fmla="*/ 0 w 363"/>
              <a:gd name="T9" fmla="*/ 0 h 482"/>
              <a:gd name="T10" fmla="*/ 0 w 363"/>
              <a:gd name="T11" fmla="*/ 0 h 482"/>
              <a:gd name="T12" fmla="*/ 0 w 363"/>
              <a:gd name="T13" fmla="*/ 0 h 482"/>
              <a:gd name="T14" fmla="*/ 0 w 363"/>
              <a:gd name="T15" fmla="*/ 0 h 482"/>
              <a:gd name="T16" fmla="*/ 0 w 363"/>
              <a:gd name="T17" fmla="*/ 0 h 482"/>
              <a:gd name="T18" fmla="*/ 0 w 363"/>
              <a:gd name="T19" fmla="*/ 0 h 482"/>
              <a:gd name="T20" fmla="*/ 0 w 363"/>
              <a:gd name="T21" fmla="*/ 0 h 482"/>
              <a:gd name="T22" fmla="*/ 0 w 363"/>
              <a:gd name="T23" fmla="*/ 0 h 482"/>
              <a:gd name="T24" fmla="*/ 0 w 363"/>
              <a:gd name="T25" fmla="*/ 0 h 482"/>
              <a:gd name="T26" fmla="*/ 0 w 363"/>
              <a:gd name="T27" fmla="*/ 0 h 482"/>
              <a:gd name="T28" fmla="*/ 0 w 363"/>
              <a:gd name="T29" fmla="*/ 0 h 482"/>
              <a:gd name="T30" fmla="*/ 0 w 363"/>
              <a:gd name="T31" fmla="*/ 0 h 482"/>
              <a:gd name="T32" fmla="*/ 0 w 363"/>
              <a:gd name="T33" fmla="*/ 0 h 482"/>
              <a:gd name="T34" fmla="*/ 0 w 363"/>
              <a:gd name="T35" fmla="*/ 0 h 482"/>
              <a:gd name="T36" fmla="*/ 0 w 363"/>
              <a:gd name="T37" fmla="*/ 0 h 482"/>
              <a:gd name="T38" fmla="*/ 0 w 363"/>
              <a:gd name="T39" fmla="*/ 0 h 482"/>
              <a:gd name="T40" fmla="*/ 0 w 363"/>
              <a:gd name="T41" fmla="*/ 0 h 482"/>
              <a:gd name="T42" fmla="*/ 0 w 363"/>
              <a:gd name="T43" fmla="*/ 0 h 482"/>
              <a:gd name="T44" fmla="*/ 0 w 363"/>
              <a:gd name="T45" fmla="*/ 0 h 482"/>
              <a:gd name="T46" fmla="*/ 0 w 363"/>
              <a:gd name="T47" fmla="*/ 0 h 482"/>
              <a:gd name="T48" fmla="*/ 0 w 363"/>
              <a:gd name="T49" fmla="*/ 0 h 482"/>
              <a:gd name="T50" fmla="*/ 0 w 363"/>
              <a:gd name="T51" fmla="*/ 0 h 482"/>
              <a:gd name="T52" fmla="*/ 0 w 363"/>
              <a:gd name="T53" fmla="*/ 0 h 482"/>
              <a:gd name="T54" fmla="*/ 0 w 363"/>
              <a:gd name="T55" fmla="*/ 0 h 482"/>
              <a:gd name="T56" fmla="*/ 0 w 363"/>
              <a:gd name="T57" fmla="*/ 0 h 482"/>
              <a:gd name="T58" fmla="*/ 0 w 363"/>
              <a:gd name="T59" fmla="*/ 0 h 482"/>
              <a:gd name="T60" fmla="*/ 0 w 363"/>
              <a:gd name="T61" fmla="*/ 0 h 482"/>
              <a:gd name="T62" fmla="*/ 0 w 363"/>
              <a:gd name="T63" fmla="*/ 0 h 482"/>
              <a:gd name="T64" fmla="*/ 0 w 363"/>
              <a:gd name="T65" fmla="*/ 0 h 482"/>
              <a:gd name="T66" fmla="*/ 0 w 363"/>
              <a:gd name="T67" fmla="*/ 0 h 482"/>
              <a:gd name="T68" fmla="*/ 0 w 363"/>
              <a:gd name="T69" fmla="*/ 0 h 482"/>
              <a:gd name="T70" fmla="*/ 0 w 363"/>
              <a:gd name="T71" fmla="*/ 0 h 482"/>
              <a:gd name="T72" fmla="*/ 0 w 363"/>
              <a:gd name="T73" fmla="*/ 0 h 482"/>
              <a:gd name="T74" fmla="*/ 0 w 363"/>
              <a:gd name="T75" fmla="*/ 0 h 482"/>
              <a:gd name="T76" fmla="*/ 0 w 363"/>
              <a:gd name="T77" fmla="*/ 0 h 482"/>
              <a:gd name="T78" fmla="*/ 0 w 363"/>
              <a:gd name="T79" fmla="*/ 0 h 482"/>
              <a:gd name="T80" fmla="*/ 0 w 363"/>
              <a:gd name="T81" fmla="*/ 0 h 482"/>
              <a:gd name="T82" fmla="*/ 0 w 363"/>
              <a:gd name="T83" fmla="*/ 0 h 482"/>
              <a:gd name="T84" fmla="*/ 0 w 363"/>
              <a:gd name="T85" fmla="*/ 0 h 482"/>
              <a:gd name="T86" fmla="*/ 0 w 363"/>
              <a:gd name="T87" fmla="*/ 0 h 482"/>
              <a:gd name="T88" fmla="*/ 0 w 363"/>
              <a:gd name="T89" fmla="*/ 0 h 482"/>
              <a:gd name="T90" fmla="*/ 0 w 363"/>
              <a:gd name="T91" fmla="*/ 0 h 482"/>
              <a:gd name="T92" fmla="*/ 0 w 363"/>
              <a:gd name="T93" fmla="*/ 0 h 482"/>
              <a:gd name="T94" fmla="*/ 0 w 363"/>
              <a:gd name="T95" fmla="*/ 0 h 482"/>
              <a:gd name="T96" fmla="*/ 0 w 363"/>
              <a:gd name="T97" fmla="*/ 0 h 482"/>
              <a:gd name="T98" fmla="*/ 0 w 363"/>
              <a:gd name="T99" fmla="*/ 0 h 482"/>
              <a:gd name="T100" fmla="*/ 0 w 363"/>
              <a:gd name="T101" fmla="*/ 0 h 482"/>
              <a:gd name="T102" fmla="*/ 0 w 363"/>
              <a:gd name="T103" fmla="*/ 0 h 482"/>
              <a:gd name="T104" fmla="*/ 0 w 363"/>
              <a:gd name="T105" fmla="*/ 0 h 482"/>
              <a:gd name="T106" fmla="*/ 0 w 363"/>
              <a:gd name="T107" fmla="*/ 0 h 482"/>
              <a:gd name="T108" fmla="*/ 0 w 363"/>
              <a:gd name="T109" fmla="*/ 0 h 482"/>
              <a:gd name="T110" fmla="*/ 0 w 363"/>
              <a:gd name="T111" fmla="*/ 0 h 482"/>
              <a:gd name="T112" fmla="*/ 0 w 363"/>
              <a:gd name="T113" fmla="*/ 0 h 482"/>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363"/>
              <a:gd name="T172" fmla="*/ 0 h 482"/>
              <a:gd name="T173" fmla="*/ 363 w 363"/>
              <a:gd name="T174" fmla="*/ 482 h 482"/>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363" h="482">
                <a:moveTo>
                  <a:pt x="363" y="241"/>
                </a:moveTo>
                <a:lnTo>
                  <a:pt x="314" y="241"/>
                </a:lnTo>
                <a:lnTo>
                  <a:pt x="314" y="235"/>
                </a:lnTo>
                <a:lnTo>
                  <a:pt x="314" y="231"/>
                </a:lnTo>
                <a:lnTo>
                  <a:pt x="313" y="226"/>
                </a:lnTo>
                <a:lnTo>
                  <a:pt x="313" y="220"/>
                </a:lnTo>
                <a:lnTo>
                  <a:pt x="313" y="216"/>
                </a:lnTo>
                <a:lnTo>
                  <a:pt x="312" y="210"/>
                </a:lnTo>
                <a:lnTo>
                  <a:pt x="312" y="206"/>
                </a:lnTo>
                <a:lnTo>
                  <a:pt x="311" y="201"/>
                </a:lnTo>
                <a:lnTo>
                  <a:pt x="310" y="196"/>
                </a:lnTo>
                <a:lnTo>
                  <a:pt x="310" y="191"/>
                </a:lnTo>
                <a:lnTo>
                  <a:pt x="309" y="187"/>
                </a:lnTo>
                <a:lnTo>
                  <a:pt x="308" y="183"/>
                </a:lnTo>
                <a:lnTo>
                  <a:pt x="305" y="173"/>
                </a:lnTo>
                <a:lnTo>
                  <a:pt x="303" y="164"/>
                </a:lnTo>
                <a:lnTo>
                  <a:pt x="301" y="159"/>
                </a:lnTo>
                <a:lnTo>
                  <a:pt x="300" y="155"/>
                </a:lnTo>
                <a:lnTo>
                  <a:pt x="299" y="151"/>
                </a:lnTo>
                <a:lnTo>
                  <a:pt x="297" y="147"/>
                </a:lnTo>
                <a:lnTo>
                  <a:pt x="293" y="139"/>
                </a:lnTo>
                <a:lnTo>
                  <a:pt x="290" y="131"/>
                </a:lnTo>
                <a:lnTo>
                  <a:pt x="288" y="126"/>
                </a:lnTo>
                <a:lnTo>
                  <a:pt x="286" y="123"/>
                </a:lnTo>
                <a:lnTo>
                  <a:pt x="283" y="120"/>
                </a:lnTo>
                <a:lnTo>
                  <a:pt x="281" y="115"/>
                </a:lnTo>
                <a:lnTo>
                  <a:pt x="280" y="112"/>
                </a:lnTo>
                <a:lnTo>
                  <a:pt x="277" y="109"/>
                </a:lnTo>
                <a:lnTo>
                  <a:pt x="275" y="105"/>
                </a:lnTo>
                <a:lnTo>
                  <a:pt x="272" y="102"/>
                </a:lnTo>
                <a:lnTo>
                  <a:pt x="270" y="99"/>
                </a:lnTo>
                <a:lnTo>
                  <a:pt x="268" y="96"/>
                </a:lnTo>
                <a:lnTo>
                  <a:pt x="266" y="93"/>
                </a:lnTo>
                <a:lnTo>
                  <a:pt x="264" y="90"/>
                </a:lnTo>
                <a:lnTo>
                  <a:pt x="260" y="87"/>
                </a:lnTo>
                <a:lnTo>
                  <a:pt x="258" y="85"/>
                </a:lnTo>
                <a:lnTo>
                  <a:pt x="255" y="82"/>
                </a:lnTo>
                <a:lnTo>
                  <a:pt x="253" y="79"/>
                </a:lnTo>
                <a:lnTo>
                  <a:pt x="250" y="77"/>
                </a:lnTo>
                <a:lnTo>
                  <a:pt x="247" y="75"/>
                </a:lnTo>
                <a:lnTo>
                  <a:pt x="245" y="72"/>
                </a:lnTo>
                <a:lnTo>
                  <a:pt x="242" y="70"/>
                </a:lnTo>
                <a:lnTo>
                  <a:pt x="239" y="68"/>
                </a:lnTo>
                <a:lnTo>
                  <a:pt x="236" y="66"/>
                </a:lnTo>
                <a:lnTo>
                  <a:pt x="233" y="65"/>
                </a:lnTo>
                <a:lnTo>
                  <a:pt x="231" y="62"/>
                </a:lnTo>
                <a:lnTo>
                  <a:pt x="227" y="61"/>
                </a:lnTo>
                <a:lnTo>
                  <a:pt x="225" y="59"/>
                </a:lnTo>
                <a:lnTo>
                  <a:pt x="222" y="58"/>
                </a:lnTo>
                <a:lnTo>
                  <a:pt x="218" y="57"/>
                </a:lnTo>
                <a:lnTo>
                  <a:pt x="215" y="56"/>
                </a:lnTo>
                <a:lnTo>
                  <a:pt x="213" y="55"/>
                </a:lnTo>
                <a:lnTo>
                  <a:pt x="210" y="54"/>
                </a:lnTo>
                <a:lnTo>
                  <a:pt x="206" y="53"/>
                </a:lnTo>
                <a:lnTo>
                  <a:pt x="204" y="51"/>
                </a:lnTo>
                <a:lnTo>
                  <a:pt x="201" y="50"/>
                </a:lnTo>
                <a:lnTo>
                  <a:pt x="198" y="50"/>
                </a:lnTo>
                <a:lnTo>
                  <a:pt x="194" y="49"/>
                </a:lnTo>
                <a:lnTo>
                  <a:pt x="191" y="49"/>
                </a:lnTo>
                <a:lnTo>
                  <a:pt x="188" y="49"/>
                </a:lnTo>
                <a:lnTo>
                  <a:pt x="184" y="49"/>
                </a:lnTo>
                <a:lnTo>
                  <a:pt x="182" y="49"/>
                </a:lnTo>
                <a:lnTo>
                  <a:pt x="182" y="0"/>
                </a:lnTo>
                <a:lnTo>
                  <a:pt x="187" y="0"/>
                </a:lnTo>
                <a:lnTo>
                  <a:pt x="191" y="1"/>
                </a:lnTo>
                <a:lnTo>
                  <a:pt x="196" y="1"/>
                </a:lnTo>
                <a:lnTo>
                  <a:pt x="201" y="2"/>
                </a:lnTo>
                <a:lnTo>
                  <a:pt x="206" y="2"/>
                </a:lnTo>
                <a:lnTo>
                  <a:pt x="211" y="3"/>
                </a:lnTo>
                <a:lnTo>
                  <a:pt x="215" y="4"/>
                </a:lnTo>
                <a:lnTo>
                  <a:pt x="220" y="5"/>
                </a:lnTo>
                <a:lnTo>
                  <a:pt x="224" y="6"/>
                </a:lnTo>
                <a:lnTo>
                  <a:pt x="230" y="9"/>
                </a:lnTo>
                <a:lnTo>
                  <a:pt x="234" y="10"/>
                </a:lnTo>
                <a:lnTo>
                  <a:pt x="238" y="12"/>
                </a:lnTo>
                <a:lnTo>
                  <a:pt x="243" y="14"/>
                </a:lnTo>
                <a:lnTo>
                  <a:pt x="246" y="16"/>
                </a:lnTo>
                <a:lnTo>
                  <a:pt x="250" y="18"/>
                </a:lnTo>
                <a:lnTo>
                  <a:pt x="255" y="21"/>
                </a:lnTo>
                <a:lnTo>
                  <a:pt x="259" y="23"/>
                </a:lnTo>
                <a:lnTo>
                  <a:pt x="264" y="25"/>
                </a:lnTo>
                <a:lnTo>
                  <a:pt x="267" y="28"/>
                </a:lnTo>
                <a:lnTo>
                  <a:pt x="271" y="32"/>
                </a:lnTo>
                <a:lnTo>
                  <a:pt x="275" y="34"/>
                </a:lnTo>
                <a:lnTo>
                  <a:pt x="279" y="37"/>
                </a:lnTo>
                <a:lnTo>
                  <a:pt x="282" y="40"/>
                </a:lnTo>
                <a:lnTo>
                  <a:pt x="286" y="44"/>
                </a:lnTo>
                <a:lnTo>
                  <a:pt x="290" y="47"/>
                </a:lnTo>
                <a:lnTo>
                  <a:pt x="293" y="50"/>
                </a:lnTo>
                <a:lnTo>
                  <a:pt x="297" y="54"/>
                </a:lnTo>
                <a:lnTo>
                  <a:pt x="300" y="58"/>
                </a:lnTo>
                <a:lnTo>
                  <a:pt x="303" y="61"/>
                </a:lnTo>
                <a:lnTo>
                  <a:pt x="307" y="66"/>
                </a:lnTo>
                <a:lnTo>
                  <a:pt x="309" y="69"/>
                </a:lnTo>
                <a:lnTo>
                  <a:pt x="312" y="74"/>
                </a:lnTo>
                <a:lnTo>
                  <a:pt x="315" y="78"/>
                </a:lnTo>
                <a:lnTo>
                  <a:pt x="319" y="82"/>
                </a:lnTo>
                <a:lnTo>
                  <a:pt x="321" y="87"/>
                </a:lnTo>
                <a:lnTo>
                  <a:pt x="323" y="91"/>
                </a:lnTo>
                <a:lnTo>
                  <a:pt x="326" y="96"/>
                </a:lnTo>
                <a:lnTo>
                  <a:pt x="329" y="100"/>
                </a:lnTo>
                <a:lnTo>
                  <a:pt x="331" y="104"/>
                </a:lnTo>
                <a:lnTo>
                  <a:pt x="334" y="110"/>
                </a:lnTo>
                <a:lnTo>
                  <a:pt x="339" y="119"/>
                </a:lnTo>
                <a:lnTo>
                  <a:pt x="342" y="129"/>
                </a:lnTo>
                <a:lnTo>
                  <a:pt x="344" y="134"/>
                </a:lnTo>
                <a:lnTo>
                  <a:pt x="346" y="139"/>
                </a:lnTo>
                <a:lnTo>
                  <a:pt x="347" y="144"/>
                </a:lnTo>
                <a:lnTo>
                  <a:pt x="350" y="150"/>
                </a:lnTo>
                <a:lnTo>
                  <a:pt x="353" y="161"/>
                </a:lnTo>
                <a:lnTo>
                  <a:pt x="355" y="170"/>
                </a:lnTo>
                <a:lnTo>
                  <a:pt x="356" y="177"/>
                </a:lnTo>
                <a:lnTo>
                  <a:pt x="357" y="183"/>
                </a:lnTo>
                <a:lnTo>
                  <a:pt x="358" y="188"/>
                </a:lnTo>
                <a:lnTo>
                  <a:pt x="359" y="194"/>
                </a:lnTo>
                <a:lnTo>
                  <a:pt x="361" y="199"/>
                </a:lnTo>
                <a:lnTo>
                  <a:pt x="361" y="206"/>
                </a:lnTo>
                <a:lnTo>
                  <a:pt x="362" y="211"/>
                </a:lnTo>
                <a:lnTo>
                  <a:pt x="362" y="217"/>
                </a:lnTo>
                <a:lnTo>
                  <a:pt x="363" y="223"/>
                </a:lnTo>
                <a:lnTo>
                  <a:pt x="363" y="229"/>
                </a:lnTo>
                <a:lnTo>
                  <a:pt x="363" y="234"/>
                </a:lnTo>
                <a:lnTo>
                  <a:pt x="363" y="241"/>
                </a:lnTo>
                <a:close/>
                <a:moveTo>
                  <a:pt x="182" y="482"/>
                </a:moveTo>
                <a:lnTo>
                  <a:pt x="182" y="433"/>
                </a:lnTo>
                <a:lnTo>
                  <a:pt x="185" y="433"/>
                </a:lnTo>
                <a:lnTo>
                  <a:pt x="188" y="433"/>
                </a:lnTo>
                <a:lnTo>
                  <a:pt x="191" y="433"/>
                </a:lnTo>
                <a:lnTo>
                  <a:pt x="194" y="432"/>
                </a:lnTo>
                <a:lnTo>
                  <a:pt x="198" y="432"/>
                </a:lnTo>
                <a:lnTo>
                  <a:pt x="201" y="430"/>
                </a:lnTo>
                <a:lnTo>
                  <a:pt x="203" y="430"/>
                </a:lnTo>
                <a:lnTo>
                  <a:pt x="206" y="429"/>
                </a:lnTo>
                <a:lnTo>
                  <a:pt x="210" y="428"/>
                </a:lnTo>
                <a:lnTo>
                  <a:pt x="213" y="427"/>
                </a:lnTo>
                <a:lnTo>
                  <a:pt x="215" y="426"/>
                </a:lnTo>
                <a:lnTo>
                  <a:pt x="218" y="425"/>
                </a:lnTo>
                <a:lnTo>
                  <a:pt x="222" y="424"/>
                </a:lnTo>
                <a:lnTo>
                  <a:pt x="225" y="423"/>
                </a:lnTo>
                <a:lnTo>
                  <a:pt x="227" y="421"/>
                </a:lnTo>
                <a:lnTo>
                  <a:pt x="231" y="419"/>
                </a:lnTo>
                <a:lnTo>
                  <a:pt x="233" y="417"/>
                </a:lnTo>
                <a:lnTo>
                  <a:pt x="236" y="415"/>
                </a:lnTo>
                <a:lnTo>
                  <a:pt x="239" y="414"/>
                </a:lnTo>
                <a:lnTo>
                  <a:pt x="242" y="412"/>
                </a:lnTo>
                <a:lnTo>
                  <a:pt x="245" y="409"/>
                </a:lnTo>
                <a:lnTo>
                  <a:pt x="247" y="407"/>
                </a:lnTo>
                <a:lnTo>
                  <a:pt x="250" y="405"/>
                </a:lnTo>
                <a:lnTo>
                  <a:pt x="253" y="403"/>
                </a:lnTo>
                <a:lnTo>
                  <a:pt x="255" y="400"/>
                </a:lnTo>
                <a:lnTo>
                  <a:pt x="258" y="397"/>
                </a:lnTo>
                <a:lnTo>
                  <a:pt x="260" y="394"/>
                </a:lnTo>
                <a:lnTo>
                  <a:pt x="264" y="392"/>
                </a:lnTo>
                <a:lnTo>
                  <a:pt x="266" y="389"/>
                </a:lnTo>
                <a:lnTo>
                  <a:pt x="268" y="386"/>
                </a:lnTo>
                <a:lnTo>
                  <a:pt x="270" y="383"/>
                </a:lnTo>
                <a:lnTo>
                  <a:pt x="272" y="380"/>
                </a:lnTo>
                <a:lnTo>
                  <a:pt x="275" y="376"/>
                </a:lnTo>
                <a:lnTo>
                  <a:pt x="278" y="373"/>
                </a:lnTo>
                <a:lnTo>
                  <a:pt x="280" y="370"/>
                </a:lnTo>
                <a:lnTo>
                  <a:pt x="281" y="365"/>
                </a:lnTo>
                <a:lnTo>
                  <a:pt x="283" y="362"/>
                </a:lnTo>
                <a:lnTo>
                  <a:pt x="286" y="359"/>
                </a:lnTo>
                <a:lnTo>
                  <a:pt x="288" y="354"/>
                </a:lnTo>
                <a:lnTo>
                  <a:pt x="290" y="351"/>
                </a:lnTo>
                <a:lnTo>
                  <a:pt x="291" y="347"/>
                </a:lnTo>
                <a:lnTo>
                  <a:pt x="293" y="343"/>
                </a:lnTo>
                <a:lnTo>
                  <a:pt x="296" y="339"/>
                </a:lnTo>
                <a:lnTo>
                  <a:pt x="297" y="335"/>
                </a:lnTo>
                <a:lnTo>
                  <a:pt x="299" y="331"/>
                </a:lnTo>
                <a:lnTo>
                  <a:pt x="300" y="327"/>
                </a:lnTo>
                <a:lnTo>
                  <a:pt x="301" y="322"/>
                </a:lnTo>
                <a:lnTo>
                  <a:pt x="303" y="318"/>
                </a:lnTo>
                <a:lnTo>
                  <a:pt x="305" y="309"/>
                </a:lnTo>
                <a:lnTo>
                  <a:pt x="308" y="299"/>
                </a:lnTo>
                <a:lnTo>
                  <a:pt x="309" y="295"/>
                </a:lnTo>
                <a:lnTo>
                  <a:pt x="310" y="291"/>
                </a:lnTo>
                <a:lnTo>
                  <a:pt x="310" y="286"/>
                </a:lnTo>
                <a:lnTo>
                  <a:pt x="311" y="281"/>
                </a:lnTo>
                <a:lnTo>
                  <a:pt x="312" y="276"/>
                </a:lnTo>
                <a:lnTo>
                  <a:pt x="312" y="271"/>
                </a:lnTo>
                <a:lnTo>
                  <a:pt x="313" y="266"/>
                </a:lnTo>
                <a:lnTo>
                  <a:pt x="313" y="261"/>
                </a:lnTo>
                <a:lnTo>
                  <a:pt x="313" y="256"/>
                </a:lnTo>
                <a:lnTo>
                  <a:pt x="314" y="251"/>
                </a:lnTo>
                <a:lnTo>
                  <a:pt x="314" y="246"/>
                </a:lnTo>
                <a:lnTo>
                  <a:pt x="314" y="241"/>
                </a:lnTo>
                <a:lnTo>
                  <a:pt x="363" y="241"/>
                </a:lnTo>
                <a:lnTo>
                  <a:pt x="363" y="246"/>
                </a:lnTo>
                <a:lnTo>
                  <a:pt x="363" y="253"/>
                </a:lnTo>
                <a:lnTo>
                  <a:pt x="363" y="259"/>
                </a:lnTo>
                <a:lnTo>
                  <a:pt x="362" y="265"/>
                </a:lnTo>
                <a:lnTo>
                  <a:pt x="362" y="271"/>
                </a:lnTo>
                <a:lnTo>
                  <a:pt x="361" y="276"/>
                </a:lnTo>
                <a:lnTo>
                  <a:pt x="361" y="282"/>
                </a:lnTo>
                <a:lnTo>
                  <a:pt x="359" y="288"/>
                </a:lnTo>
                <a:lnTo>
                  <a:pt x="358" y="294"/>
                </a:lnTo>
                <a:lnTo>
                  <a:pt x="357" y="299"/>
                </a:lnTo>
                <a:lnTo>
                  <a:pt x="356" y="305"/>
                </a:lnTo>
                <a:lnTo>
                  <a:pt x="355" y="310"/>
                </a:lnTo>
                <a:lnTo>
                  <a:pt x="353" y="321"/>
                </a:lnTo>
                <a:lnTo>
                  <a:pt x="350" y="332"/>
                </a:lnTo>
                <a:lnTo>
                  <a:pt x="347" y="338"/>
                </a:lnTo>
                <a:lnTo>
                  <a:pt x="346" y="342"/>
                </a:lnTo>
                <a:lnTo>
                  <a:pt x="344" y="348"/>
                </a:lnTo>
                <a:lnTo>
                  <a:pt x="342" y="353"/>
                </a:lnTo>
                <a:lnTo>
                  <a:pt x="341" y="358"/>
                </a:lnTo>
                <a:lnTo>
                  <a:pt x="339" y="363"/>
                </a:lnTo>
                <a:lnTo>
                  <a:pt x="336" y="368"/>
                </a:lnTo>
                <a:lnTo>
                  <a:pt x="334" y="372"/>
                </a:lnTo>
                <a:lnTo>
                  <a:pt x="331" y="378"/>
                </a:lnTo>
                <a:lnTo>
                  <a:pt x="329" y="382"/>
                </a:lnTo>
                <a:lnTo>
                  <a:pt x="326" y="386"/>
                </a:lnTo>
                <a:lnTo>
                  <a:pt x="323" y="391"/>
                </a:lnTo>
                <a:lnTo>
                  <a:pt x="321" y="395"/>
                </a:lnTo>
                <a:lnTo>
                  <a:pt x="318" y="400"/>
                </a:lnTo>
                <a:lnTo>
                  <a:pt x="315" y="404"/>
                </a:lnTo>
                <a:lnTo>
                  <a:pt x="312" y="408"/>
                </a:lnTo>
                <a:lnTo>
                  <a:pt x="309" y="412"/>
                </a:lnTo>
                <a:lnTo>
                  <a:pt x="307" y="416"/>
                </a:lnTo>
                <a:lnTo>
                  <a:pt x="303" y="421"/>
                </a:lnTo>
                <a:lnTo>
                  <a:pt x="300" y="424"/>
                </a:lnTo>
                <a:lnTo>
                  <a:pt x="297" y="427"/>
                </a:lnTo>
                <a:lnTo>
                  <a:pt x="293" y="432"/>
                </a:lnTo>
                <a:lnTo>
                  <a:pt x="290" y="435"/>
                </a:lnTo>
                <a:lnTo>
                  <a:pt x="286" y="438"/>
                </a:lnTo>
                <a:lnTo>
                  <a:pt x="282" y="441"/>
                </a:lnTo>
                <a:lnTo>
                  <a:pt x="279" y="445"/>
                </a:lnTo>
                <a:lnTo>
                  <a:pt x="275" y="448"/>
                </a:lnTo>
                <a:lnTo>
                  <a:pt x="271" y="450"/>
                </a:lnTo>
                <a:lnTo>
                  <a:pt x="267" y="454"/>
                </a:lnTo>
                <a:lnTo>
                  <a:pt x="264" y="456"/>
                </a:lnTo>
                <a:lnTo>
                  <a:pt x="259" y="459"/>
                </a:lnTo>
                <a:lnTo>
                  <a:pt x="255" y="461"/>
                </a:lnTo>
                <a:lnTo>
                  <a:pt x="250" y="463"/>
                </a:lnTo>
                <a:lnTo>
                  <a:pt x="246" y="466"/>
                </a:lnTo>
                <a:lnTo>
                  <a:pt x="243" y="468"/>
                </a:lnTo>
                <a:lnTo>
                  <a:pt x="238" y="470"/>
                </a:lnTo>
                <a:lnTo>
                  <a:pt x="234" y="472"/>
                </a:lnTo>
                <a:lnTo>
                  <a:pt x="230" y="473"/>
                </a:lnTo>
                <a:lnTo>
                  <a:pt x="224" y="474"/>
                </a:lnTo>
                <a:lnTo>
                  <a:pt x="220" y="477"/>
                </a:lnTo>
                <a:lnTo>
                  <a:pt x="215" y="478"/>
                </a:lnTo>
                <a:lnTo>
                  <a:pt x="211" y="479"/>
                </a:lnTo>
                <a:lnTo>
                  <a:pt x="205" y="480"/>
                </a:lnTo>
                <a:lnTo>
                  <a:pt x="201" y="480"/>
                </a:lnTo>
                <a:lnTo>
                  <a:pt x="196" y="481"/>
                </a:lnTo>
                <a:lnTo>
                  <a:pt x="191" y="481"/>
                </a:lnTo>
                <a:lnTo>
                  <a:pt x="187" y="481"/>
                </a:lnTo>
                <a:lnTo>
                  <a:pt x="182" y="482"/>
                </a:lnTo>
                <a:close/>
                <a:moveTo>
                  <a:pt x="0" y="241"/>
                </a:moveTo>
                <a:lnTo>
                  <a:pt x="49" y="241"/>
                </a:lnTo>
                <a:lnTo>
                  <a:pt x="49" y="246"/>
                </a:lnTo>
                <a:lnTo>
                  <a:pt x="49" y="251"/>
                </a:lnTo>
                <a:lnTo>
                  <a:pt x="50" y="256"/>
                </a:lnTo>
                <a:lnTo>
                  <a:pt x="50" y="261"/>
                </a:lnTo>
                <a:lnTo>
                  <a:pt x="50" y="266"/>
                </a:lnTo>
                <a:lnTo>
                  <a:pt x="51" y="271"/>
                </a:lnTo>
                <a:lnTo>
                  <a:pt x="51" y="276"/>
                </a:lnTo>
                <a:lnTo>
                  <a:pt x="52" y="281"/>
                </a:lnTo>
                <a:lnTo>
                  <a:pt x="53" y="286"/>
                </a:lnTo>
                <a:lnTo>
                  <a:pt x="53" y="291"/>
                </a:lnTo>
                <a:lnTo>
                  <a:pt x="54" y="295"/>
                </a:lnTo>
                <a:lnTo>
                  <a:pt x="55" y="299"/>
                </a:lnTo>
                <a:lnTo>
                  <a:pt x="57" y="305"/>
                </a:lnTo>
                <a:lnTo>
                  <a:pt x="58" y="309"/>
                </a:lnTo>
                <a:lnTo>
                  <a:pt x="59" y="314"/>
                </a:lnTo>
                <a:lnTo>
                  <a:pt x="60" y="318"/>
                </a:lnTo>
                <a:lnTo>
                  <a:pt x="62" y="322"/>
                </a:lnTo>
                <a:lnTo>
                  <a:pt x="63" y="327"/>
                </a:lnTo>
                <a:lnTo>
                  <a:pt x="64" y="331"/>
                </a:lnTo>
                <a:lnTo>
                  <a:pt x="67" y="335"/>
                </a:lnTo>
                <a:lnTo>
                  <a:pt x="68" y="339"/>
                </a:lnTo>
                <a:lnTo>
                  <a:pt x="70" y="343"/>
                </a:lnTo>
                <a:lnTo>
                  <a:pt x="72" y="347"/>
                </a:lnTo>
                <a:lnTo>
                  <a:pt x="73" y="351"/>
                </a:lnTo>
                <a:lnTo>
                  <a:pt x="75" y="354"/>
                </a:lnTo>
                <a:lnTo>
                  <a:pt x="78" y="359"/>
                </a:lnTo>
                <a:lnTo>
                  <a:pt x="80" y="362"/>
                </a:lnTo>
                <a:lnTo>
                  <a:pt x="82" y="365"/>
                </a:lnTo>
                <a:lnTo>
                  <a:pt x="84" y="370"/>
                </a:lnTo>
                <a:lnTo>
                  <a:pt x="86" y="373"/>
                </a:lnTo>
                <a:lnTo>
                  <a:pt x="89" y="376"/>
                </a:lnTo>
                <a:lnTo>
                  <a:pt x="91" y="380"/>
                </a:lnTo>
                <a:lnTo>
                  <a:pt x="93" y="383"/>
                </a:lnTo>
                <a:lnTo>
                  <a:pt x="95" y="386"/>
                </a:lnTo>
                <a:lnTo>
                  <a:pt x="97" y="389"/>
                </a:lnTo>
                <a:lnTo>
                  <a:pt x="101" y="392"/>
                </a:lnTo>
                <a:lnTo>
                  <a:pt x="103" y="394"/>
                </a:lnTo>
                <a:lnTo>
                  <a:pt x="105" y="397"/>
                </a:lnTo>
                <a:lnTo>
                  <a:pt x="108" y="400"/>
                </a:lnTo>
                <a:lnTo>
                  <a:pt x="111" y="403"/>
                </a:lnTo>
                <a:lnTo>
                  <a:pt x="113" y="405"/>
                </a:lnTo>
                <a:lnTo>
                  <a:pt x="116" y="407"/>
                </a:lnTo>
                <a:lnTo>
                  <a:pt x="118" y="409"/>
                </a:lnTo>
                <a:lnTo>
                  <a:pt x="122" y="412"/>
                </a:lnTo>
                <a:lnTo>
                  <a:pt x="124" y="414"/>
                </a:lnTo>
                <a:lnTo>
                  <a:pt x="127" y="415"/>
                </a:lnTo>
                <a:lnTo>
                  <a:pt x="130" y="417"/>
                </a:lnTo>
                <a:lnTo>
                  <a:pt x="133" y="419"/>
                </a:lnTo>
                <a:lnTo>
                  <a:pt x="136" y="421"/>
                </a:lnTo>
                <a:lnTo>
                  <a:pt x="139" y="423"/>
                </a:lnTo>
                <a:lnTo>
                  <a:pt x="141" y="424"/>
                </a:lnTo>
                <a:lnTo>
                  <a:pt x="145" y="425"/>
                </a:lnTo>
                <a:lnTo>
                  <a:pt x="148" y="426"/>
                </a:lnTo>
                <a:lnTo>
                  <a:pt x="150" y="427"/>
                </a:lnTo>
                <a:lnTo>
                  <a:pt x="154" y="428"/>
                </a:lnTo>
                <a:lnTo>
                  <a:pt x="157" y="429"/>
                </a:lnTo>
                <a:lnTo>
                  <a:pt x="160" y="430"/>
                </a:lnTo>
                <a:lnTo>
                  <a:pt x="162" y="430"/>
                </a:lnTo>
                <a:lnTo>
                  <a:pt x="166" y="432"/>
                </a:lnTo>
                <a:lnTo>
                  <a:pt x="169" y="432"/>
                </a:lnTo>
                <a:lnTo>
                  <a:pt x="172" y="433"/>
                </a:lnTo>
                <a:lnTo>
                  <a:pt x="176" y="433"/>
                </a:lnTo>
                <a:lnTo>
                  <a:pt x="179" y="433"/>
                </a:lnTo>
                <a:lnTo>
                  <a:pt x="182" y="433"/>
                </a:lnTo>
                <a:lnTo>
                  <a:pt x="182" y="482"/>
                </a:lnTo>
                <a:lnTo>
                  <a:pt x="177" y="481"/>
                </a:lnTo>
                <a:lnTo>
                  <a:pt x="172" y="481"/>
                </a:lnTo>
                <a:lnTo>
                  <a:pt x="167" y="481"/>
                </a:lnTo>
                <a:lnTo>
                  <a:pt x="162" y="480"/>
                </a:lnTo>
                <a:lnTo>
                  <a:pt x="158" y="480"/>
                </a:lnTo>
                <a:lnTo>
                  <a:pt x="152" y="479"/>
                </a:lnTo>
                <a:lnTo>
                  <a:pt x="148" y="478"/>
                </a:lnTo>
                <a:lnTo>
                  <a:pt x="144" y="477"/>
                </a:lnTo>
                <a:lnTo>
                  <a:pt x="139" y="474"/>
                </a:lnTo>
                <a:lnTo>
                  <a:pt x="135" y="473"/>
                </a:lnTo>
                <a:lnTo>
                  <a:pt x="129" y="472"/>
                </a:lnTo>
                <a:lnTo>
                  <a:pt x="125" y="470"/>
                </a:lnTo>
                <a:lnTo>
                  <a:pt x="120" y="468"/>
                </a:lnTo>
                <a:lnTo>
                  <a:pt x="117" y="466"/>
                </a:lnTo>
                <a:lnTo>
                  <a:pt x="113" y="463"/>
                </a:lnTo>
                <a:lnTo>
                  <a:pt x="108" y="461"/>
                </a:lnTo>
                <a:lnTo>
                  <a:pt x="104" y="459"/>
                </a:lnTo>
                <a:lnTo>
                  <a:pt x="101" y="456"/>
                </a:lnTo>
                <a:lnTo>
                  <a:pt x="96" y="454"/>
                </a:lnTo>
                <a:lnTo>
                  <a:pt x="92" y="450"/>
                </a:lnTo>
                <a:lnTo>
                  <a:pt x="89" y="448"/>
                </a:lnTo>
                <a:lnTo>
                  <a:pt x="84" y="445"/>
                </a:lnTo>
                <a:lnTo>
                  <a:pt x="81" y="441"/>
                </a:lnTo>
                <a:lnTo>
                  <a:pt x="78" y="438"/>
                </a:lnTo>
                <a:lnTo>
                  <a:pt x="74" y="435"/>
                </a:lnTo>
                <a:lnTo>
                  <a:pt x="70" y="432"/>
                </a:lnTo>
                <a:lnTo>
                  <a:pt x="67" y="427"/>
                </a:lnTo>
                <a:lnTo>
                  <a:pt x="63" y="424"/>
                </a:lnTo>
                <a:lnTo>
                  <a:pt x="60" y="421"/>
                </a:lnTo>
                <a:lnTo>
                  <a:pt x="57" y="416"/>
                </a:lnTo>
                <a:lnTo>
                  <a:pt x="54" y="412"/>
                </a:lnTo>
                <a:lnTo>
                  <a:pt x="51" y="408"/>
                </a:lnTo>
                <a:lnTo>
                  <a:pt x="48" y="404"/>
                </a:lnTo>
                <a:lnTo>
                  <a:pt x="46" y="400"/>
                </a:lnTo>
                <a:lnTo>
                  <a:pt x="42" y="395"/>
                </a:lnTo>
                <a:lnTo>
                  <a:pt x="40" y="391"/>
                </a:lnTo>
                <a:lnTo>
                  <a:pt x="37" y="386"/>
                </a:lnTo>
                <a:lnTo>
                  <a:pt x="35" y="382"/>
                </a:lnTo>
                <a:lnTo>
                  <a:pt x="32" y="378"/>
                </a:lnTo>
                <a:lnTo>
                  <a:pt x="30" y="372"/>
                </a:lnTo>
                <a:lnTo>
                  <a:pt x="27" y="368"/>
                </a:lnTo>
                <a:lnTo>
                  <a:pt x="25" y="363"/>
                </a:lnTo>
                <a:lnTo>
                  <a:pt x="22" y="358"/>
                </a:lnTo>
                <a:lnTo>
                  <a:pt x="21" y="353"/>
                </a:lnTo>
                <a:lnTo>
                  <a:pt x="19" y="348"/>
                </a:lnTo>
                <a:lnTo>
                  <a:pt x="17" y="342"/>
                </a:lnTo>
                <a:lnTo>
                  <a:pt x="16" y="338"/>
                </a:lnTo>
                <a:lnTo>
                  <a:pt x="14" y="332"/>
                </a:lnTo>
                <a:lnTo>
                  <a:pt x="13" y="327"/>
                </a:lnTo>
                <a:lnTo>
                  <a:pt x="10" y="321"/>
                </a:lnTo>
                <a:lnTo>
                  <a:pt x="9" y="316"/>
                </a:lnTo>
                <a:lnTo>
                  <a:pt x="8" y="310"/>
                </a:lnTo>
                <a:lnTo>
                  <a:pt x="7" y="305"/>
                </a:lnTo>
                <a:lnTo>
                  <a:pt x="6" y="299"/>
                </a:lnTo>
                <a:lnTo>
                  <a:pt x="5" y="294"/>
                </a:lnTo>
                <a:lnTo>
                  <a:pt x="4" y="288"/>
                </a:lnTo>
                <a:lnTo>
                  <a:pt x="3" y="283"/>
                </a:lnTo>
                <a:lnTo>
                  <a:pt x="3" y="276"/>
                </a:lnTo>
                <a:lnTo>
                  <a:pt x="2" y="271"/>
                </a:lnTo>
                <a:lnTo>
                  <a:pt x="2" y="265"/>
                </a:lnTo>
                <a:lnTo>
                  <a:pt x="0" y="259"/>
                </a:lnTo>
                <a:lnTo>
                  <a:pt x="0" y="253"/>
                </a:lnTo>
                <a:lnTo>
                  <a:pt x="0" y="246"/>
                </a:lnTo>
                <a:lnTo>
                  <a:pt x="0" y="241"/>
                </a:lnTo>
                <a:close/>
                <a:moveTo>
                  <a:pt x="182" y="0"/>
                </a:moveTo>
                <a:lnTo>
                  <a:pt x="182" y="49"/>
                </a:lnTo>
                <a:lnTo>
                  <a:pt x="179" y="49"/>
                </a:lnTo>
                <a:lnTo>
                  <a:pt x="176" y="49"/>
                </a:lnTo>
                <a:lnTo>
                  <a:pt x="172" y="49"/>
                </a:lnTo>
                <a:lnTo>
                  <a:pt x="169" y="49"/>
                </a:lnTo>
                <a:lnTo>
                  <a:pt x="166" y="50"/>
                </a:lnTo>
                <a:lnTo>
                  <a:pt x="162" y="50"/>
                </a:lnTo>
                <a:lnTo>
                  <a:pt x="160" y="51"/>
                </a:lnTo>
                <a:lnTo>
                  <a:pt x="157" y="53"/>
                </a:lnTo>
                <a:lnTo>
                  <a:pt x="154" y="54"/>
                </a:lnTo>
                <a:lnTo>
                  <a:pt x="150" y="55"/>
                </a:lnTo>
                <a:lnTo>
                  <a:pt x="148" y="56"/>
                </a:lnTo>
                <a:lnTo>
                  <a:pt x="145" y="57"/>
                </a:lnTo>
                <a:lnTo>
                  <a:pt x="141" y="58"/>
                </a:lnTo>
                <a:lnTo>
                  <a:pt x="139" y="59"/>
                </a:lnTo>
                <a:lnTo>
                  <a:pt x="136" y="61"/>
                </a:lnTo>
                <a:lnTo>
                  <a:pt x="133" y="62"/>
                </a:lnTo>
                <a:lnTo>
                  <a:pt x="130" y="65"/>
                </a:lnTo>
                <a:lnTo>
                  <a:pt x="127" y="66"/>
                </a:lnTo>
                <a:lnTo>
                  <a:pt x="124" y="68"/>
                </a:lnTo>
                <a:lnTo>
                  <a:pt x="122" y="70"/>
                </a:lnTo>
                <a:lnTo>
                  <a:pt x="118" y="72"/>
                </a:lnTo>
                <a:lnTo>
                  <a:pt x="116" y="75"/>
                </a:lnTo>
                <a:lnTo>
                  <a:pt x="113" y="77"/>
                </a:lnTo>
                <a:lnTo>
                  <a:pt x="111" y="79"/>
                </a:lnTo>
                <a:lnTo>
                  <a:pt x="108" y="82"/>
                </a:lnTo>
                <a:lnTo>
                  <a:pt x="105" y="85"/>
                </a:lnTo>
                <a:lnTo>
                  <a:pt x="103" y="87"/>
                </a:lnTo>
                <a:lnTo>
                  <a:pt x="101" y="90"/>
                </a:lnTo>
                <a:lnTo>
                  <a:pt x="97" y="93"/>
                </a:lnTo>
                <a:lnTo>
                  <a:pt x="95" y="96"/>
                </a:lnTo>
                <a:lnTo>
                  <a:pt x="93" y="99"/>
                </a:lnTo>
                <a:lnTo>
                  <a:pt x="91" y="102"/>
                </a:lnTo>
                <a:lnTo>
                  <a:pt x="89" y="105"/>
                </a:lnTo>
                <a:lnTo>
                  <a:pt x="86" y="109"/>
                </a:lnTo>
                <a:lnTo>
                  <a:pt x="84" y="112"/>
                </a:lnTo>
                <a:lnTo>
                  <a:pt x="82" y="115"/>
                </a:lnTo>
                <a:lnTo>
                  <a:pt x="80" y="120"/>
                </a:lnTo>
                <a:lnTo>
                  <a:pt x="78" y="123"/>
                </a:lnTo>
                <a:lnTo>
                  <a:pt x="75" y="126"/>
                </a:lnTo>
                <a:lnTo>
                  <a:pt x="73" y="131"/>
                </a:lnTo>
                <a:lnTo>
                  <a:pt x="72" y="134"/>
                </a:lnTo>
                <a:lnTo>
                  <a:pt x="70" y="139"/>
                </a:lnTo>
                <a:lnTo>
                  <a:pt x="68" y="143"/>
                </a:lnTo>
                <a:lnTo>
                  <a:pt x="67" y="146"/>
                </a:lnTo>
                <a:lnTo>
                  <a:pt x="64" y="151"/>
                </a:lnTo>
                <a:lnTo>
                  <a:pt x="63" y="155"/>
                </a:lnTo>
                <a:lnTo>
                  <a:pt x="62" y="159"/>
                </a:lnTo>
                <a:lnTo>
                  <a:pt x="60" y="164"/>
                </a:lnTo>
                <a:lnTo>
                  <a:pt x="59" y="168"/>
                </a:lnTo>
                <a:lnTo>
                  <a:pt x="58" y="173"/>
                </a:lnTo>
                <a:lnTo>
                  <a:pt x="57" y="177"/>
                </a:lnTo>
                <a:lnTo>
                  <a:pt x="55" y="181"/>
                </a:lnTo>
                <a:lnTo>
                  <a:pt x="54" y="187"/>
                </a:lnTo>
                <a:lnTo>
                  <a:pt x="53" y="191"/>
                </a:lnTo>
                <a:lnTo>
                  <a:pt x="53" y="196"/>
                </a:lnTo>
                <a:lnTo>
                  <a:pt x="52" y="201"/>
                </a:lnTo>
                <a:lnTo>
                  <a:pt x="51" y="206"/>
                </a:lnTo>
                <a:lnTo>
                  <a:pt x="51" y="210"/>
                </a:lnTo>
                <a:lnTo>
                  <a:pt x="50" y="216"/>
                </a:lnTo>
                <a:lnTo>
                  <a:pt x="50" y="220"/>
                </a:lnTo>
                <a:lnTo>
                  <a:pt x="50" y="226"/>
                </a:lnTo>
                <a:lnTo>
                  <a:pt x="49" y="231"/>
                </a:lnTo>
                <a:lnTo>
                  <a:pt x="49" y="235"/>
                </a:lnTo>
                <a:lnTo>
                  <a:pt x="49" y="241"/>
                </a:lnTo>
                <a:lnTo>
                  <a:pt x="0" y="241"/>
                </a:lnTo>
                <a:lnTo>
                  <a:pt x="0" y="234"/>
                </a:lnTo>
                <a:lnTo>
                  <a:pt x="0" y="229"/>
                </a:lnTo>
                <a:lnTo>
                  <a:pt x="0" y="223"/>
                </a:lnTo>
                <a:lnTo>
                  <a:pt x="2" y="217"/>
                </a:lnTo>
                <a:lnTo>
                  <a:pt x="2" y="211"/>
                </a:lnTo>
                <a:lnTo>
                  <a:pt x="3" y="206"/>
                </a:lnTo>
                <a:lnTo>
                  <a:pt x="3" y="199"/>
                </a:lnTo>
                <a:lnTo>
                  <a:pt x="4" y="194"/>
                </a:lnTo>
                <a:lnTo>
                  <a:pt x="5" y="188"/>
                </a:lnTo>
                <a:lnTo>
                  <a:pt x="6" y="183"/>
                </a:lnTo>
                <a:lnTo>
                  <a:pt x="7" y="177"/>
                </a:lnTo>
                <a:lnTo>
                  <a:pt x="8" y="172"/>
                </a:lnTo>
                <a:lnTo>
                  <a:pt x="9" y="166"/>
                </a:lnTo>
                <a:lnTo>
                  <a:pt x="10" y="161"/>
                </a:lnTo>
                <a:lnTo>
                  <a:pt x="13" y="155"/>
                </a:lnTo>
                <a:lnTo>
                  <a:pt x="14" y="150"/>
                </a:lnTo>
                <a:lnTo>
                  <a:pt x="16" y="144"/>
                </a:lnTo>
                <a:lnTo>
                  <a:pt x="17" y="139"/>
                </a:lnTo>
                <a:lnTo>
                  <a:pt x="19" y="134"/>
                </a:lnTo>
                <a:lnTo>
                  <a:pt x="21" y="129"/>
                </a:lnTo>
                <a:lnTo>
                  <a:pt x="22" y="124"/>
                </a:lnTo>
                <a:lnTo>
                  <a:pt x="25" y="119"/>
                </a:lnTo>
                <a:lnTo>
                  <a:pt x="27" y="114"/>
                </a:lnTo>
                <a:lnTo>
                  <a:pt x="30" y="109"/>
                </a:lnTo>
                <a:lnTo>
                  <a:pt x="32" y="104"/>
                </a:lnTo>
                <a:lnTo>
                  <a:pt x="35" y="100"/>
                </a:lnTo>
                <a:lnTo>
                  <a:pt x="37" y="96"/>
                </a:lnTo>
                <a:lnTo>
                  <a:pt x="40" y="91"/>
                </a:lnTo>
                <a:lnTo>
                  <a:pt x="42" y="87"/>
                </a:lnTo>
                <a:lnTo>
                  <a:pt x="46" y="82"/>
                </a:lnTo>
                <a:lnTo>
                  <a:pt x="48" y="78"/>
                </a:lnTo>
                <a:lnTo>
                  <a:pt x="51" y="74"/>
                </a:lnTo>
                <a:lnTo>
                  <a:pt x="54" y="69"/>
                </a:lnTo>
                <a:lnTo>
                  <a:pt x="57" y="66"/>
                </a:lnTo>
                <a:lnTo>
                  <a:pt x="60" y="61"/>
                </a:lnTo>
                <a:lnTo>
                  <a:pt x="63" y="58"/>
                </a:lnTo>
                <a:lnTo>
                  <a:pt x="67" y="54"/>
                </a:lnTo>
                <a:lnTo>
                  <a:pt x="70" y="50"/>
                </a:lnTo>
                <a:lnTo>
                  <a:pt x="74" y="47"/>
                </a:lnTo>
                <a:lnTo>
                  <a:pt x="78" y="44"/>
                </a:lnTo>
                <a:lnTo>
                  <a:pt x="81" y="40"/>
                </a:lnTo>
                <a:lnTo>
                  <a:pt x="84" y="37"/>
                </a:lnTo>
                <a:lnTo>
                  <a:pt x="89" y="34"/>
                </a:lnTo>
                <a:lnTo>
                  <a:pt x="92" y="32"/>
                </a:lnTo>
                <a:lnTo>
                  <a:pt x="96" y="28"/>
                </a:lnTo>
                <a:lnTo>
                  <a:pt x="101" y="25"/>
                </a:lnTo>
                <a:lnTo>
                  <a:pt x="104" y="23"/>
                </a:lnTo>
                <a:lnTo>
                  <a:pt x="108" y="21"/>
                </a:lnTo>
                <a:lnTo>
                  <a:pt x="113" y="18"/>
                </a:lnTo>
                <a:lnTo>
                  <a:pt x="117" y="16"/>
                </a:lnTo>
                <a:lnTo>
                  <a:pt x="120" y="14"/>
                </a:lnTo>
                <a:lnTo>
                  <a:pt x="125" y="12"/>
                </a:lnTo>
                <a:lnTo>
                  <a:pt x="129" y="10"/>
                </a:lnTo>
                <a:lnTo>
                  <a:pt x="135" y="9"/>
                </a:lnTo>
                <a:lnTo>
                  <a:pt x="139" y="6"/>
                </a:lnTo>
                <a:lnTo>
                  <a:pt x="144" y="5"/>
                </a:lnTo>
                <a:lnTo>
                  <a:pt x="148" y="4"/>
                </a:lnTo>
                <a:lnTo>
                  <a:pt x="152" y="3"/>
                </a:lnTo>
                <a:lnTo>
                  <a:pt x="158" y="2"/>
                </a:lnTo>
                <a:lnTo>
                  <a:pt x="162" y="2"/>
                </a:lnTo>
                <a:lnTo>
                  <a:pt x="167" y="1"/>
                </a:lnTo>
                <a:lnTo>
                  <a:pt x="172" y="1"/>
                </a:lnTo>
                <a:lnTo>
                  <a:pt x="177" y="0"/>
                </a:lnTo>
                <a:lnTo>
                  <a:pt x="182" y="0"/>
                </a:lnTo>
                <a:close/>
              </a:path>
            </a:pathLst>
          </a:custGeom>
          <a:solidFill>
            <a:srgbClr val="6A8FA5"/>
          </a:solidFill>
          <a:ln w="9525">
            <a:noFill/>
            <a:round/>
            <a:headEnd/>
            <a:tailEnd/>
          </a:ln>
        </xdr:spPr>
      </xdr:sp>
      <xdr:sp macro="" textlink="">
        <xdr:nvSpPr>
          <xdr:cNvPr id="52" name="Freeform 448"/>
          <xdr:cNvSpPr>
            <a:spLocks noEditPoints="1"/>
          </xdr:cNvSpPr>
        </xdr:nvSpPr>
        <xdr:spPr bwMode="auto">
          <a:xfrm>
            <a:off x="2395" y="599"/>
            <a:ext cx="91" cy="46"/>
          </a:xfrm>
          <a:custGeom>
            <a:avLst/>
            <a:gdLst>
              <a:gd name="T0" fmla="*/ 0 w 458"/>
              <a:gd name="T1" fmla="*/ 0 h 227"/>
              <a:gd name="T2" fmla="*/ 0 w 458"/>
              <a:gd name="T3" fmla="*/ 0 h 227"/>
              <a:gd name="T4" fmla="*/ 0 w 458"/>
              <a:gd name="T5" fmla="*/ 0 h 227"/>
              <a:gd name="T6" fmla="*/ 0 w 458"/>
              <a:gd name="T7" fmla="*/ 0 h 227"/>
              <a:gd name="T8" fmla="*/ 0 w 458"/>
              <a:gd name="T9" fmla="*/ 0 h 227"/>
              <a:gd name="T10" fmla="*/ 0 w 458"/>
              <a:gd name="T11" fmla="*/ 0 h 227"/>
              <a:gd name="T12" fmla="*/ 0 w 458"/>
              <a:gd name="T13" fmla="*/ 0 h 227"/>
              <a:gd name="T14" fmla="*/ 0 w 458"/>
              <a:gd name="T15" fmla="*/ 0 h 227"/>
              <a:gd name="T16" fmla="*/ 0 w 458"/>
              <a:gd name="T17" fmla="*/ 0 h 227"/>
              <a:gd name="T18" fmla="*/ 0 w 458"/>
              <a:gd name="T19" fmla="*/ 0 h 227"/>
              <a:gd name="T20" fmla="*/ 0 w 458"/>
              <a:gd name="T21" fmla="*/ 0 h 227"/>
              <a:gd name="T22" fmla="*/ 0 w 458"/>
              <a:gd name="T23" fmla="*/ 0 h 227"/>
              <a:gd name="T24" fmla="*/ 0 w 458"/>
              <a:gd name="T25" fmla="*/ 0 h 227"/>
              <a:gd name="T26" fmla="*/ 0 w 458"/>
              <a:gd name="T27" fmla="*/ 0 h 227"/>
              <a:gd name="T28" fmla="*/ 0 w 458"/>
              <a:gd name="T29" fmla="*/ 0 h 227"/>
              <a:gd name="T30" fmla="*/ 0 w 458"/>
              <a:gd name="T31" fmla="*/ 0 h 227"/>
              <a:gd name="T32" fmla="*/ 0 w 458"/>
              <a:gd name="T33" fmla="*/ 0 h 227"/>
              <a:gd name="T34" fmla="*/ 0 w 458"/>
              <a:gd name="T35" fmla="*/ 0 h 227"/>
              <a:gd name="T36" fmla="*/ 0 w 458"/>
              <a:gd name="T37" fmla="*/ 0 h 227"/>
              <a:gd name="T38" fmla="*/ 0 w 458"/>
              <a:gd name="T39" fmla="*/ 0 h 227"/>
              <a:gd name="T40" fmla="*/ 0 w 458"/>
              <a:gd name="T41" fmla="*/ 0 h 227"/>
              <a:gd name="T42" fmla="*/ 0 w 458"/>
              <a:gd name="T43" fmla="*/ 0 h 227"/>
              <a:gd name="T44" fmla="*/ 0 w 458"/>
              <a:gd name="T45" fmla="*/ 0 h 227"/>
              <a:gd name="T46" fmla="*/ 0 w 458"/>
              <a:gd name="T47" fmla="*/ 0 h 227"/>
              <a:gd name="T48" fmla="*/ 0 w 458"/>
              <a:gd name="T49" fmla="*/ 0 h 227"/>
              <a:gd name="T50" fmla="*/ 0 w 458"/>
              <a:gd name="T51" fmla="*/ 0 h 227"/>
              <a:gd name="T52" fmla="*/ 0 w 458"/>
              <a:gd name="T53" fmla="*/ 0 h 227"/>
              <a:gd name="T54" fmla="*/ 0 w 458"/>
              <a:gd name="T55" fmla="*/ 0 h 227"/>
              <a:gd name="T56" fmla="*/ 0 w 458"/>
              <a:gd name="T57" fmla="*/ 0 h 227"/>
              <a:gd name="T58" fmla="*/ 0 w 458"/>
              <a:gd name="T59" fmla="*/ 0 h 227"/>
              <a:gd name="T60" fmla="*/ 0 w 458"/>
              <a:gd name="T61" fmla="*/ 0 h 227"/>
              <a:gd name="T62" fmla="*/ 0 w 458"/>
              <a:gd name="T63" fmla="*/ 0 h 227"/>
              <a:gd name="T64" fmla="*/ 0 w 458"/>
              <a:gd name="T65" fmla="*/ 0 h 227"/>
              <a:gd name="T66" fmla="*/ 0 w 458"/>
              <a:gd name="T67" fmla="*/ 0 h 227"/>
              <a:gd name="T68" fmla="*/ 0 w 458"/>
              <a:gd name="T69" fmla="*/ 0 h 227"/>
              <a:gd name="T70" fmla="*/ 0 w 458"/>
              <a:gd name="T71" fmla="*/ 0 h 227"/>
              <a:gd name="T72" fmla="*/ 0 w 458"/>
              <a:gd name="T73" fmla="*/ 0 h 227"/>
              <a:gd name="T74" fmla="*/ 0 w 458"/>
              <a:gd name="T75" fmla="*/ 0 h 227"/>
              <a:gd name="T76" fmla="*/ 0 w 458"/>
              <a:gd name="T77" fmla="*/ 0 h 227"/>
              <a:gd name="T78" fmla="*/ 0 w 458"/>
              <a:gd name="T79" fmla="*/ 0 h 227"/>
              <a:gd name="T80" fmla="*/ 0 w 458"/>
              <a:gd name="T81" fmla="*/ 0 h 227"/>
              <a:gd name="T82" fmla="*/ 0 w 458"/>
              <a:gd name="T83" fmla="*/ 0 h 227"/>
              <a:gd name="T84" fmla="*/ 0 w 458"/>
              <a:gd name="T85" fmla="*/ 0 h 227"/>
              <a:gd name="T86" fmla="*/ 0 w 458"/>
              <a:gd name="T87" fmla="*/ 0 h 227"/>
              <a:gd name="T88" fmla="*/ 0 w 458"/>
              <a:gd name="T89" fmla="*/ 0 h 227"/>
              <a:gd name="T90" fmla="*/ 0 w 458"/>
              <a:gd name="T91" fmla="*/ 0 h 227"/>
              <a:gd name="T92" fmla="*/ 0 w 458"/>
              <a:gd name="T93" fmla="*/ 0 h 227"/>
              <a:gd name="T94" fmla="*/ 0 w 458"/>
              <a:gd name="T95" fmla="*/ 0 h 227"/>
              <a:gd name="T96" fmla="*/ 0 w 458"/>
              <a:gd name="T97" fmla="*/ 0 h 227"/>
              <a:gd name="T98" fmla="*/ 0 w 458"/>
              <a:gd name="T99" fmla="*/ 0 h 227"/>
              <a:gd name="T100" fmla="*/ 0 w 458"/>
              <a:gd name="T101" fmla="*/ 0 h 227"/>
              <a:gd name="T102" fmla="*/ 0 w 458"/>
              <a:gd name="T103" fmla="*/ 0 h 227"/>
              <a:gd name="T104" fmla="*/ 0 w 458"/>
              <a:gd name="T105" fmla="*/ 0 h 227"/>
              <a:gd name="T106" fmla="*/ 0 w 458"/>
              <a:gd name="T107" fmla="*/ 0 h 227"/>
              <a:gd name="T108" fmla="*/ 0 w 458"/>
              <a:gd name="T109" fmla="*/ 0 h 227"/>
              <a:gd name="T110" fmla="*/ 0 w 458"/>
              <a:gd name="T111" fmla="*/ 0 h 22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58"/>
              <a:gd name="T169" fmla="*/ 0 h 227"/>
              <a:gd name="T170" fmla="*/ 458 w 458"/>
              <a:gd name="T171" fmla="*/ 227 h 22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58" h="227">
                <a:moveTo>
                  <a:pt x="229" y="0"/>
                </a:moveTo>
                <a:lnTo>
                  <a:pt x="229" y="0"/>
                </a:lnTo>
                <a:lnTo>
                  <a:pt x="251" y="1"/>
                </a:lnTo>
                <a:lnTo>
                  <a:pt x="273" y="2"/>
                </a:lnTo>
                <a:lnTo>
                  <a:pt x="294" y="4"/>
                </a:lnTo>
                <a:lnTo>
                  <a:pt x="315" y="8"/>
                </a:lnTo>
                <a:lnTo>
                  <a:pt x="335" y="12"/>
                </a:lnTo>
                <a:lnTo>
                  <a:pt x="353" y="18"/>
                </a:lnTo>
                <a:lnTo>
                  <a:pt x="370" y="23"/>
                </a:lnTo>
                <a:lnTo>
                  <a:pt x="386" y="30"/>
                </a:lnTo>
                <a:lnTo>
                  <a:pt x="402" y="39"/>
                </a:lnTo>
                <a:lnTo>
                  <a:pt x="416" y="47"/>
                </a:lnTo>
                <a:lnTo>
                  <a:pt x="429" y="56"/>
                </a:lnTo>
                <a:lnTo>
                  <a:pt x="438" y="67"/>
                </a:lnTo>
                <a:lnTo>
                  <a:pt x="447" y="77"/>
                </a:lnTo>
                <a:lnTo>
                  <a:pt x="453" y="89"/>
                </a:lnTo>
                <a:lnTo>
                  <a:pt x="455" y="95"/>
                </a:lnTo>
                <a:lnTo>
                  <a:pt x="457" y="101"/>
                </a:lnTo>
                <a:lnTo>
                  <a:pt x="458" y="107"/>
                </a:lnTo>
                <a:lnTo>
                  <a:pt x="458" y="113"/>
                </a:lnTo>
                <a:lnTo>
                  <a:pt x="458" y="120"/>
                </a:lnTo>
                <a:lnTo>
                  <a:pt x="457" y="126"/>
                </a:lnTo>
                <a:lnTo>
                  <a:pt x="455" y="132"/>
                </a:lnTo>
                <a:lnTo>
                  <a:pt x="453" y="138"/>
                </a:lnTo>
                <a:lnTo>
                  <a:pt x="447" y="149"/>
                </a:lnTo>
                <a:lnTo>
                  <a:pt x="438" y="160"/>
                </a:lnTo>
                <a:lnTo>
                  <a:pt x="429" y="170"/>
                </a:lnTo>
                <a:lnTo>
                  <a:pt x="416" y="180"/>
                </a:lnTo>
                <a:lnTo>
                  <a:pt x="402" y="188"/>
                </a:lnTo>
                <a:lnTo>
                  <a:pt x="386" y="196"/>
                </a:lnTo>
                <a:lnTo>
                  <a:pt x="370" y="203"/>
                </a:lnTo>
                <a:lnTo>
                  <a:pt x="353" y="209"/>
                </a:lnTo>
                <a:lnTo>
                  <a:pt x="335" y="214"/>
                </a:lnTo>
                <a:lnTo>
                  <a:pt x="315" y="218"/>
                </a:lnTo>
                <a:lnTo>
                  <a:pt x="295" y="221"/>
                </a:lnTo>
                <a:lnTo>
                  <a:pt x="273" y="225"/>
                </a:lnTo>
                <a:lnTo>
                  <a:pt x="251" y="226"/>
                </a:lnTo>
                <a:lnTo>
                  <a:pt x="229" y="227"/>
                </a:lnTo>
                <a:lnTo>
                  <a:pt x="206" y="226"/>
                </a:lnTo>
                <a:lnTo>
                  <a:pt x="184" y="225"/>
                </a:lnTo>
                <a:lnTo>
                  <a:pt x="163" y="221"/>
                </a:lnTo>
                <a:lnTo>
                  <a:pt x="143" y="218"/>
                </a:lnTo>
                <a:lnTo>
                  <a:pt x="123" y="214"/>
                </a:lnTo>
                <a:lnTo>
                  <a:pt x="105" y="209"/>
                </a:lnTo>
                <a:lnTo>
                  <a:pt x="88" y="203"/>
                </a:lnTo>
                <a:lnTo>
                  <a:pt x="72" y="196"/>
                </a:lnTo>
                <a:lnTo>
                  <a:pt x="56" y="188"/>
                </a:lnTo>
                <a:lnTo>
                  <a:pt x="42" y="180"/>
                </a:lnTo>
                <a:lnTo>
                  <a:pt x="30" y="170"/>
                </a:lnTo>
                <a:lnTo>
                  <a:pt x="19" y="160"/>
                </a:lnTo>
                <a:lnTo>
                  <a:pt x="11" y="149"/>
                </a:lnTo>
                <a:lnTo>
                  <a:pt x="4" y="138"/>
                </a:lnTo>
                <a:lnTo>
                  <a:pt x="2" y="132"/>
                </a:lnTo>
                <a:lnTo>
                  <a:pt x="1" y="126"/>
                </a:lnTo>
                <a:lnTo>
                  <a:pt x="0" y="120"/>
                </a:lnTo>
                <a:lnTo>
                  <a:pt x="0" y="113"/>
                </a:lnTo>
                <a:lnTo>
                  <a:pt x="0" y="107"/>
                </a:lnTo>
                <a:lnTo>
                  <a:pt x="1" y="101"/>
                </a:lnTo>
                <a:lnTo>
                  <a:pt x="2" y="95"/>
                </a:lnTo>
                <a:lnTo>
                  <a:pt x="4" y="89"/>
                </a:lnTo>
                <a:lnTo>
                  <a:pt x="11" y="77"/>
                </a:lnTo>
                <a:lnTo>
                  <a:pt x="19" y="67"/>
                </a:lnTo>
                <a:lnTo>
                  <a:pt x="30" y="56"/>
                </a:lnTo>
                <a:lnTo>
                  <a:pt x="42" y="47"/>
                </a:lnTo>
                <a:lnTo>
                  <a:pt x="56" y="39"/>
                </a:lnTo>
                <a:lnTo>
                  <a:pt x="72" y="30"/>
                </a:lnTo>
                <a:lnTo>
                  <a:pt x="88" y="23"/>
                </a:lnTo>
                <a:lnTo>
                  <a:pt x="105" y="18"/>
                </a:lnTo>
                <a:lnTo>
                  <a:pt x="123" y="12"/>
                </a:lnTo>
                <a:lnTo>
                  <a:pt x="143" y="8"/>
                </a:lnTo>
                <a:lnTo>
                  <a:pt x="163" y="4"/>
                </a:lnTo>
                <a:lnTo>
                  <a:pt x="184" y="2"/>
                </a:lnTo>
                <a:lnTo>
                  <a:pt x="206" y="1"/>
                </a:lnTo>
                <a:lnTo>
                  <a:pt x="229" y="0"/>
                </a:lnTo>
                <a:close/>
                <a:moveTo>
                  <a:pt x="229" y="39"/>
                </a:moveTo>
                <a:lnTo>
                  <a:pt x="229" y="39"/>
                </a:lnTo>
                <a:lnTo>
                  <a:pt x="209" y="39"/>
                </a:lnTo>
                <a:lnTo>
                  <a:pt x="191" y="40"/>
                </a:lnTo>
                <a:lnTo>
                  <a:pt x="172" y="42"/>
                </a:lnTo>
                <a:lnTo>
                  <a:pt x="154" y="45"/>
                </a:lnTo>
                <a:lnTo>
                  <a:pt x="138" y="48"/>
                </a:lnTo>
                <a:lnTo>
                  <a:pt x="122" y="53"/>
                </a:lnTo>
                <a:lnTo>
                  <a:pt x="108" y="57"/>
                </a:lnTo>
                <a:lnTo>
                  <a:pt x="95" y="63"/>
                </a:lnTo>
                <a:lnTo>
                  <a:pt x="84" y="68"/>
                </a:lnTo>
                <a:lnTo>
                  <a:pt x="74" y="74"/>
                </a:lnTo>
                <a:lnTo>
                  <a:pt x="66" y="80"/>
                </a:lnTo>
                <a:lnTo>
                  <a:pt x="60" y="86"/>
                </a:lnTo>
                <a:lnTo>
                  <a:pt x="54" y="93"/>
                </a:lnTo>
                <a:lnTo>
                  <a:pt x="50" y="99"/>
                </a:lnTo>
                <a:lnTo>
                  <a:pt x="47" y="107"/>
                </a:lnTo>
                <a:lnTo>
                  <a:pt x="46" y="113"/>
                </a:lnTo>
                <a:lnTo>
                  <a:pt x="47" y="120"/>
                </a:lnTo>
                <a:lnTo>
                  <a:pt x="50" y="127"/>
                </a:lnTo>
                <a:lnTo>
                  <a:pt x="54" y="133"/>
                </a:lnTo>
                <a:lnTo>
                  <a:pt x="60" y="140"/>
                </a:lnTo>
                <a:lnTo>
                  <a:pt x="66" y="146"/>
                </a:lnTo>
                <a:lnTo>
                  <a:pt x="74" y="152"/>
                </a:lnTo>
                <a:lnTo>
                  <a:pt x="84" y="158"/>
                </a:lnTo>
                <a:lnTo>
                  <a:pt x="95" y="163"/>
                </a:lnTo>
                <a:lnTo>
                  <a:pt x="108" y="169"/>
                </a:lnTo>
                <a:lnTo>
                  <a:pt x="122" y="174"/>
                </a:lnTo>
                <a:lnTo>
                  <a:pt x="138" y="178"/>
                </a:lnTo>
                <a:lnTo>
                  <a:pt x="154" y="182"/>
                </a:lnTo>
                <a:lnTo>
                  <a:pt x="172" y="185"/>
                </a:lnTo>
                <a:lnTo>
                  <a:pt x="191" y="187"/>
                </a:lnTo>
                <a:lnTo>
                  <a:pt x="209" y="188"/>
                </a:lnTo>
                <a:lnTo>
                  <a:pt x="229" y="188"/>
                </a:lnTo>
                <a:lnTo>
                  <a:pt x="249" y="188"/>
                </a:lnTo>
                <a:lnTo>
                  <a:pt x="268" y="187"/>
                </a:lnTo>
                <a:lnTo>
                  <a:pt x="285" y="185"/>
                </a:lnTo>
                <a:lnTo>
                  <a:pt x="303" y="182"/>
                </a:lnTo>
                <a:lnTo>
                  <a:pt x="319" y="178"/>
                </a:lnTo>
                <a:lnTo>
                  <a:pt x="335" y="174"/>
                </a:lnTo>
                <a:lnTo>
                  <a:pt x="350" y="169"/>
                </a:lnTo>
                <a:lnTo>
                  <a:pt x="364" y="163"/>
                </a:lnTo>
                <a:lnTo>
                  <a:pt x="373" y="158"/>
                </a:lnTo>
                <a:lnTo>
                  <a:pt x="383" y="152"/>
                </a:lnTo>
                <a:lnTo>
                  <a:pt x="392" y="146"/>
                </a:lnTo>
                <a:lnTo>
                  <a:pt x="399" y="140"/>
                </a:lnTo>
                <a:lnTo>
                  <a:pt x="404" y="133"/>
                </a:lnTo>
                <a:lnTo>
                  <a:pt x="409" y="127"/>
                </a:lnTo>
                <a:lnTo>
                  <a:pt x="411" y="120"/>
                </a:lnTo>
                <a:lnTo>
                  <a:pt x="412" y="113"/>
                </a:lnTo>
                <a:lnTo>
                  <a:pt x="411" y="107"/>
                </a:lnTo>
                <a:lnTo>
                  <a:pt x="409" y="99"/>
                </a:lnTo>
                <a:lnTo>
                  <a:pt x="404" y="93"/>
                </a:lnTo>
                <a:lnTo>
                  <a:pt x="399" y="86"/>
                </a:lnTo>
                <a:lnTo>
                  <a:pt x="392" y="80"/>
                </a:lnTo>
                <a:lnTo>
                  <a:pt x="383" y="74"/>
                </a:lnTo>
                <a:lnTo>
                  <a:pt x="373" y="68"/>
                </a:lnTo>
                <a:lnTo>
                  <a:pt x="364" y="63"/>
                </a:lnTo>
                <a:lnTo>
                  <a:pt x="350" y="57"/>
                </a:lnTo>
                <a:lnTo>
                  <a:pt x="335" y="53"/>
                </a:lnTo>
                <a:lnTo>
                  <a:pt x="319" y="48"/>
                </a:lnTo>
                <a:lnTo>
                  <a:pt x="303" y="45"/>
                </a:lnTo>
                <a:lnTo>
                  <a:pt x="285" y="42"/>
                </a:lnTo>
                <a:lnTo>
                  <a:pt x="268" y="40"/>
                </a:lnTo>
                <a:lnTo>
                  <a:pt x="249" y="39"/>
                </a:lnTo>
                <a:lnTo>
                  <a:pt x="229" y="39"/>
                </a:lnTo>
                <a:close/>
              </a:path>
            </a:pathLst>
          </a:custGeom>
          <a:solidFill>
            <a:srgbClr val="6A8FA5"/>
          </a:solidFill>
          <a:ln w="9525">
            <a:noFill/>
            <a:round/>
            <a:headEnd/>
            <a:tailEnd/>
          </a:ln>
        </xdr:spPr>
      </xdr:sp>
      <xdr:sp macro="" textlink="">
        <xdr:nvSpPr>
          <xdr:cNvPr id="53" name="Freeform 449"/>
          <xdr:cNvSpPr>
            <a:spLocks/>
          </xdr:cNvSpPr>
        </xdr:nvSpPr>
        <xdr:spPr bwMode="auto">
          <a:xfrm>
            <a:off x="2389" y="1157"/>
            <a:ext cx="37" cy="17"/>
          </a:xfrm>
          <a:custGeom>
            <a:avLst/>
            <a:gdLst>
              <a:gd name="T0" fmla="*/ 0 w 187"/>
              <a:gd name="T1" fmla="*/ 0 h 89"/>
              <a:gd name="T2" fmla="*/ 0 w 187"/>
              <a:gd name="T3" fmla="*/ 0 h 89"/>
              <a:gd name="T4" fmla="*/ 0 w 187"/>
              <a:gd name="T5" fmla="*/ 0 h 89"/>
              <a:gd name="T6" fmla="*/ 0 w 187"/>
              <a:gd name="T7" fmla="*/ 0 h 89"/>
              <a:gd name="T8" fmla="*/ 0 w 187"/>
              <a:gd name="T9" fmla="*/ 0 h 89"/>
              <a:gd name="T10" fmla="*/ 0 w 187"/>
              <a:gd name="T11" fmla="*/ 0 h 89"/>
              <a:gd name="T12" fmla="*/ 0 w 187"/>
              <a:gd name="T13" fmla="*/ 0 h 89"/>
              <a:gd name="T14" fmla="*/ 0 w 187"/>
              <a:gd name="T15" fmla="*/ 0 h 89"/>
              <a:gd name="T16" fmla="*/ 0 w 187"/>
              <a:gd name="T17" fmla="*/ 0 h 89"/>
              <a:gd name="T18" fmla="*/ 0 w 187"/>
              <a:gd name="T19" fmla="*/ 0 h 89"/>
              <a:gd name="T20" fmla="*/ 0 w 187"/>
              <a:gd name="T21" fmla="*/ 0 h 89"/>
              <a:gd name="T22" fmla="*/ 0 w 187"/>
              <a:gd name="T23" fmla="*/ 0 h 89"/>
              <a:gd name="T24" fmla="*/ 0 w 187"/>
              <a:gd name="T25" fmla="*/ 0 h 89"/>
              <a:gd name="T26" fmla="*/ 0 w 187"/>
              <a:gd name="T27" fmla="*/ 0 h 89"/>
              <a:gd name="T28" fmla="*/ 0 w 187"/>
              <a:gd name="T29" fmla="*/ 0 h 89"/>
              <a:gd name="T30" fmla="*/ 0 w 187"/>
              <a:gd name="T31" fmla="*/ 0 h 89"/>
              <a:gd name="T32" fmla="*/ 0 w 187"/>
              <a:gd name="T33" fmla="*/ 0 h 89"/>
              <a:gd name="T34" fmla="*/ 0 w 187"/>
              <a:gd name="T35" fmla="*/ 0 h 89"/>
              <a:gd name="T36" fmla="*/ 0 w 187"/>
              <a:gd name="T37" fmla="*/ 0 h 89"/>
              <a:gd name="T38" fmla="*/ 0 w 187"/>
              <a:gd name="T39" fmla="*/ 0 h 89"/>
              <a:gd name="T40" fmla="*/ 0 w 187"/>
              <a:gd name="T41" fmla="*/ 0 h 89"/>
              <a:gd name="T42" fmla="*/ 0 w 187"/>
              <a:gd name="T43" fmla="*/ 0 h 89"/>
              <a:gd name="T44" fmla="*/ 0 w 187"/>
              <a:gd name="T45" fmla="*/ 0 h 89"/>
              <a:gd name="T46" fmla="*/ 0 w 187"/>
              <a:gd name="T47" fmla="*/ 0 h 89"/>
              <a:gd name="T48" fmla="*/ 0 w 187"/>
              <a:gd name="T49" fmla="*/ 0 h 89"/>
              <a:gd name="T50" fmla="*/ 0 w 187"/>
              <a:gd name="T51" fmla="*/ 0 h 89"/>
              <a:gd name="T52" fmla="*/ 0 w 187"/>
              <a:gd name="T53" fmla="*/ 0 h 89"/>
              <a:gd name="T54" fmla="*/ 0 w 187"/>
              <a:gd name="T55" fmla="*/ 0 h 89"/>
              <a:gd name="T56" fmla="*/ 0 w 187"/>
              <a:gd name="T57" fmla="*/ 0 h 89"/>
              <a:gd name="T58" fmla="*/ 0 w 187"/>
              <a:gd name="T59" fmla="*/ 0 h 89"/>
              <a:gd name="T60" fmla="*/ 0 w 187"/>
              <a:gd name="T61" fmla="*/ 0 h 89"/>
              <a:gd name="T62" fmla="*/ 0 w 187"/>
              <a:gd name="T63" fmla="*/ 0 h 89"/>
              <a:gd name="T64" fmla="*/ 0 w 187"/>
              <a:gd name="T65" fmla="*/ 0 h 89"/>
              <a:gd name="T66" fmla="*/ 0 w 187"/>
              <a:gd name="T67" fmla="*/ 0 h 89"/>
              <a:gd name="T68" fmla="*/ 0 w 187"/>
              <a:gd name="T69" fmla="*/ 0 h 89"/>
              <a:gd name="T70" fmla="*/ 0 w 187"/>
              <a:gd name="T71" fmla="*/ 0 h 89"/>
              <a:gd name="T72" fmla="*/ 0 w 187"/>
              <a:gd name="T73" fmla="*/ 0 h 89"/>
              <a:gd name="T74" fmla="*/ 0 w 187"/>
              <a:gd name="T75" fmla="*/ 0 h 89"/>
              <a:gd name="T76" fmla="*/ 0 w 187"/>
              <a:gd name="T77" fmla="*/ 0 h 89"/>
              <a:gd name="T78" fmla="*/ 0 w 187"/>
              <a:gd name="T79" fmla="*/ 0 h 89"/>
              <a:gd name="T80" fmla="*/ 0 w 187"/>
              <a:gd name="T81" fmla="*/ 0 h 89"/>
              <a:gd name="T82" fmla="*/ 0 w 187"/>
              <a:gd name="T83" fmla="*/ 0 h 89"/>
              <a:gd name="T84" fmla="*/ 0 w 187"/>
              <a:gd name="T85" fmla="*/ 0 h 89"/>
              <a:gd name="T86" fmla="*/ 0 w 187"/>
              <a:gd name="T87" fmla="*/ 0 h 89"/>
              <a:gd name="T88" fmla="*/ 0 w 187"/>
              <a:gd name="T89" fmla="*/ 0 h 89"/>
              <a:gd name="T90" fmla="*/ 0 w 187"/>
              <a:gd name="T91" fmla="*/ 0 h 89"/>
              <a:gd name="T92" fmla="*/ 0 w 187"/>
              <a:gd name="T93" fmla="*/ 0 h 89"/>
              <a:gd name="T94" fmla="*/ 0 w 187"/>
              <a:gd name="T95" fmla="*/ 0 h 89"/>
              <a:gd name="T96" fmla="*/ 0 w 187"/>
              <a:gd name="T97" fmla="*/ 0 h 8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87"/>
              <a:gd name="T148" fmla="*/ 0 h 89"/>
              <a:gd name="T149" fmla="*/ 187 w 187"/>
              <a:gd name="T150" fmla="*/ 89 h 89"/>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87" h="89">
                <a:moveTo>
                  <a:pt x="93" y="0"/>
                </a:moveTo>
                <a:lnTo>
                  <a:pt x="112" y="1"/>
                </a:lnTo>
                <a:lnTo>
                  <a:pt x="129" y="3"/>
                </a:lnTo>
                <a:lnTo>
                  <a:pt x="146" y="8"/>
                </a:lnTo>
                <a:lnTo>
                  <a:pt x="159" y="13"/>
                </a:lnTo>
                <a:lnTo>
                  <a:pt x="166" y="16"/>
                </a:lnTo>
                <a:lnTo>
                  <a:pt x="171" y="20"/>
                </a:lnTo>
                <a:lnTo>
                  <a:pt x="176" y="23"/>
                </a:lnTo>
                <a:lnTo>
                  <a:pt x="179" y="27"/>
                </a:lnTo>
                <a:lnTo>
                  <a:pt x="182" y="32"/>
                </a:lnTo>
                <a:lnTo>
                  <a:pt x="184" y="35"/>
                </a:lnTo>
                <a:lnTo>
                  <a:pt x="187" y="41"/>
                </a:lnTo>
                <a:lnTo>
                  <a:pt x="187" y="45"/>
                </a:lnTo>
                <a:lnTo>
                  <a:pt x="187" y="50"/>
                </a:lnTo>
                <a:lnTo>
                  <a:pt x="184" y="54"/>
                </a:lnTo>
                <a:lnTo>
                  <a:pt x="182" y="58"/>
                </a:lnTo>
                <a:lnTo>
                  <a:pt x="179" y="63"/>
                </a:lnTo>
                <a:lnTo>
                  <a:pt x="176" y="66"/>
                </a:lnTo>
                <a:lnTo>
                  <a:pt x="171" y="70"/>
                </a:lnTo>
                <a:lnTo>
                  <a:pt x="166" y="74"/>
                </a:lnTo>
                <a:lnTo>
                  <a:pt x="159" y="77"/>
                </a:lnTo>
                <a:lnTo>
                  <a:pt x="146" y="83"/>
                </a:lnTo>
                <a:lnTo>
                  <a:pt x="129" y="86"/>
                </a:lnTo>
                <a:lnTo>
                  <a:pt x="112" y="89"/>
                </a:lnTo>
                <a:lnTo>
                  <a:pt x="93" y="89"/>
                </a:lnTo>
                <a:lnTo>
                  <a:pt x="74" y="89"/>
                </a:lnTo>
                <a:lnTo>
                  <a:pt x="57" y="86"/>
                </a:lnTo>
                <a:lnTo>
                  <a:pt x="41" y="83"/>
                </a:lnTo>
                <a:lnTo>
                  <a:pt x="28" y="77"/>
                </a:lnTo>
                <a:lnTo>
                  <a:pt x="21" y="74"/>
                </a:lnTo>
                <a:lnTo>
                  <a:pt x="16" y="70"/>
                </a:lnTo>
                <a:lnTo>
                  <a:pt x="11" y="66"/>
                </a:lnTo>
                <a:lnTo>
                  <a:pt x="7" y="63"/>
                </a:lnTo>
                <a:lnTo>
                  <a:pt x="5" y="58"/>
                </a:lnTo>
                <a:lnTo>
                  <a:pt x="2" y="54"/>
                </a:lnTo>
                <a:lnTo>
                  <a:pt x="0" y="50"/>
                </a:lnTo>
                <a:lnTo>
                  <a:pt x="0" y="45"/>
                </a:lnTo>
                <a:lnTo>
                  <a:pt x="0" y="41"/>
                </a:lnTo>
                <a:lnTo>
                  <a:pt x="2" y="35"/>
                </a:lnTo>
                <a:lnTo>
                  <a:pt x="5" y="32"/>
                </a:lnTo>
                <a:lnTo>
                  <a:pt x="7" y="27"/>
                </a:lnTo>
                <a:lnTo>
                  <a:pt x="11" y="23"/>
                </a:lnTo>
                <a:lnTo>
                  <a:pt x="16" y="20"/>
                </a:lnTo>
                <a:lnTo>
                  <a:pt x="21" y="16"/>
                </a:lnTo>
                <a:lnTo>
                  <a:pt x="28" y="13"/>
                </a:lnTo>
                <a:lnTo>
                  <a:pt x="41" y="8"/>
                </a:lnTo>
                <a:lnTo>
                  <a:pt x="57" y="3"/>
                </a:lnTo>
                <a:lnTo>
                  <a:pt x="74" y="1"/>
                </a:lnTo>
                <a:lnTo>
                  <a:pt x="93" y="0"/>
                </a:lnTo>
                <a:close/>
              </a:path>
            </a:pathLst>
          </a:custGeom>
          <a:solidFill>
            <a:srgbClr val="6A8FA5"/>
          </a:solidFill>
          <a:ln w="9525">
            <a:noFill/>
            <a:round/>
            <a:headEnd/>
            <a:tailEnd/>
          </a:ln>
        </xdr:spPr>
      </xdr:sp>
      <xdr:sp macro="" textlink="">
        <xdr:nvSpPr>
          <xdr:cNvPr id="54" name="Freeform 450"/>
          <xdr:cNvSpPr>
            <a:spLocks/>
          </xdr:cNvSpPr>
        </xdr:nvSpPr>
        <xdr:spPr bwMode="auto">
          <a:xfrm>
            <a:off x="2444" y="1155"/>
            <a:ext cx="37" cy="18"/>
          </a:xfrm>
          <a:custGeom>
            <a:avLst/>
            <a:gdLst>
              <a:gd name="T0" fmla="*/ 0 w 186"/>
              <a:gd name="T1" fmla="*/ 0 h 91"/>
              <a:gd name="T2" fmla="*/ 0 w 186"/>
              <a:gd name="T3" fmla="*/ 0 h 91"/>
              <a:gd name="T4" fmla="*/ 0 w 186"/>
              <a:gd name="T5" fmla="*/ 0 h 91"/>
              <a:gd name="T6" fmla="*/ 0 w 186"/>
              <a:gd name="T7" fmla="*/ 0 h 91"/>
              <a:gd name="T8" fmla="*/ 0 w 186"/>
              <a:gd name="T9" fmla="*/ 0 h 91"/>
              <a:gd name="T10" fmla="*/ 0 w 186"/>
              <a:gd name="T11" fmla="*/ 0 h 91"/>
              <a:gd name="T12" fmla="*/ 0 w 186"/>
              <a:gd name="T13" fmla="*/ 0 h 91"/>
              <a:gd name="T14" fmla="*/ 0 w 186"/>
              <a:gd name="T15" fmla="*/ 0 h 91"/>
              <a:gd name="T16" fmla="*/ 0 w 186"/>
              <a:gd name="T17" fmla="*/ 0 h 91"/>
              <a:gd name="T18" fmla="*/ 0 w 186"/>
              <a:gd name="T19" fmla="*/ 0 h 91"/>
              <a:gd name="T20" fmla="*/ 0 w 186"/>
              <a:gd name="T21" fmla="*/ 0 h 91"/>
              <a:gd name="T22" fmla="*/ 0 w 186"/>
              <a:gd name="T23" fmla="*/ 0 h 91"/>
              <a:gd name="T24" fmla="*/ 0 w 186"/>
              <a:gd name="T25" fmla="*/ 0 h 91"/>
              <a:gd name="T26" fmla="*/ 0 w 186"/>
              <a:gd name="T27" fmla="*/ 0 h 91"/>
              <a:gd name="T28" fmla="*/ 0 w 186"/>
              <a:gd name="T29" fmla="*/ 0 h 91"/>
              <a:gd name="T30" fmla="*/ 0 w 186"/>
              <a:gd name="T31" fmla="*/ 0 h 91"/>
              <a:gd name="T32" fmla="*/ 0 w 186"/>
              <a:gd name="T33" fmla="*/ 0 h 91"/>
              <a:gd name="T34" fmla="*/ 0 w 186"/>
              <a:gd name="T35" fmla="*/ 0 h 91"/>
              <a:gd name="T36" fmla="*/ 0 w 186"/>
              <a:gd name="T37" fmla="*/ 0 h 91"/>
              <a:gd name="T38" fmla="*/ 0 w 186"/>
              <a:gd name="T39" fmla="*/ 0 h 91"/>
              <a:gd name="T40" fmla="*/ 0 w 186"/>
              <a:gd name="T41" fmla="*/ 0 h 91"/>
              <a:gd name="T42" fmla="*/ 0 w 186"/>
              <a:gd name="T43" fmla="*/ 0 h 91"/>
              <a:gd name="T44" fmla="*/ 0 w 186"/>
              <a:gd name="T45" fmla="*/ 0 h 91"/>
              <a:gd name="T46" fmla="*/ 0 w 186"/>
              <a:gd name="T47" fmla="*/ 0 h 91"/>
              <a:gd name="T48" fmla="*/ 0 w 186"/>
              <a:gd name="T49" fmla="*/ 0 h 91"/>
              <a:gd name="T50" fmla="*/ 0 w 186"/>
              <a:gd name="T51" fmla="*/ 0 h 91"/>
              <a:gd name="T52" fmla="*/ 0 w 186"/>
              <a:gd name="T53" fmla="*/ 0 h 91"/>
              <a:gd name="T54" fmla="*/ 0 w 186"/>
              <a:gd name="T55" fmla="*/ 0 h 91"/>
              <a:gd name="T56" fmla="*/ 0 w 186"/>
              <a:gd name="T57" fmla="*/ 0 h 91"/>
              <a:gd name="T58" fmla="*/ 0 w 186"/>
              <a:gd name="T59" fmla="*/ 0 h 91"/>
              <a:gd name="T60" fmla="*/ 0 w 186"/>
              <a:gd name="T61" fmla="*/ 0 h 91"/>
              <a:gd name="T62" fmla="*/ 0 w 186"/>
              <a:gd name="T63" fmla="*/ 0 h 91"/>
              <a:gd name="T64" fmla="*/ 0 w 186"/>
              <a:gd name="T65" fmla="*/ 0 h 91"/>
              <a:gd name="T66" fmla="*/ 0 w 186"/>
              <a:gd name="T67" fmla="*/ 0 h 91"/>
              <a:gd name="T68" fmla="*/ 0 w 186"/>
              <a:gd name="T69" fmla="*/ 0 h 91"/>
              <a:gd name="T70" fmla="*/ 0 w 186"/>
              <a:gd name="T71" fmla="*/ 0 h 91"/>
              <a:gd name="T72" fmla="*/ 0 w 186"/>
              <a:gd name="T73" fmla="*/ 0 h 91"/>
              <a:gd name="T74" fmla="*/ 0 w 186"/>
              <a:gd name="T75" fmla="*/ 0 h 91"/>
              <a:gd name="T76" fmla="*/ 0 w 186"/>
              <a:gd name="T77" fmla="*/ 0 h 91"/>
              <a:gd name="T78" fmla="*/ 0 w 186"/>
              <a:gd name="T79" fmla="*/ 0 h 91"/>
              <a:gd name="T80" fmla="*/ 0 w 186"/>
              <a:gd name="T81" fmla="*/ 0 h 91"/>
              <a:gd name="T82" fmla="*/ 0 w 186"/>
              <a:gd name="T83" fmla="*/ 0 h 91"/>
              <a:gd name="T84" fmla="*/ 0 w 186"/>
              <a:gd name="T85" fmla="*/ 0 h 91"/>
              <a:gd name="T86" fmla="*/ 0 w 186"/>
              <a:gd name="T87" fmla="*/ 0 h 91"/>
              <a:gd name="T88" fmla="*/ 0 w 186"/>
              <a:gd name="T89" fmla="*/ 0 h 91"/>
              <a:gd name="T90" fmla="*/ 0 w 186"/>
              <a:gd name="T91" fmla="*/ 0 h 91"/>
              <a:gd name="T92" fmla="*/ 0 w 186"/>
              <a:gd name="T93" fmla="*/ 0 h 91"/>
              <a:gd name="T94" fmla="*/ 0 w 186"/>
              <a:gd name="T95" fmla="*/ 0 h 91"/>
              <a:gd name="T96" fmla="*/ 0 w 186"/>
              <a:gd name="T97" fmla="*/ 0 h 9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86"/>
              <a:gd name="T148" fmla="*/ 0 h 91"/>
              <a:gd name="T149" fmla="*/ 186 w 186"/>
              <a:gd name="T150" fmla="*/ 91 h 9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86" h="91">
                <a:moveTo>
                  <a:pt x="92" y="0"/>
                </a:moveTo>
                <a:lnTo>
                  <a:pt x="111" y="1"/>
                </a:lnTo>
                <a:lnTo>
                  <a:pt x="129" y="5"/>
                </a:lnTo>
                <a:lnTo>
                  <a:pt x="145" y="8"/>
                </a:lnTo>
                <a:lnTo>
                  <a:pt x="158" y="14"/>
                </a:lnTo>
                <a:lnTo>
                  <a:pt x="165" y="17"/>
                </a:lnTo>
                <a:lnTo>
                  <a:pt x="169" y="20"/>
                </a:lnTo>
                <a:lnTo>
                  <a:pt x="175" y="25"/>
                </a:lnTo>
                <a:lnTo>
                  <a:pt x="178" y="28"/>
                </a:lnTo>
                <a:lnTo>
                  <a:pt x="182" y="32"/>
                </a:lnTo>
                <a:lnTo>
                  <a:pt x="184" y="37"/>
                </a:lnTo>
                <a:lnTo>
                  <a:pt x="186" y="41"/>
                </a:lnTo>
                <a:lnTo>
                  <a:pt x="186" y="45"/>
                </a:lnTo>
                <a:lnTo>
                  <a:pt x="186" y="50"/>
                </a:lnTo>
                <a:lnTo>
                  <a:pt x="184" y="54"/>
                </a:lnTo>
                <a:lnTo>
                  <a:pt x="182" y="59"/>
                </a:lnTo>
                <a:lnTo>
                  <a:pt x="178" y="63"/>
                </a:lnTo>
                <a:lnTo>
                  <a:pt x="175" y="68"/>
                </a:lnTo>
                <a:lnTo>
                  <a:pt x="169" y="71"/>
                </a:lnTo>
                <a:lnTo>
                  <a:pt x="165" y="74"/>
                </a:lnTo>
                <a:lnTo>
                  <a:pt x="158" y="77"/>
                </a:lnTo>
                <a:lnTo>
                  <a:pt x="145" y="83"/>
                </a:lnTo>
                <a:lnTo>
                  <a:pt x="129" y="87"/>
                </a:lnTo>
                <a:lnTo>
                  <a:pt x="111" y="90"/>
                </a:lnTo>
                <a:lnTo>
                  <a:pt x="92" y="91"/>
                </a:lnTo>
                <a:lnTo>
                  <a:pt x="74" y="90"/>
                </a:lnTo>
                <a:lnTo>
                  <a:pt x="56" y="87"/>
                </a:lnTo>
                <a:lnTo>
                  <a:pt x="41" y="83"/>
                </a:lnTo>
                <a:lnTo>
                  <a:pt x="26" y="77"/>
                </a:lnTo>
                <a:lnTo>
                  <a:pt x="21" y="74"/>
                </a:lnTo>
                <a:lnTo>
                  <a:pt x="15" y="71"/>
                </a:lnTo>
                <a:lnTo>
                  <a:pt x="11" y="68"/>
                </a:lnTo>
                <a:lnTo>
                  <a:pt x="6" y="63"/>
                </a:lnTo>
                <a:lnTo>
                  <a:pt x="3" y="59"/>
                </a:lnTo>
                <a:lnTo>
                  <a:pt x="1" y="54"/>
                </a:lnTo>
                <a:lnTo>
                  <a:pt x="0" y="50"/>
                </a:lnTo>
                <a:lnTo>
                  <a:pt x="0" y="45"/>
                </a:lnTo>
                <a:lnTo>
                  <a:pt x="0" y="41"/>
                </a:lnTo>
                <a:lnTo>
                  <a:pt x="1" y="37"/>
                </a:lnTo>
                <a:lnTo>
                  <a:pt x="3" y="32"/>
                </a:lnTo>
                <a:lnTo>
                  <a:pt x="6" y="28"/>
                </a:lnTo>
                <a:lnTo>
                  <a:pt x="11" y="25"/>
                </a:lnTo>
                <a:lnTo>
                  <a:pt x="15" y="20"/>
                </a:lnTo>
                <a:lnTo>
                  <a:pt x="21" y="17"/>
                </a:lnTo>
                <a:lnTo>
                  <a:pt x="26" y="14"/>
                </a:lnTo>
                <a:lnTo>
                  <a:pt x="41" y="8"/>
                </a:lnTo>
                <a:lnTo>
                  <a:pt x="56" y="5"/>
                </a:lnTo>
                <a:lnTo>
                  <a:pt x="74" y="1"/>
                </a:lnTo>
                <a:lnTo>
                  <a:pt x="92" y="0"/>
                </a:lnTo>
                <a:close/>
              </a:path>
            </a:pathLst>
          </a:custGeom>
          <a:solidFill>
            <a:srgbClr val="6A8FA5"/>
          </a:solidFill>
          <a:ln w="9525">
            <a:noFill/>
            <a:round/>
            <a:headEnd/>
            <a:tailEnd/>
          </a:ln>
        </xdr:spPr>
      </xdr:sp>
      <xdr:sp macro="" textlink="">
        <xdr:nvSpPr>
          <xdr:cNvPr id="55" name="Freeform 451"/>
          <xdr:cNvSpPr>
            <a:spLocks noEditPoints="1"/>
          </xdr:cNvSpPr>
        </xdr:nvSpPr>
        <xdr:spPr bwMode="auto">
          <a:xfrm>
            <a:off x="2726" y="788"/>
            <a:ext cx="814" cy="121"/>
          </a:xfrm>
          <a:custGeom>
            <a:avLst/>
            <a:gdLst>
              <a:gd name="T0" fmla="*/ 0 w 4069"/>
              <a:gd name="T1" fmla="*/ 0 h 604"/>
              <a:gd name="T2" fmla="*/ 0 w 4069"/>
              <a:gd name="T3" fmla="*/ 0 h 604"/>
              <a:gd name="T4" fmla="*/ 0 w 4069"/>
              <a:gd name="T5" fmla="*/ 0 h 604"/>
              <a:gd name="T6" fmla="*/ 0 w 4069"/>
              <a:gd name="T7" fmla="*/ 0 h 604"/>
              <a:gd name="T8" fmla="*/ 0 w 4069"/>
              <a:gd name="T9" fmla="*/ 0 h 604"/>
              <a:gd name="T10" fmla="*/ 0 w 4069"/>
              <a:gd name="T11" fmla="*/ 0 h 604"/>
              <a:gd name="T12" fmla="*/ 0 w 4069"/>
              <a:gd name="T13" fmla="*/ 0 h 604"/>
              <a:gd name="T14" fmla="*/ 0 w 4069"/>
              <a:gd name="T15" fmla="*/ 0 h 604"/>
              <a:gd name="T16" fmla="*/ 0 w 4069"/>
              <a:gd name="T17" fmla="*/ 0 h 604"/>
              <a:gd name="T18" fmla="*/ 0 w 4069"/>
              <a:gd name="T19" fmla="*/ 0 h 604"/>
              <a:gd name="T20" fmla="*/ 0 w 4069"/>
              <a:gd name="T21" fmla="*/ 0 h 604"/>
              <a:gd name="T22" fmla="*/ 0 w 4069"/>
              <a:gd name="T23" fmla="*/ 0 h 604"/>
              <a:gd name="T24" fmla="*/ 0 w 4069"/>
              <a:gd name="T25" fmla="*/ 0 h 604"/>
              <a:gd name="T26" fmla="*/ 0 w 4069"/>
              <a:gd name="T27" fmla="*/ 0 h 604"/>
              <a:gd name="T28" fmla="*/ 0 w 4069"/>
              <a:gd name="T29" fmla="*/ 0 h 604"/>
              <a:gd name="T30" fmla="*/ 0 w 4069"/>
              <a:gd name="T31" fmla="*/ 0 h 604"/>
              <a:gd name="T32" fmla="*/ 0 w 4069"/>
              <a:gd name="T33" fmla="*/ 0 h 604"/>
              <a:gd name="T34" fmla="*/ 0 w 4069"/>
              <a:gd name="T35" fmla="*/ 0 h 604"/>
              <a:gd name="T36" fmla="*/ 0 w 4069"/>
              <a:gd name="T37" fmla="*/ 0 h 604"/>
              <a:gd name="T38" fmla="*/ 0 w 4069"/>
              <a:gd name="T39" fmla="*/ 0 h 604"/>
              <a:gd name="T40" fmla="*/ 0 w 4069"/>
              <a:gd name="T41" fmla="*/ 0 h 604"/>
              <a:gd name="T42" fmla="*/ 0 w 4069"/>
              <a:gd name="T43" fmla="*/ 0 h 604"/>
              <a:gd name="T44" fmla="*/ 0 w 4069"/>
              <a:gd name="T45" fmla="*/ 0 h 604"/>
              <a:gd name="T46" fmla="*/ 0 w 4069"/>
              <a:gd name="T47" fmla="*/ 0 h 604"/>
              <a:gd name="T48" fmla="*/ 0 w 4069"/>
              <a:gd name="T49" fmla="*/ 0 h 604"/>
              <a:gd name="T50" fmla="*/ 0 w 4069"/>
              <a:gd name="T51" fmla="*/ 0 h 604"/>
              <a:gd name="T52" fmla="*/ 0 w 4069"/>
              <a:gd name="T53" fmla="*/ 0 h 604"/>
              <a:gd name="T54" fmla="*/ 0 w 4069"/>
              <a:gd name="T55" fmla="*/ 0 h 604"/>
              <a:gd name="T56" fmla="*/ 0 w 4069"/>
              <a:gd name="T57" fmla="*/ 0 h 604"/>
              <a:gd name="T58" fmla="*/ 0 w 4069"/>
              <a:gd name="T59" fmla="*/ 0 h 604"/>
              <a:gd name="T60" fmla="*/ 0 w 4069"/>
              <a:gd name="T61" fmla="*/ 0 h 604"/>
              <a:gd name="T62" fmla="*/ 0 w 4069"/>
              <a:gd name="T63" fmla="*/ 0 h 604"/>
              <a:gd name="T64" fmla="*/ 0 w 4069"/>
              <a:gd name="T65" fmla="*/ 0 h 604"/>
              <a:gd name="T66" fmla="*/ 0 w 4069"/>
              <a:gd name="T67" fmla="*/ 0 h 604"/>
              <a:gd name="T68" fmla="*/ 0 w 4069"/>
              <a:gd name="T69" fmla="*/ 0 h 604"/>
              <a:gd name="T70" fmla="*/ 0 w 4069"/>
              <a:gd name="T71" fmla="*/ 0 h 604"/>
              <a:gd name="T72" fmla="*/ 0 w 4069"/>
              <a:gd name="T73" fmla="*/ 0 h 604"/>
              <a:gd name="T74" fmla="*/ 0 w 4069"/>
              <a:gd name="T75" fmla="*/ 0 h 604"/>
              <a:gd name="T76" fmla="*/ 0 w 4069"/>
              <a:gd name="T77" fmla="*/ 0 h 604"/>
              <a:gd name="T78" fmla="*/ 0 w 4069"/>
              <a:gd name="T79" fmla="*/ 0 h 604"/>
              <a:gd name="T80" fmla="*/ 0 w 4069"/>
              <a:gd name="T81" fmla="*/ 0 h 604"/>
              <a:gd name="T82" fmla="*/ 0 w 4069"/>
              <a:gd name="T83" fmla="*/ 0 h 604"/>
              <a:gd name="T84" fmla="*/ 0 w 4069"/>
              <a:gd name="T85" fmla="*/ 0 h 604"/>
              <a:gd name="T86" fmla="*/ 0 w 4069"/>
              <a:gd name="T87" fmla="*/ 0 h 604"/>
              <a:gd name="T88" fmla="*/ 0 w 4069"/>
              <a:gd name="T89" fmla="*/ 0 h 604"/>
              <a:gd name="T90" fmla="*/ 0 w 4069"/>
              <a:gd name="T91" fmla="*/ 0 h 604"/>
              <a:gd name="T92" fmla="*/ 0 w 4069"/>
              <a:gd name="T93" fmla="*/ 0 h 604"/>
              <a:gd name="T94" fmla="*/ 0 w 4069"/>
              <a:gd name="T95" fmla="*/ 0 h 604"/>
              <a:gd name="T96" fmla="*/ 0 w 4069"/>
              <a:gd name="T97" fmla="*/ 0 h 604"/>
              <a:gd name="T98" fmla="*/ 0 w 4069"/>
              <a:gd name="T99" fmla="*/ 0 h 604"/>
              <a:gd name="T100" fmla="*/ 0 w 4069"/>
              <a:gd name="T101" fmla="*/ 0 h 604"/>
              <a:gd name="T102" fmla="*/ 0 w 4069"/>
              <a:gd name="T103" fmla="*/ 0 h 604"/>
              <a:gd name="T104" fmla="*/ 0 w 4069"/>
              <a:gd name="T105" fmla="*/ 0 h 604"/>
              <a:gd name="T106" fmla="*/ 0 w 4069"/>
              <a:gd name="T107" fmla="*/ 0 h 604"/>
              <a:gd name="T108" fmla="*/ 0 w 4069"/>
              <a:gd name="T109" fmla="*/ 0 h 604"/>
              <a:gd name="T110" fmla="*/ 0 w 4069"/>
              <a:gd name="T111" fmla="*/ 0 h 604"/>
              <a:gd name="T112" fmla="*/ 0 w 4069"/>
              <a:gd name="T113" fmla="*/ 0 h 604"/>
              <a:gd name="T114" fmla="*/ 0 w 4069"/>
              <a:gd name="T115" fmla="*/ 0 h 604"/>
              <a:gd name="T116" fmla="*/ 0 w 4069"/>
              <a:gd name="T117" fmla="*/ 0 h 604"/>
              <a:gd name="T118" fmla="*/ 0 w 4069"/>
              <a:gd name="T119" fmla="*/ 0 h 604"/>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4069"/>
              <a:gd name="T181" fmla="*/ 0 h 604"/>
              <a:gd name="T182" fmla="*/ 4069 w 4069"/>
              <a:gd name="T183" fmla="*/ 604 h 604"/>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4069" h="604">
                <a:moveTo>
                  <a:pt x="0" y="594"/>
                </a:moveTo>
                <a:lnTo>
                  <a:pt x="13" y="336"/>
                </a:lnTo>
                <a:lnTo>
                  <a:pt x="19" y="139"/>
                </a:lnTo>
                <a:lnTo>
                  <a:pt x="22" y="71"/>
                </a:lnTo>
                <a:lnTo>
                  <a:pt x="22" y="62"/>
                </a:lnTo>
                <a:lnTo>
                  <a:pt x="22" y="48"/>
                </a:lnTo>
                <a:lnTo>
                  <a:pt x="22" y="31"/>
                </a:lnTo>
                <a:lnTo>
                  <a:pt x="22" y="9"/>
                </a:lnTo>
                <a:lnTo>
                  <a:pt x="65" y="10"/>
                </a:lnTo>
                <a:lnTo>
                  <a:pt x="105" y="9"/>
                </a:lnTo>
                <a:lnTo>
                  <a:pt x="93" y="265"/>
                </a:lnTo>
                <a:lnTo>
                  <a:pt x="438" y="265"/>
                </a:lnTo>
                <a:lnTo>
                  <a:pt x="446" y="62"/>
                </a:lnTo>
                <a:lnTo>
                  <a:pt x="446" y="55"/>
                </a:lnTo>
                <a:lnTo>
                  <a:pt x="446" y="44"/>
                </a:lnTo>
                <a:lnTo>
                  <a:pt x="446" y="29"/>
                </a:lnTo>
                <a:lnTo>
                  <a:pt x="446" y="9"/>
                </a:lnTo>
                <a:lnTo>
                  <a:pt x="490" y="10"/>
                </a:lnTo>
                <a:lnTo>
                  <a:pt x="529" y="9"/>
                </a:lnTo>
                <a:lnTo>
                  <a:pt x="527" y="51"/>
                </a:lnTo>
                <a:lnTo>
                  <a:pt x="525" y="91"/>
                </a:lnTo>
                <a:lnTo>
                  <a:pt x="523" y="131"/>
                </a:lnTo>
                <a:lnTo>
                  <a:pt x="521" y="170"/>
                </a:lnTo>
                <a:lnTo>
                  <a:pt x="518" y="208"/>
                </a:lnTo>
                <a:lnTo>
                  <a:pt x="516" y="245"/>
                </a:lnTo>
                <a:lnTo>
                  <a:pt x="515" y="280"/>
                </a:lnTo>
                <a:lnTo>
                  <a:pt x="514" y="314"/>
                </a:lnTo>
                <a:lnTo>
                  <a:pt x="513" y="348"/>
                </a:lnTo>
                <a:lnTo>
                  <a:pt x="512" y="382"/>
                </a:lnTo>
                <a:lnTo>
                  <a:pt x="511" y="416"/>
                </a:lnTo>
                <a:lnTo>
                  <a:pt x="510" y="452"/>
                </a:lnTo>
                <a:lnTo>
                  <a:pt x="508" y="487"/>
                </a:lnTo>
                <a:lnTo>
                  <a:pt x="508" y="522"/>
                </a:lnTo>
                <a:lnTo>
                  <a:pt x="507" y="557"/>
                </a:lnTo>
                <a:lnTo>
                  <a:pt x="507" y="594"/>
                </a:lnTo>
                <a:lnTo>
                  <a:pt x="465" y="593"/>
                </a:lnTo>
                <a:lnTo>
                  <a:pt x="460" y="593"/>
                </a:lnTo>
                <a:lnTo>
                  <a:pt x="451" y="594"/>
                </a:lnTo>
                <a:lnTo>
                  <a:pt x="439" y="594"/>
                </a:lnTo>
                <a:lnTo>
                  <a:pt x="421" y="594"/>
                </a:lnTo>
                <a:lnTo>
                  <a:pt x="425" y="561"/>
                </a:lnTo>
                <a:lnTo>
                  <a:pt x="427" y="527"/>
                </a:lnTo>
                <a:lnTo>
                  <a:pt x="429" y="494"/>
                </a:lnTo>
                <a:lnTo>
                  <a:pt x="431" y="459"/>
                </a:lnTo>
                <a:lnTo>
                  <a:pt x="432" y="425"/>
                </a:lnTo>
                <a:lnTo>
                  <a:pt x="434" y="391"/>
                </a:lnTo>
                <a:lnTo>
                  <a:pt x="435" y="358"/>
                </a:lnTo>
                <a:lnTo>
                  <a:pt x="436" y="323"/>
                </a:lnTo>
                <a:lnTo>
                  <a:pt x="90" y="323"/>
                </a:lnTo>
                <a:lnTo>
                  <a:pt x="84" y="499"/>
                </a:lnTo>
                <a:lnTo>
                  <a:pt x="83" y="594"/>
                </a:lnTo>
                <a:lnTo>
                  <a:pt x="40" y="593"/>
                </a:lnTo>
                <a:lnTo>
                  <a:pt x="35" y="593"/>
                </a:lnTo>
                <a:lnTo>
                  <a:pt x="27" y="594"/>
                </a:lnTo>
                <a:lnTo>
                  <a:pt x="15" y="594"/>
                </a:lnTo>
                <a:lnTo>
                  <a:pt x="0" y="594"/>
                </a:lnTo>
                <a:close/>
                <a:moveTo>
                  <a:pt x="979" y="0"/>
                </a:moveTo>
                <a:lnTo>
                  <a:pt x="994" y="0"/>
                </a:lnTo>
                <a:lnTo>
                  <a:pt x="1010" y="1"/>
                </a:lnTo>
                <a:lnTo>
                  <a:pt x="1025" y="2"/>
                </a:lnTo>
                <a:lnTo>
                  <a:pt x="1040" y="4"/>
                </a:lnTo>
                <a:lnTo>
                  <a:pt x="1055" y="7"/>
                </a:lnTo>
                <a:lnTo>
                  <a:pt x="1069" y="10"/>
                </a:lnTo>
                <a:lnTo>
                  <a:pt x="1083" y="14"/>
                </a:lnTo>
                <a:lnTo>
                  <a:pt x="1098" y="19"/>
                </a:lnTo>
                <a:lnTo>
                  <a:pt x="1112" y="23"/>
                </a:lnTo>
                <a:lnTo>
                  <a:pt x="1125" y="29"/>
                </a:lnTo>
                <a:lnTo>
                  <a:pt x="1138" y="35"/>
                </a:lnTo>
                <a:lnTo>
                  <a:pt x="1152" y="43"/>
                </a:lnTo>
                <a:lnTo>
                  <a:pt x="1164" y="51"/>
                </a:lnTo>
                <a:lnTo>
                  <a:pt x="1175" y="60"/>
                </a:lnTo>
                <a:lnTo>
                  <a:pt x="1187" y="68"/>
                </a:lnTo>
                <a:lnTo>
                  <a:pt x="1198" y="79"/>
                </a:lnTo>
                <a:lnTo>
                  <a:pt x="1208" y="90"/>
                </a:lnTo>
                <a:lnTo>
                  <a:pt x="1218" y="101"/>
                </a:lnTo>
                <a:lnTo>
                  <a:pt x="1226" y="112"/>
                </a:lnTo>
                <a:lnTo>
                  <a:pt x="1234" y="124"/>
                </a:lnTo>
                <a:lnTo>
                  <a:pt x="1242" y="137"/>
                </a:lnTo>
                <a:lnTo>
                  <a:pt x="1248" y="149"/>
                </a:lnTo>
                <a:lnTo>
                  <a:pt x="1254" y="161"/>
                </a:lnTo>
                <a:lnTo>
                  <a:pt x="1260" y="174"/>
                </a:lnTo>
                <a:lnTo>
                  <a:pt x="1263" y="187"/>
                </a:lnTo>
                <a:lnTo>
                  <a:pt x="1267" y="201"/>
                </a:lnTo>
                <a:lnTo>
                  <a:pt x="1271" y="215"/>
                </a:lnTo>
                <a:lnTo>
                  <a:pt x="1273" y="229"/>
                </a:lnTo>
                <a:lnTo>
                  <a:pt x="1275" y="243"/>
                </a:lnTo>
                <a:lnTo>
                  <a:pt x="1276" y="258"/>
                </a:lnTo>
                <a:lnTo>
                  <a:pt x="1277" y="273"/>
                </a:lnTo>
                <a:lnTo>
                  <a:pt x="1277" y="289"/>
                </a:lnTo>
                <a:lnTo>
                  <a:pt x="1277" y="305"/>
                </a:lnTo>
                <a:lnTo>
                  <a:pt x="1276" y="322"/>
                </a:lnTo>
                <a:lnTo>
                  <a:pt x="1275" y="337"/>
                </a:lnTo>
                <a:lnTo>
                  <a:pt x="1272" y="354"/>
                </a:lnTo>
                <a:lnTo>
                  <a:pt x="1269" y="369"/>
                </a:lnTo>
                <a:lnTo>
                  <a:pt x="1266" y="384"/>
                </a:lnTo>
                <a:lnTo>
                  <a:pt x="1262" y="400"/>
                </a:lnTo>
                <a:lnTo>
                  <a:pt x="1257" y="415"/>
                </a:lnTo>
                <a:lnTo>
                  <a:pt x="1252" y="430"/>
                </a:lnTo>
                <a:lnTo>
                  <a:pt x="1245" y="444"/>
                </a:lnTo>
                <a:lnTo>
                  <a:pt x="1239" y="458"/>
                </a:lnTo>
                <a:lnTo>
                  <a:pt x="1231" y="471"/>
                </a:lnTo>
                <a:lnTo>
                  <a:pt x="1223" y="484"/>
                </a:lnTo>
                <a:lnTo>
                  <a:pt x="1214" y="496"/>
                </a:lnTo>
                <a:lnTo>
                  <a:pt x="1204" y="508"/>
                </a:lnTo>
                <a:lnTo>
                  <a:pt x="1195" y="519"/>
                </a:lnTo>
                <a:lnTo>
                  <a:pt x="1184" y="529"/>
                </a:lnTo>
                <a:lnTo>
                  <a:pt x="1171" y="539"/>
                </a:lnTo>
                <a:lnTo>
                  <a:pt x="1159" y="547"/>
                </a:lnTo>
                <a:lnTo>
                  <a:pt x="1146" y="555"/>
                </a:lnTo>
                <a:lnTo>
                  <a:pt x="1133" y="563"/>
                </a:lnTo>
                <a:lnTo>
                  <a:pt x="1120" y="571"/>
                </a:lnTo>
                <a:lnTo>
                  <a:pt x="1104" y="576"/>
                </a:lnTo>
                <a:lnTo>
                  <a:pt x="1090" y="582"/>
                </a:lnTo>
                <a:lnTo>
                  <a:pt x="1073" y="587"/>
                </a:lnTo>
                <a:lnTo>
                  <a:pt x="1058" y="592"/>
                </a:lnTo>
                <a:lnTo>
                  <a:pt x="1043" y="595"/>
                </a:lnTo>
                <a:lnTo>
                  <a:pt x="1026" y="598"/>
                </a:lnTo>
                <a:lnTo>
                  <a:pt x="1010" y="600"/>
                </a:lnTo>
                <a:lnTo>
                  <a:pt x="993" y="601"/>
                </a:lnTo>
                <a:lnTo>
                  <a:pt x="976" y="603"/>
                </a:lnTo>
                <a:lnTo>
                  <a:pt x="959" y="604"/>
                </a:lnTo>
                <a:lnTo>
                  <a:pt x="942" y="603"/>
                </a:lnTo>
                <a:lnTo>
                  <a:pt x="927" y="603"/>
                </a:lnTo>
                <a:lnTo>
                  <a:pt x="911" y="600"/>
                </a:lnTo>
                <a:lnTo>
                  <a:pt x="895" y="598"/>
                </a:lnTo>
                <a:lnTo>
                  <a:pt x="880" y="596"/>
                </a:lnTo>
                <a:lnTo>
                  <a:pt x="864" y="593"/>
                </a:lnTo>
                <a:lnTo>
                  <a:pt x="850" y="588"/>
                </a:lnTo>
                <a:lnTo>
                  <a:pt x="834" y="584"/>
                </a:lnTo>
                <a:lnTo>
                  <a:pt x="820" y="578"/>
                </a:lnTo>
                <a:lnTo>
                  <a:pt x="806" y="573"/>
                </a:lnTo>
                <a:lnTo>
                  <a:pt x="791" y="566"/>
                </a:lnTo>
                <a:lnTo>
                  <a:pt x="779" y="560"/>
                </a:lnTo>
                <a:lnTo>
                  <a:pt x="766" y="552"/>
                </a:lnTo>
                <a:lnTo>
                  <a:pt x="755" y="543"/>
                </a:lnTo>
                <a:lnTo>
                  <a:pt x="743" y="534"/>
                </a:lnTo>
                <a:lnTo>
                  <a:pt x="732" y="524"/>
                </a:lnTo>
                <a:lnTo>
                  <a:pt x="722" y="514"/>
                </a:lnTo>
                <a:lnTo>
                  <a:pt x="713" y="503"/>
                </a:lnTo>
                <a:lnTo>
                  <a:pt x="704" y="492"/>
                </a:lnTo>
                <a:lnTo>
                  <a:pt x="697" y="481"/>
                </a:lnTo>
                <a:lnTo>
                  <a:pt x="689" y="469"/>
                </a:lnTo>
                <a:lnTo>
                  <a:pt x="682" y="457"/>
                </a:lnTo>
                <a:lnTo>
                  <a:pt x="677" y="444"/>
                </a:lnTo>
                <a:lnTo>
                  <a:pt x="671" y="431"/>
                </a:lnTo>
                <a:lnTo>
                  <a:pt x="667" y="416"/>
                </a:lnTo>
                <a:lnTo>
                  <a:pt x="664" y="403"/>
                </a:lnTo>
                <a:lnTo>
                  <a:pt x="660" y="389"/>
                </a:lnTo>
                <a:lnTo>
                  <a:pt x="658" y="375"/>
                </a:lnTo>
                <a:lnTo>
                  <a:pt x="656" y="360"/>
                </a:lnTo>
                <a:lnTo>
                  <a:pt x="654" y="346"/>
                </a:lnTo>
                <a:lnTo>
                  <a:pt x="654" y="330"/>
                </a:lnTo>
                <a:lnTo>
                  <a:pt x="653" y="315"/>
                </a:lnTo>
                <a:lnTo>
                  <a:pt x="654" y="299"/>
                </a:lnTo>
                <a:lnTo>
                  <a:pt x="655" y="282"/>
                </a:lnTo>
                <a:lnTo>
                  <a:pt x="656" y="267"/>
                </a:lnTo>
                <a:lnTo>
                  <a:pt x="658" y="250"/>
                </a:lnTo>
                <a:lnTo>
                  <a:pt x="661" y="234"/>
                </a:lnTo>
                <a:lnTo>
                  <a:pt x="666" y="218"/>
                </a:lnTo>
                <a:lnTo>
                  <a:pt x="670" y="203"/>
                </a:lnTo>
                <a:lnTo>
                  <a:pt x="676" y="187"/>
                </a:lnTo>
                <a:lnTo>
                  <a:pt x="681" y="172"/>
                </a:lnTo>
                <a:lnTo>
                  <a:pt x="688" y="158"/>
                </a:lnTo>
                <a:lnTo>
                  <a:pt x="696" y="143"/>
                </a:lnTo>
                <a:lnTo>
                  <a:pt x="703" y="130"/>
                </a:lnTo>
                <a:lnTo>
                  <a:pt x="712" y="118"/>
                </a:lnTo>
                <a:lnTo>
                  <a:pt x="721" y="106"/>
                </a:lnTo>
                <a:lnTo>
                  <a:pt x="731" y="95"/>
                </a:lnTo>
                <a:lnTo>
                  <a:pt x="742" y="84"/>
                </a:lnTo>
                <a:lnTo>
                  <a:pt x="753" y="73"/>
                </a:lnTo>
                <a:lnTo>
                  <a:pt x="765" y="64"/>
                </a:lnTo>
                <a:lnTo>
                  <a:pt x="777" y="55"/>
                </a:lnTo>
                <a:lnTo>
                  <a:pt x="790" y="46"/>
                </a:lnTo>
                <a:lnTo>
                  <a:pt x="805" y="39"/>
                </a:lnTo>
                <a:lnTo>
                  <a:pt x="818" y="32"/>
                </a:lnTo>
                <a:lnTo>
                  <a:pt x="833" y="25"/>
                </a:lnTo>
                <a:lnTo>
                  <a:pt x="849" y="21"/>
                </a:lnTo>
                <a:lnTo>
                  <a:pt x="864" y="15"/>
                </a:lnTo>
                <a:lnTo>
                  <a:pt x="880" y="11"/>
                </a:lnTo>
                <a:lnTo>
                  <a:pt x="896" y="8"/>
                </a:lnTo>
                <a:lnTo>
                  <a:pt x="911" y="6"/>
                </a:lnTo>
                <a:lnTo>
                  <a:pt x="928" y="2"/>
                </a:lnTo>
                <a:lnTo>
                  <a:pt x="945" y="1"/>
                </a:lnTo>
                <a:lnTo>
                  <a:pt x="961" y="0"/>
                </a:lnTo>
                <a:lnTo>
                  <a:pt x="979" y="0"/>
                </a:lnTo>
                <a:close/>
                <a:moveTo>
                  <a:pt x="974" y="57"/>
                </a:moveTo>
                <a:lnTo>
                  <a:pt x="949" y="58"/>
                </a:lnTo>
                <a:lnTo>
                  <a:pt x="925" y="61"/>
                </a:lnTo>
                <a:lnTo>
                  <a:pt x="900" y="66"/>
                </a:lnTo>
                <a:lnTo>
                  <a:pt x="877" y="74"/>
                </a:lnTo>
                <a:lnTo>
                  <a:pt x="866" y="78"/>
                </a:lnTo>
                <a:lnTo>
                  <a:pt x="855" y="83"/>
                </a:lnTo>
                <a:lnTo>
                  <a:pt x="845" y="88"/>
                </a:lnTo>
                <a:lnTo>
                  <a:pt x="834" y="95"/>
                </a:lnTo>
                <a:lnTo>
                  <a:pt x="826" y="101"/>
                </a:lnTo>
                <a:lnTo>
                  <a:pt x="816" y="109"/>
                </a:lnTo>
                <a:lnTo>
                  <a:pt x="807" y="118"/>
                </a:lnTo>
                <a:lnTo>
                  <a:pt x="798" y="127"/>
                </a:lnTo>
                <a:lnTo>
                  <a:pt x="790" y="136"/>
                </a:lnTo>
                <a:lnTo>
                  <a:pt x="783" y="145"/>
                </a:lnTo>
                <a:lnTo>
                  <a:pt x="775" y="155"/>
                </a:lnTo>
                <a:lnTo>
                  <a:pt x="768" y="166"/>
                </a:lnTo>
                <a:lnTo>
                  <a:pt x="763" y="176"/>
                </a:lnTo>
                <a:lnTo>
                  <a:pt x="757" y="188"/>
                </a:lnTo>
                <a:lnTo>
                  <a:pt x="752" y="199"/>
                </a:lnTo>
                <a:lnTo>
                  <a:pt x="748" y="212"/>
                </a:lnTo>
                <a:lnTo>
                  <a:pt x="741" y="237"/>
                </a:lnTo>
                <a:lnTo>
                  <a:pt x="735" y="262"/>
                </a:lnTo>
                <a:lnTo>
                  <a:pt x="733" y="289"/>
                </a:lnTo>
                <a:lnTo>
                  <a:pt x="732" y="315"/>
                </a:lnTo>
                <a:lnTo>
                  <a:pt x="733" y="339"/>
                </a:lnTo>
                <a:lnTo>
                  <a:pt x="735" y="364"/>
                </a:lnTo>
                <a:lnTo>
                  <a:pt x="741" y="387"/>
                </a:lnTo>
                <a:lnTo>
                  <a:pt x="747" y="410"/>
                </a:lnTo>
                <a:lnTo>
                  <a:pt x="752" y="421"/>
                </a:lnTo>
                <a:lnTo>
                  <a:pt x="757" y="432"/>
                </a:lnTo>
                <a:lnTo>
                  <a:pt x="762" y="442"/>
                </a:lnTo>
                <a:lnTo>
                  <a:pt x="767" y="452"/>
                </a:lnTo>
                <a:lnTo>
                  <a:pt x="774" y="460"/>
                </a:lnTo>
                <a:lnTo>
                  <a:pt x="780" y="469"/>
                </a:lnTo>
                <a:lnTo>
                  <a:pt x="788" y="478"/>
                </a:lnTo>
                <a:lnTo>
                  <a:pt x="795" y="486"/>
                </a:lnTo>
                <a:lnTo>
                  <a:pt x="804" y="494"/>
                </a:lnTo>
                <a:lnTo>
                  <a:pt x="812" y="500"/>
                </a:lnTo>
                <a:lnTo>
                  <a:pt x="821" y="507"/>
                </a:lnTo>
                <a:lnTo>
                  <a:pt x="830" y="512"/>
                </a:lnTo>
                <a:lnTo>
                  <a:pt x="840" y="518"/>
                </a:lnTo>
                <a:lnTo>
                  <a:pt x="850" y="522"/>
                </a:lnTo>
                <a:lnTo>
                  <a:pt x="860" y="528"/>
                </a:lnTo>
                <a:lnTo>
                  <a:pt x="871" y="531"/>
                </a:lnTo>
                <a:lnTo>
                  <a:pt x="893" y="538"/>
                </a:lnTo>
                <a:lnTo>
                  <a:pt x="916" y="542"/>
                </a:lnTo>
                <a:lnTo>
                  <a:pt x="939" y="545"/>
                </a:lnTo>
                <a:lnTo>
                  <a:pt x="963" y="545"/>
                </a:lnTo>
                <a:lnTo>
                  <a:pt x="987" y="545"/>
                </a:lnTo>
                <a:lnTo>
                  <a:pt x="1012" y="542"/>
                </a:lnTo>
                <a:lnTo>
                  <a:pt x="1035" y="536"/>
                </a:lnTo>
                <a:lnTo>
                  <a:pt x="1057" y="530"/>
                </a:lnTo>
                <a:lnTo>
                  <a:pt x="1068" y="525"/>
                </a:lnTo>
                <a:lnTo>
                  <a:pt x="1079" y="521"/>
                </a:lnTo>
                <a:lnTo>
                  <a:pt x="1089" y="516"/>
                </a:lnTo>
                <a:lnTo>
                  <a:pt x="1099" y="509"/>
                </a:lnTo>
                <a:lnTo>
                  <a:pt x="1109" y="503"/>
                </a:lnTo>
                <a:lnTo>
                  <a:pt x="1117" y="496"/>
                </a:lnTo>
                <a:lnTo>
                  <a:pt x="1126" y="488"/>
                </a:lnTo>
                <a:lnTo>
                  <a:pt x="1135" y="479"/>
                </a:lnTo>
                <a:lnTo>
                  <a:pt x="1143" y="470"/>
                </a:lnTo>
                <a:lnTo>
                  <a:pt x="1149" y="462"/>
                </a:lnTo>
                <a:lnTo>
                  <a:pt x="1157" y="452"/>
                </a:lnTo>
                <a:lnTo>
                  <a:pt x="1163" y="442"/>
                </a:lnTo>
                <a:lnTo>
                  <a:pt x="1169" y="431"/>
                </a:lnTo>
                <a:lnTo>
                  <a:pt x="1174" y="420"/>
                </a:lnTo>
                <a:lnTo>
                  <a:pt x="1179" y="409"/>
                </a:lnTo>
                <a:lnTo>
                  <a:pt x="1184" y="397"/>
                </a:lnTo>
                <a:lnTo>
                  <a:pt x="1190" y="371"/>
                </a:lnTo>
                <a:lnTo>
                  <a:pt x="1195" y="346"/>
                </a:lnTo>
                <a:lnTo>
                  <a:pt x="1198" y="321"/>
                </a:lnTo>
                <a:lnTo>
                  <a:pt x="1199" y="294"/>
                </a:lnTo>
                <a:lnTo>
                  <a:pt x="1198" y="269"/>
                </a:lnTo>
                <a:lnTo>
                  <a:pt x="1195" y="245"/>
                </a:lnTo>
                <a:lnTo>
                  <a:pt x="1190" y="220"/>
                </a:lnTo>
                <a:lnTo>
                  <a:pt x="1185" y="197"/>
                </a:lnTo>
                <a:lnTo>
                  <a:pt x="1180" y="186"/>
                </a:lnTo>
                <a:lnTo>
                  <a:pt x="1176" y="175"/>
                </a:lnTo>
                <a:lnTo>
                  <a:pt x="1171" y="165"/>
                </a:lnTo>
                <a:lnTo>
                  <a:pt x="1166" y="155"/>
                </a:lnTo>
                <a:lnTo>
                  <a:pt x="1160" y="145"/>
                </a:lnTo>
                <a:lnTo>
                  <a:pt x="1154" y="137"/>
                </a:lnTo>
                <a:lnTo>
                  <a:pt x="1146" y="128"/>
                </a:lnTo>
                <a:lnTo>
                  <a:pt x="1138" y="119"/>
                </a:lnTo>
                <a:lnTo>
                  <a:pt x="1131" y="111"/>
                </a:lnTo>
                <a:lnTo>
                  <a:pt x="1123" y="104"/>
                </a:lnTo>
                <a:lnTo>
                  <a:pt x="1114" y="97"/>
                </a:lnTo>
                <a:lnTo>
                  <a:pt x="1105" y="90"/>
                </a:lnTo>
                <a:lnTo>
                  <a:pt x="1095" y="85"/>
                </a:lnTo>
                <a:lnTo>
                  <a:pt x="1085" y="80"/>
                </a:lnTo>
                <a:lnTo>
                  <a:pt x="1076" y="76"/>
                </a:lnTo>
                <a:lnTo>
                  <a:pt x="1065" y="72"/>
                </a:lnTo>
                <a:lnTo>
                  <a:pt x="1043" y="65"/>
                </a:lnTo>
                <a:lnTo>
                  <a:pt x="1021" y="61"/>
                </a:lnTo>
                <a:lnTo>
                  <a:pt x="997" y="57"/>
                </a:lnTo>
                <a:lnTo>
                  <a:pt x="974" y="57"/>
                </a:lnTo>
                <a:close/>
                <a:moveTo>
                  <a:pt x="1375" y="578"/>
                </a:moveTo>
                <a:lnTo>
                  <a:pt x="1374" y="559"/>
                </a:lnTo>
                <a:lnTo>
                  <a:pt x="1373" y="541"/>
                </a:lnTo>
                <a:lnTo>
                  <a:pt x="1371" y="523"/>
                </a:lnTo>
                <a:lnTo>
                  <a:pt x="1370" y="508"/>
                </a:lnTo>
                <a:lnTo>
                  <a:pt x="1392" y="518"/>
                </a:lnTo>
                <a:lnTo>
                  <a:pt x="1413" y="525"/>
                </a:lnTo>
                <a:lnTo>
                  <a:pt x="1431" y="533"/>
                </a:lnTo>
                <a:lnTo>
                  <a:pt x="1450" y="538"/>
                </a:lnTo>
                <a:lnTo>
                  <a:pt x="1468" y="542"/>
                </a:lnTo>
                <a:lnTo>
                  <a:pt x="1485" y="544"/>
                </a:lnTo>
                <a:lnTo>
                  <a:pt x="1503" y="546"/>
                </a:lnTo>
                <a:lnTo>
                  <a:pt x="1519" y="546"/>
                </a:lnTo>
                <a:lnTo>
                  <a:pt x="1535" y="546"/>
                </a:lnTo>
                <a:lnTo>
                  <a:pt x="1550" y="544"/>
                </a:lnTo>
                <a:lnTo>
                  <a:pt x="1565" y="541"/>
                </a:lnTo>
                <a:lnTo>
                  <a:pt x="1579" y="535"/>
                </a:lnTo>
                <a:lnTo>
                  <a:pt x="1592" y="530"/>
                </a:lnTo>
                <a:lnTo>
                  <a:pt x="1603" y="522"/>
                </a:lnTo>
                <a:lnTo>
                  <a:pt x="1612" y="514"/>
                </a:lnTo>
                <a:lnTo>
                  <a:pt x="1620" y="505"/>
                </a:lnTo>
                <a:lnTo>
                  <a:pt x="1626" y="495"/>
                </a:lnTo>
                <a:lnTo>
                  <a:pt x="1631" y="484"/>
                </a:lnTo>
                <a:lnTo>
                  <a:pt x="1633" y="471"/>
                </a:lnTo>
                <a:lnTo>
                  <a:pt x="1634" y="459"/>
                </a:lnTo>
                <a:lnTo>
                  <a:pt x="1634" y="452"/>
                </a:lnTo>
                <a:lnTo>
                  <a:pt x="1633" y="445"/>
                </a:lnTo>
                <a:lnTo>
                  <a:pt x="1632" y="438"/>
                </a:lnTo>
                <a:lnTo>
                  <a:pt x="1630" y="432"/>
                </a:lnTo>
                <a:lnTo>
                  <a:pt x="1626" y="425"/>
                </a:lnTo>
                <a:lnTo>
                  <a:pt x="1623" y="419"/>
                </a:lnTo>
                <a:lnTo>
                  <a:pt x="1619" y="412"/>
                </a:lnTo>
                <a:lnTo>
                  <a:pt x="1614" y="404"/>
                </a:lnTo>
                <a:lnTo>
                  <a:pt x="1608" y="398"/>
                </a:lnTo>
                <a:lnTo>
                  <a:pt x="1600" y="389"/>
                </a:lnTo>
                <a:lnTo>
                  <a:pt x="1590" y="379"/>
                </a:lnTo>
                <a:lnTo>
                  <a:pt x="1578" y="368"/>
                </a:lnTo>
                <a:lnTo>
                  <a:pt x="1563" y="356"/>
                </a:lnTo>
                <a:lnTo>
                  <a:pt x="1547" y="342"/>
                </a:lnTo>
                <a:lnTo>
                  <a:pt x="1527" y="324"/>
                </a:lnTo>
                <a:lnTo>
                  <a:pt x="1505" y="305"/>
                </a:lnTo>
                <a:lnTo>
                  <a:pt x="1473" y="279"/>
                </a:lnTo>
                <a:lnTo>
                  <a:pt x="1457" y="263"/>
                </a:lnTo>
                <a:lnTo>
                  <a:pt x="1441" y="248"/>
                </a:lnTo>
                <a:lnTo>
                  <a:pt x="1428" y="232"/>
                </a:lnTo>
                <a:lnTo>
                  <a:pt x="1417" y="218"/>
                </a:lnTo>
                <a:lnTo>
                  <a:pt x="1408" y="205"/>
                </a:lnTo>
                <a:lnTo>
                  <a:pt x="1402" y="193"/>
                </a:lnTo>
                <a:lnTo>
                  <a:pt x="1397" y="181"/>
                </a:lnTo>
                <a:lnTo>
                  <a:pt x="1394" y="167"/>
                </a:lnTo>
                <a:lnTo>
                  <a:pt x="1392" y="154"/>
                </a:lnTo>
                <a:lnTo>
                  <a:pt x="1391" y="140"/>
                </a:lnTo>
                <a:lnTo>
                  <a:pt x="1391" y="130"/>
                </a:lnTo>
                <a:lnTo>
                  <a:pt x="1392" y="121"/>
                </a:lnTo>
                <a:lnTo>
                  <a:pt x="1394" y="112"/>
                </a:lnTo>
                <a:lnTo>
                  <a:pt x="1396" y="104"/>
                </a:lnTo>
                <a:lnTo>
                  <a:pt x="1398" y="95"/>
                </a:lnTo>
                <a:lnTo>
                  <a:pt x="1402" y="87"/>
                </a:lnTo>
                <a:lnTo>
                  <a:pt x="1406" y="78"/>
                </a:lnTo>
                <a:lnTo>
                  <a:pt x="1410" y="71"/>
                </a:lnTo>
                <a:lnTo>
                  <a:pt x="1416" y="63"/>
                </a:lnTo>
                <a:lnTo>
                  <a:pt x="1423" y="55"/>
                </a:lnTo>
                <a:lnTo>
                  <a:pt x="1428" y="48"/>
                </a:lnTo>
                <a:lnTo>
                  <a:pt x="1436" y="42"/>
                </a:lnTo>
                <a:lnTo>
                  <a:pt x="1443" y="35"/>
                </a:lnTo>
                <a:lnTo>
                  <a:pt x="1452" y="30"/>
                </a:lnTo>
                <a:lnTo>
                  <a:pt x="1461" y="24"/>
                </a:lnTo>
                <a:lnTo>
                  <a:pt x="1471" y="19"/>
                </a:lnTo>
                <a:lnTo>
                  <a:pt x="1481" y="14"/>
                </a:lnTo>
                <a:lnTo>
                  <a:pt x="1493" y="11"/>
                </a:lnTo>
                <a:lnTo>
                  <a:pt x="1505" y="8"/>
                </a:lnTo>
                <a:lnTo>
                  <a:pt x="1517" y="4"/>
                </a:lnTo>
                <a:lnTo>
                  <a:pt x="1532" y="2"/>
                </a:lnTo>
                <a:lnTo>
                  <a:pt x="1546" y="1"/>
                </a:lnTo>
                <a:lnTo>
                  <a:pt x="1561" y="0"/>
                </a:lnTo>
                <a:lnTo>
                  <a:pt x="1577" y="0"/>
                </a:lnTo>
                <a:lnTo>
                  <a:pt x="1602" y="1"/>
                </a:lnTo>
                <a:lnTo>
                  <a:pt x="1630" y="3"/>
                </a:lnTo>
                <a:lnTo>
                  <a:pt x="1660" y="7"/>
                </a:lnTo>
                <a:lnTo>
                  <a:pt x="1693" y="13"/>
                </a:lnTo>
                <a:lnTo>
                  <a:pt x="1693" y="28"/>
                </a:lnTo>
                <a:lnTo>
                  <a:pt x="1695" y="43"/>
                </a:lnTo>
                <a:lnTo>
                  <a:pt x="1697" y="61"/>
                </a:lnTo>
                <a:lnTo>
                  <a:pt x="1699" y="80"/>
                </a:lnTo>
                <a:lnTo>
                  <a:pt x="1682" y="75"/>
                </a:lnTo>
                <a:lnTo>
                  <a:pt x="1667" y="69"/>
                </a:lnTo>
                <a:lnTo>
                  <a:pt x="1652" y="66"/>
                </a:lnTo>
                <a:lnTo>
                  <a:pt x="1637" y="63"/>
                </a:lnTo>
                <a:lnTo>
                  <a:pt x="1622" y="61"/>
                </a:lnTo>
                <a:lnTo>
                  <a:pt x="1608" y="58"/>
                </a:lnTo>
                <a:lnTo>
                  <a:pt x="1594" y="57"/>
                </a:lnTo>
                <a:lnTo>
                  <a:pt x="1581" y="57"/>
                </a:lnTo>
                <a:lnTo>
                  <a:pt x="1563" y="57"/>
                </a:lnTo>
                <a:lnTo>
                  <a:pt x="1547" y="60"/>
                </a:lnTo>
                <a:lnTo>
                  <a:pt x="1533" y="64"/>
                </a:lnTo>
                <a:lnTo>
                  <a:pt x="1519" y="69"/>
                </a:lnTo>
                <a:lnTo>
                  <a:pt x="1508" y="76"/>
                </a:lnTo>
                <a:lnTo>
                  <a:pt x="1497" y="83"/>
                </a:lnTo>
                <a:lnTo>
                  <a:pt x="1490" y="91"/>
                </a:lnTo>
                <a:lnTo>
                  <a:pt x="1482" y="100"/>
                </a:lnTo>
                <a:lnTo>
                  <a:pt x="1476" y="110"/>
                </a:lnTo>
                <a:lnTo>
                  <a:pt x="1472" y="120"/>
                </a:lnTo>
                <a:lnTo>
                  <a:pt x="1470" y="130"/>
                </a:lnTo>
                <a:lnTo>
                  <a:pt x="1470" y="140"/>
                </a:lnTo>
                <a:lnTo>
                  <a:pt x="1470" y="151"/>
                </a:lnTo>
                <a:lnTo>
                  <a:pt x="1473" y="163"/>
                </a:lnTo>
                <a:lnTo>
                  <a:pt x="1478" y="174"/>
                </a:lnTo>
                <a:lnTo>
                  <a:pt x="1483" y="184"/>
                </a:lnTo>
                <a:lnTo>
                  <a:pt x="1494" y="199"/>
                </a:lnTo>
                <a:lnTo>
                  <a:pt x="1507" y="215"/>
                </a:lnTo>
                <a:lnTo>
                  <a:pt x="1515" y="223"/>
                </a:lnTo>
                <a:lnTo>
                  <a:pt x="1525" y="231"/>
                </a:lnTo>
                <a:lnTo>
                  <a:pt x="1535" y="241"/>
                </a:lnTo>
                <a:lnTo>
                  <a:pt x="1547" y="251"/>
                </a:lnTo>
                <a:lnTo>
                  <a:pt x="1552" y="256"/>
                </a:lnTo>
                <a:lnTo>
                  <a:pt x="1562" y="264"/>
                </a:lnTo>
                <a:lnTo>
                  <a:pt x="1577" y="277"/>
                </a:lnTo>
                <a:lnTo>
                  <a:pt x="1595" y="292"/>
                </a:lnTo>
                <a:lnTo>
                  <a:pt x="1615" y="308"/>
                </a:lnTo>
                <a:lnTo>
                  <a:pt x="1633" y="323"/>
                </a:lnTo>
                <a:lnTo>
                  <a:pt x="1646" y="336"/>
                </a:lnTo>
                <a:lnTo>
                  <a:pt x="1657" y="346"/>
                </a:lnTo>
                <a:lnTo>
                  <a:pt x="1667" y="356"/>
                </a:lnTo>
                <a:lnTo>
                  <a:pt x="1675" y="365"/>
                </a:lnTo>
                <a:lnTo>
                  <a:pt x="1682" y="373"/>
                </a:lnTo>
                <a:lnTo>
                  <a:pt x="1688" y="382"/>
                </a:lnTo>
                <a:lnTo>
                  <a:pt x="1693" y="390"/>
                </a:lnTo>
                <a:lnTo>
                  <a:pt x="1699" y="399"/>
                </a:lnTo>
                <a:lnTo>
                  <a:pt x="1702" y="409"/>
                </a:lnTo>
                <a:lnTo>
                  <a:pt x="1707" y="418"/>
                </a:lnTo>
                <a:lnTo>
                  <a:pt x="1709" y="427"/>
                </a:lnTo>
                <a:lnTo>
                  <a:pt x="1711" y="437"/>
                </a:lnTo>
                <a:lnTo>
                  <a:pt x="1712" y="448"/>
                </a:lnTo>
                <a:lnTo>
                  <a:pt x="1712" y="459"/>
                </a:lnTo>
                <a:lnTo>
                  <a:pt x="1711" y="476"/>
                </a:lnTo>
                <a:lnTo>
                  <a:pt x="1709" y="491"/>
                </a:lnTo>
                <a:lnTo>
                  <a:pt x="1704" y="508"/>
                </a:lnTo>
                <a:lnTo>
                  <a:pt x="1698" y="522"/>
                </a:lnTo>
                <a:lnTo>
                  <a:pt x="1690" y="536"/>
                </a:lnTo>
                <a:lnTo>
                  <a:pt x="1680" y="549"/>
                </a:lnTo>
                <a:lnTo>
                  <a:pt x="1669" y="560"/>
                </a:lnTo>
                <a:lnTo>
                  <a:pt x="1656" y="570"/>
                </a:lnTo>
                <a:lnTo>
                  <a:pt x="1642" y="578"/>
                </a:lnTo>
                <a:lnTo>
                  <a:pt x="1627" y="585"/>
                </a:lnTo>
                <a:lnTo>
                  <a:pt x="1611" y="592"/>
                </a:lnTo>
                <a:lnTo>
                  <a:pt x="1594" y="596"/>
                </a:lnTo>
                <a:lnTo>
                  <a:pt x="1578" y="599"/>
                </a:lnTo>
                <a:lnTo>
                  <a:pt x="1560" y="601"/>
                </a:lnTo>
                <a:lnTo>
                  <a:pt x="1543" y="603"/>
                </a:lnTo>
                <a:lnTo>
                  <a:pt x="1525" y="604"/>
                </a:lnTo>
                <a:lnTo>
                  <a:pt x="1510" y="603"/>
                </a:lnTo>
                <a:lnTo>
                  <a:pt x="1495" y="603"/>
                </a:lnTo>
                <a:lnTo>
                  <a:pt x="1480" y="600"/>
                </a:lnTo>
                <a:lnTo>
                  <a:pt x="1464" y="599"/>
                </a:lnTo>
                <a:lnTo>
                  <a:pt x="1447" y="596"/>
                </a:lnTo>
                <a:lnTo>
                  <a:pt x="1426" y="592"/>
                </a:lnTo>
                <a:lnTo>
                  <a:pt x="1403" y="586"/>
                </a:lnTo>
                <a:lnTo>
                  <a:pt x="1375" y="578"/>
                </a:lnTo>
                <a:close/>
                <a:moveTo>
                  <a:pt x="1842" y="594"/>
                </a:moveTo>
                <a:lnTo>
                  <a:pt x="1849" y="497"/>
                </a:lnTo>
                <a:lnTo>
                  <a:pt x="1863" y="162"/>
                </a:lnTo>
                <a:lnTo>
                  <a:pt x="1864" y="89"/>
                </a:lnTo>
                <a:lnTo>
                  <a:pt x="1864" y="82"/>
                </a:lnTo>
                <a:lnTo>
                  <a:pt x="1865" y="73"/>
                </a:lnTo>
                <a:lnTo>
                  <a:pt x="1865" y="64"/>
                </a:lnTo>
                <a:lnTo>
                  <a:pt x="1865" y="56"/>
                </a:lnTo>
                <a:lnTo>
                  <a:pt x="1865" y="9"/>
                </a:lnTo>
                <a:lnTo>
                  <a:pt x="1891" y="10"/>
                </a:lnTo>
                <a:lnTo>
                  <a:pt x="1913" y="10"/>
                </a:lnTo>
                <a:lnTo>
                  <a:pt x="1934" y="10"/>
                </a:lnTo>
                <a:lnTo>
                  <a:pt x="1951" y="10"/>
                </a:lnTo>
                <a:lnTo>
                  <a:pt x="1962" y="10"/>
                </a:lnTo>
                <a:lnTo>
                  <a:pt x="1976" y="10"/>
                </a:lnTo>
                <a:lnTo>
                  <a:pt x="1993" y="10"/>
                </a:lnTo>
                <a:lnTo>
                  <a:pt x="2012" y="9"/>
                </a:lnTo>
                <a:lnTo>
                  <a:pt x="2032" y="9"/>
                </a:lnTo>
                <a:lnTo>
                  <a:pt x="2048" y="9"/>
                </a:lnTo>
                <a:lnTo>
                  <a:pt x="2062" y="9"/>
                </a:lnTo>
                <a:lnTo>
                  <a:pt x="2073" y="9"/>
                </a:lnTo>
                <a:lnTo>
                  <a:pt x="2099" y="9"/>
                </a:lnTo>
                <a:lnTo>
                  <a:pt x="2121" y="10"/>
                </a:lnTo>
                <a:lnTo>
                  <a:pt x="2139" y="13"/>
                </a:lnTo>
                <a:lnTo>
                  <a:pt x="2154" y="17"/>
                </a:lnTo>
                <a:lnTo>
                  <a:pt x="2166" y="21"/>
                </a:lnTo>
                <a:lnTo>
                  <a:pt x="2178" y="26"/>
                </a:lnTo>
                <a:lnTo>
                  <a:pt x="2189" y="34"/>
                </a:lnTo>
                <a:lnTo>
                  <a:pt x="2199" y="43"/>
                </a:lnTo>
                <a:lnTo>
                  <a:pt x="2209" y="53"/>
                </a:lnTo>
                <a:lnTo>
                  <a:pt x="2218" y="64"/>
                </a:lnTo>
                <a:lnTo>
                  <a:pt x="2224" y="76"/>
                </a:lnTo>
                <a:lnTo>
                  <a:pt x="2231" y="89"/>
                </a:lnTo>
                <a:lnTo>
                  <a:pt x="2236" y="102"/>
                </a:lnTo>
                <a:lnTo>
                  <a:pt x="2240" y="118"/>
                </a:lnTo>
                <a:lnTo>
                  <a:pt x="2242" y="133"/>
                </a:lnTo>
                <a:lnTo>
                  <a:pt x="2242" y="149"/>
                </a:lnTo>
                <a:lnTo>
                  <a:pt x="2242" y="163"/>
                </a:lnTo>
                <a:lnTo>
                  <a:pt x="2241" y="175"/>
                </a:lnTo>
                <a:lnTo>
                  <a:pt x="2239" y="188"/>
                </a:lnTo>
                <a:lnTo>
                  <a:pt x="2235" y="201"/>
                </a:lnTo>
                <a:lnTo>
                  <a:pt x="2232" y="213"/>
                </a:lnTo>
                <a:lnTo>
                  <a:pt x="2228" y="224"/>
                </a:lnTo>
                <a:lnTo>
                  <a:pt x="2222" y="236"/>
                </a:lnTo>
                <a:lnTo>
                  <a:pt x="2215" y="247"/>
                </a:lnTo>
                <a:lnTo>
                  <a:pt x="2208" y="257"/>
                </a:lnTo>
                <a:lnTo>
                  <a:pt x="2200" y="267"/>
                </a:lnTo>
                <a:lnTo>
                  <a:pt x="2192" y="275"/>
                </a:lnTo>
                <a:lnTo>
                  <a:pt x="2184" y="284"/>
                </a:lnTo>
                <a:lnTo>
                  <a:pt x="2174" y="292"/>
                </a:lnTo>
                <a:lnTo>
                  <a:pt x="2164" y="299"/>
                </a:lnTo>
                <a:lnTo>
                  <a:pt x="2153" y="305"/>
                </a:lnTo>
                <a:lnTo>
                  <a:pt x="2142" y="311"/>
                </a:lnTo>
                <a:lnTo>
                  <a:pt x="2130" y="315"/>
                </a:lnTo>
                <a:lnTo>
                  <a:pt x="2117" y="319"/>
                </a:lnTo>
                <a:lnTo>
                  <a:pt x="2104" y="324"/>
                </a:lnTo>
                <a:lnTo>
                  <a:pt x="2091" y="326"/>
                </a:lnTo>
                <a:lnTo>
                  <a:pt x="2078" y="328"/>
                </a:lnTo>
                <a:lnTo>
                  <a:pt x="2065" y="330"/>
                </a:lnTo>
                <a:lnTo>
                  <a:pt x="2050" y="332"/>
                </a:lnTo>
                <a:lnTo>
                  <a:pt x="2036" y="332"/>
                </a:lnTo>
                <a:lnTo>
                  <a:pt x="2021" y="332"/>
                </a:lnTo>
                <a:lnTo>
                  <a:pt x="2004" y="330"/>
                </a:lnTo>
                <a:lnTo>
                  <a:pt x="1986" y="328"/>
                </a:lnTo>
                <a:lnTo>
                  <a:pt x="1969" y="325"/>
                </a:lnTo>
                <a:lnTo>
                  <a:pt x="1965" y="311"/>
                </a:lnTo>
                <a:lnTo>
                  <a:pt x="1962" y="296"/>
                </a:lnTo>
                <a:lnTo>
                  <a:pt x="1958" y="284"/>
                </a:lnTo>
                <a:lnTo>
                  <a:pt x="1954" y="271"/>
                </a:lnTo>
                <a:lnTo>
                  <a:pt x="1970" y="274"/>
                </a:lnTo>
                <a:lnTo>
                  <a:pt x="1986" y="277"/>
                </a:lnTo>
                <a:lnTo>
                  <a:pt x="2003" y="278"/>
                </a:lnTo>
                <a:lnTo>
                  <a:pt x="2018" y="278"/>
                </a:lnTo>
                <a:lnTo>
                  <a:pt x="2034" y="278"/>
                </a:lnTo>
                <a:lnTo>
                  <a:pt x="2048" y="277"/>
                </a:lnTo>
                <a:lnTo>
                  <a:pt x="2062" y="274"/>
                </a:lnTo>
                <a:lnTo>
                  <a:pt x="2077" y="271"/>
                </a:lnTo>
                <a:lnTo>
                  <a:pt x="2090" y="267"/>
                </a:lnTo>
                <a:lnTo>
                  <a:pt x="2103" y="261"/>
                </a:lnTo>
                <a:lnTo>
                  <a:pt x="2114" y="254"/>
                </a:lnTo>
                <a:lnTo>
                  <a:pt x="2125" y="247"/>
                </a:lnTo>
                <a:lnTo>
                  <a:pt x="2134" y="238"/>
                </a:lnTo>
                <a:lnTo>
                  <a:pt x="2143" y="228"/>
                </a:lnTo>
                <a:lnTo>
                  <a:pt x="2149" y="218"/>
                </a:lnTo>
                <a:lnTo>
                  <a:pt x="2156" y="206"/>
                </a:lnTo>
                <a:lnTo>
                  <a:pt x="2160" y="193"/>
                </a:lnTo>
                <a:lnTo>
                  <a:pt x="2164" y="181"/>
                </a:lnTo>
                <a:lnTo>
                  <a:pt x="2166" y="166"/>
                </a:lnTo>
                <a:lnTo>
                  <a:pt x="2167" y="153"/>
                </a:lnTo>
                <a:lnTo>
                  <a:pt x="2166" y="142"/>
                </a:lnTo>
                <a:lnTo>
                  <a:pt x="2165" y="132"/>
                </a:lnTo>
                <a:lnTo>
                  <a:pt x="2163" y="122"/>
                </a:lnTo>
                <a:lnTo>
                  <a:pt x="2158" y="112"/>
                </a:lnTo>
                <a:lnTo>
                  <a:pt x="2154" y="104"/>
                </a:lnTo>
                <a:lnTo>
                  <a:pt x="2149" y="96"/>
                </a:lnTo>
                <a:lnTo>
                  <a:pt x="2143" y="89"/>
                </a:lnTo>
                <a:lnTo>
                  <a:pt x="2136" y="83"/>
                </a:lnTo>
                <a:lnTo>
                  <a:pt x="2130" y="78"/>
                </a:lnTo>
                <a:lnTo>
                  <a:pt x="2121" y="74"/>
                </a:lnTo>
                <a:lnTo>
                  <a:pt x="2113" y="71"/>
                </a:lnTo>
                <a:lnTo>
                  <a:pt x="2104" y="68"/>
                </a:lnTo>
                <a:lnTo>
                  <a:pt x="2094" y="66"/>
                </a:lnTo>
                <a:lnTo>
                  <a:pt x="2082" y="65"/>
                </a:lnTo>
                <a:lnTo>
                  <a:pt x="2068" y="65"/>
                </a:lnTo>
                <a:lnTo>
                  <a:pt x="2051" y="64"/>
                </a:lnTo>
                <a:lnTo>
                  <a:pt x="2016" y="64"/>
                </a:lnTo>
                <a:lnTo>
                  <a:pt x="1971" y="65"/>
                </a:lnTo>
                <a:lnTo>
                  <a:pt x="1938" y="65"/>
                </a:lnTo>
                <a:lnTo>
                  <a:pt x="1937" y="88"/>
                </a:lnTo>
                <a:lnTo>
                  <a:pt x="1936" y="111"/>
                </a:lnTo>
                <a:lnTo>
                  <a:pt x="1935" y="133"/>
                </a:lnTo>
                <a:lnTo>
                  <a:pt x="1934" y="154"/>
                </a:lnTo>
                <a:lnTo>
                  <a:pt x="1934" y="175"/>
                </a:lnTo>
                <a:lnTo>
                  <a:pt x="1932" y="196"/>
                </a:lnTo>
                <a:lnTo>
                  <a:pt x="1931" y="216"/>
                </a:lnTo>
                <a:lnTo>
                  <a:pt x="1931" y="236"/>
                </a:lnTo>
                <a:lnTo>
                  <a:pt x="1925" y="411"/>
                </a:lnTo>
                <a:lnTo>
                  <a:pt x="1924" y="457"/>
                </a:lnTo>
                <a:lnTo>
                  <a:pt x="1923" y="495"/>
                </a:lnTo>
                <a:lnTo>
                  <a:pt x="1923" y="524"/>
                </a:lnTo>
                <a:lnTo>
                  <a:pt x="1923" y="545"/>
                </a:lnTo>
                <a:lnTo>
                  <a:pt x="1923" y="594"/>
                </a:lnTo>
                <a:lnTo>
                  <a:pt x="1883" y="593"/>
                </a:lnTo>
                <a:lnTo>
                  <a:pt x="1877" y="593"/>
                </a:lnTo>
                <a:lnTo>
                  <a:pt x="1869" y="594"/>
                </a:lnTo>
                <a:lnTo>
                  <a:pt x="1856" y="594"/>
                </a:lnTo>
                <a:lnTo>
                  <a:pt x="1842" y="594"/>
                </a:lnTo>
                <a:close/>
                <a:moveTo>
                  <a:pt x="2343" y="594"/>
                </a:moveTo>
                <a:lnTo>
                  <a:pt x="2350" y="496"/>
                </a:lnTo>
                <a:lnTo>
                  <a:pt x="2359" y="290"/>
                </a:lnTo>
                <a:lnTo>
                  <a:pt x="2365" y="88"/>
                </a:lnTo>
                <a:lnTo>
                  <a:pt x="2365" y="79"/>
                </a:lnTo>
                <a:lnTo>
                  <a:pt x="2365" y="71"/>
                </a:lnTo>
                <a:lnTo>
                  <a:pt x="2365" y="62"/>
                </a:lnTo>
                <a:lnTo>
                  <a:pt x="2365" y="53"/>
                </a:lnTo>
                <a:lnTo>
                  <a:pt x="2365" y="9"/>
                </a:lnTo>
                <a:lnTo>
                  <a:pt x="2408" y="10"/>
                </a:lnTo>
                <a:lnTo>
                  <a:pt x="2450" y="9"/>
                </a:lnTo>
                <a:lnTo>
                  <a:pt x="2448" y="36"/>
                </a:lnTo>
                <a:lnTo>
                  <a:pt x="2447" y="63"/>
                </a:lnTo>
                <a:lnTo>
                  <a:pt x="2445" y="90"/>
                </a:lnTo>
                <a:lnTo>
                  <a:pt x="2443" y="119"/>
                </a:lnTo>
                <a:lnTo>
                  <a:pt x="2442" y="147"/>
                </a:lnTo>
                <a:lnTo>
                  <a:pt x="2440" y="175"/>
                </a:lnTo>
                <a:lnTo>
                  <a:pt x="2439" y="204"/>
                </a:lnTo>
                <a:lnTo>
                  <a:pt x="2438" y="232"/>
                </a:lnTo>
                <a:lnTo>
                  <a:pt x="2437" y="280"/>
                </a:lnTo>
                <a:lnTo>
                  <a:pt x="2436" y="325"/>
                </a:lnTo>
                <a:lnTo>
                  <a:pt x="2434" y="371"/>
                </a:lnTo>
                <a:lnTo>
                  <a:pt x="2432" y="416"/>
                </a:lnTo>
                <a:lnTo>
                  <a:pt x="2431" y="462"/>
                </a:lnTo>
                <a:lnTo>
                  <a:pt x="2430" y="506"/>
                </a:lnTo>
                <a:lnTo>
                  <a:pt x="2429" y="550"/>
                </a:lnTo>
                <a:lnTo>
                  <a:pt x="2429" y="594"/>
                </a:lnTo>
                <a:lnTo>
                  <a:pt x="2388" y="593"/>
                </a:lnTo>
                <a:lnTo>
                  <a:pt x="2383" y="593"/>
                </a:lnTo>
                <a:lnTo>
                  <a:pt x="2374" y="594"/>
                </a:lnTo>
                <a:lnTo>
                  <a:pt x="2361" y="594"/>
                </a:lnTo>
                <a:lnTo>
                  <a:pt x="2343" y="594"/>
                </a:lnTo>
                <a:close/>
                <a:moveTo>
                  <a:pt x="2708" y="594"/>
                </a:moveTo>
                <a:lnTo>
                  <a:pt x="2715" y="463"/>
                </a:lnTo>
                <a:lnTo>
                  <a:pt x="2728" y="192"/>
                </a:lnTo>
                <a:lnTo>
                  <a:pt x="2731" y="66"/>
                </a:lnTo>
                <a:lnTo>
                  <a:pt x="2706" y="66"/>
                </a:lnTo>
                <a:lnTo>
                  <a:pt x="2680" y="66"/>
                </a:lnTo>
                <a:lnTo>
                  <a:pt x="2657" y="66"/>
                </a:lnTo>
                <a:lnTo>
                  <a:pt x="2634" y="67"/>
                </a:lnTo>
                <a:lnTo>
                  <a:pt x="2611" y="67"/>
                </a:lnTo>
                <a:lnTo>
                  <a:pt x="2590" y="68"/>
                </a:lnTo>
                <a:lnTo>
                  <a:pt x="2569" y="68"/>
                </a:lnTo>
                <a:lnTo>
                  <a:pt x="2549" y="69"/>
                </a:lnTo>
                <a:lnTo>
                  <a:pt x="2550" y="53"/>
                </a:lnTo>
                <a:lnTo>
                  <a:pt x="2551" y="37"/>
                </a:lnTo>
                <a:lnTo>
                  <a:pt x="2551" y="23"/>
                </a:lnTo>
                <a:lnTo>
                  <a:pt x="2551" y="9"/>
                </a:lnTo>
                <a:lnTo>
                  <a:pt x="2579" y="9"/>
                </a:lnTo>
                <a:lnTo>
                  <a:pt x="2606" y="9"/>
                </a:lnTo>
                <a:lnTo>
                  <a:pt x="2635" y="10"/>
                </a:lnTo>
                <a:lnTo>
                  <a:pt x="2664" y="10"/>
                </a:lnTo>
                <a:lnTo>
                  <a:pt x="2693" y="10"/>
                </a:lnTo>
                <a:lnTo>
                  <a:pt x="2723" y="10"/>
                </a:lnTo>
                <a:lnTo>
                  <a:pt x="2754" y="10"/>
                </a:lnTo>
                <a:lnTo>
                  <a:pt x="2785" y="10"/>
                </a:lnTo>
                <a:lnTo>
                  <a:pt x="2920" y="9"/>
                </a:lnTo>
                <a:lnTo>
                  <a:pt x="2993" y="9"/>
                </a:lnTo>
                <a:lnTo>
                  <a:pt x="2992" y="28"/>
                </a:lnTo>
                <a:lnTo>
                  <a:pt x="2991" y="43"/>
                </a:lnTo>
                <a:lnTo>
                  <a:pt x="2990" y="57"/>
                </a:lnTo>
                <a:lnTo>
                  <a:pt x="2990" y="69"/>
                </a:lnTo>
                <a:lnTo>
                  <a:pt x="2957" y="68"/>
                </a:lnTo>
                <a:lnTo>
                  <a:pt x="2920" y="67"/>
                </a:lnTo>
                <a:lnTo>
                  <a:pt x="2883" y="66"/>
                </a:lnTo>
                <a:lnTo>
                  <a:pt x="2844" y="66"/>
                </a:lnTo>
                <a:lnTo>
                  <a:pt x="2809" y="66"/>
                </a:lnTo>
                <a:lnTo>
                  <a:pt x="2800" y="256"/>
                </a:lnTo>
                <a:lnTo>
                  <a:pt x="2791" y="522"/>
                </a:lnTo>
                <a:lnTo>
                  <a:pt x="2791" y="594"/>
                </a:lnTo>
                <a:lnTo>
                  <a:pt x="2751" y="593"/>
                </a:lnTo>
                <a:lnTo>
                  <a:pt x="2746" y="593"/>
                </a:lnTo>
                <a:lnTo>
                  <a:pt x="2737" y="594"/>
                </a:lnTo>
                <a:lnTo>
                  <a:pt x="2724" y="594"/>
                </a:lnTo>
                <a:lnTo>
                  <a:pt x="2708" y="594"/>
                </a:lnTo>
                <a:close/>
                <a:moveTo>
                  <a:pt x="2995" y="594"/>
                </a:moveTo>
                <a:lnTo>
                  <a:pt x="3072" y="446"/>
                </a:lnTo>
                <a:lnTo>
                  <a:pt x="3269" y="58"/>
                </a:lnTo>
                <a:lnTo>
                  <a:pt x="3293" y="9"/>
                </a:lnTo>
                <a:lnTo>
                  <a:pt x="3341" y="10"/>
                </a:lnTo>
                <a:lnTo>
                  <a:pt x="3353" y="10"/>
                </a:lnTo>
                <a:lnTo>
                  <a:pt x="3365" y="10"/>
                </a:lnTo>
                <a:lnTo>
                  <a:pt x="3378" y="9"/>
                </a:lnTo>
                <a:lnTo>
                  <a:pt x="3392" y="9"/>
                </a:lnTo>
                <a:lnTo>
                  <a:pt x="3464" y="219"/>
                </a:lnTo>
                <a:lnTo>
                  <a:pt x="3601" y="594"/>
                </a:lnTo>
                <a:lnTo>
                  <a:pt x="3560" y="593"/>
                </a:lnTo>
                <a:lnTo>
                  <a:pt x="3554" y="593"/>
                </a:lnTo>
                <a:lnTo>
                  <a:pt x="3544" y="594"/>
                </a:lnTo>
                <a:lnTo>
                  <a:pt x="3530" y="594"/>
                </a:lnTo>
                <a:lnTo>
                  <a:pt x="3515" y="594"/>
                </a:lnTo>
                <a:lnTo>
                  <a:pt x="3508" y="571"/>
                </a:lnTo>
                <a:lnTo>
                  <a:pt x="3500" y="543"/>
                </a:lnTo>
                <a:lnTo>
                  <a:pt x="3490" y="511"/>
                </a:lnTo>
                <a:lnTo>
                  <a:pt x="3476" y="475"/>
                </a:lnTo>
                <a:lnTo>
                  <a:pt x="3464" y="437"/>
                </a:lnTo>
                <a:lnTo>
                  <a:pt x="3452" y="404"/>
                </a:lnTo>
                <a:lnTo>
                  <a:pt x="3441" y="375"/>
                </a:lnTo>
                <a:lnTo>
                  <a:pt x="3432" y="348"/>
                </a:lnTo>
                <a:lnTo>
                  <a:pt x="3200" y="348"/>
                </a:lnTo>
                <a:lnTo>
                  <a:pt x="3138" y="477"/>
                </a:lnTo>
                <a:lnTo>
                  <a:pt x="3083" y="594"/>
                </a:lnTo>
                <a:lnTo>
                  <a:pt x="3040" y="593"/>
                </a:lnTo>
                <a:lnTo>
                  <a:pt x="3034" y="593"/>
                </a:lnTo>
                <a:lnTo>
                  <a:pt x="3024" y="594"/>
                </a:lnTo>
                <a:lnTo>
                  <a:pt x="3011" y="594"/>
                </a:lnTo>
                <a:lnTo>
                  <a:pt x="2995" y="594"/>
                </a:lnTo>
                <a:close/>
                <a:moveTo>
                  <a:pt x="3224" y="292"/>
                </a:moveTo>
                <a:lnTo>
                  <a:pt x="3416" y="292"/>
                </a:lnTo>
                <a:lnTo>
                  <a:pt x="3337" y="65"/>
                </a:lnTo>
                <a:lnTo>
                  <a:pt x="3224" y="292"/>
                </a:lnTo>
                <a:close/>
                <a:moveTo>
                  <a:pt x="3704" y="594"/>
                </a:moveTo>
                <a:lnTo>
                  <a:pt x="3707" y="565"/>
                </a:lnTo>
                <a:lnTo>
                  <a:pt x="3709" y="535"/>
                </a:lnTo>
                <a:lnTo>
                  <a:pt x="3711" y="505"/>
                </a:lnTo>
                <a:lnTo>
                  <a:pt x="3713" y="471"/>
                </a:lnTo>
                <a:lnTo>
                  <a:pt x="3715" y="436"/>
                </a:lnTo>
                <a:lnTo>
                  <a:pt x="3718" y="401"/>
                </a:lnTo>
                <a:lnTo>
                  <a:pt x="3720" y="362"/>
                </a:lnTo>
                <a:lnTo>
                  <a:pt x="3721" y="324"/>
                </a:lnTo>
                <a:lnTo>
                  <a:pt x="3723" y="284"/>
                </a:lnTo>
                <a:lnTo>
                  <a:pt x="3724" y="245"/>
                </a:lnTo>
                <a:lnTo>
                  <a:pt x="3725" y="205"/>
                </a:lnTo>
                <a:lnTo>
                  <a:pt x="3726" y="165"/>
                </a:lnTo>
                <a:lnTo>
                  <a:pt x="3728" y="126"/>
                </a:lnTo>
                <a:lnTo>
                  <a:pt x="3729" y="87"/>
                </a:lnTo>
                <a:lnTo>
                  <a:pt x="3730" y="48"/>
                </a:lnTo>
                <a:lnTo>
                  <a:pt x="3730" y="9"/>
                </a:lnTo>
                <a:lnTo>
                  <a:pt x="3744" y="9"/>
                </a:lnTo>
                <a:lnTo>
                  <a:pt x="3756" y="10"/>
                </a:lnTo>
                <a:lnTo>
                  <a:pt x="3766" y="10"/>
                </a:lnTo>
                <a:lnTo>
                  <a:pt x="3775" y="10"/>
                </a:lnTo>
                <a:lnTo>
                  <a:pt x="3815" y="9"/>
                </a:lnTo>
                <a:lnTo>
                  <a:pt x="3800" y="281"/>
                </a:lnTo>
                <a:lnTo>
                  <a:pt x="3790" y="536"/>
                </a:lnTo>
                <a:lnTo>
                  <a:pt x="3871" y="538"/>
                </a:lnTo>
                <a:lnTo>
                  <a:pt x="3913" y="538"/>
                </a:lnTo>
                <a:lnTo>
                  <a:pt x="3948" y="538"/>
                </a:lnTo>
                <a:lnTo>
                  <a:pt x="3976" y="536"/>
                </a:lnTo>
                <a:lnTo>
                  <a:pt x="3997" y="536"/>
                </a:lnTo>
                <a:lnTo>
                  <a:pt x="4016" y="536"/>
                </a:lnTo>
                <a:lnTo>
                  <a:pt x="4034" y="535"/>
                </a:lnTo>
                <a:lnTo>
                  <a:pt x="4051" y="535"/>
                </a:lnTo>
                <a:lnTo>
                  <a:pt x="4069" y="534"/>
                </a:lnTo>
                <a:lnTo>
                  <a:pt x="4068" y="547"/>
                </a:lnTo>
                <a:lnTo>
                  <a:pt x="4067" y="563"/>
                </a:lnTo>
                <a:lnTo>
                  <a:pt x="4066" y="577"/>
                </a:lnTo>
                <a:lnTo>
                  <a:pt x="4065" y="594"/>
                </a:lnTo>
                <a:lnTo>
                  <a:pt x="4041" y="594"/>
                </a:lnTo>
                <a:lnTo>
                  <a:pt x="4018" y="594"/>
                </a:lnTo>
                <a:lnTo>
                  <a:pt x="3995" y="594"/>
                </a:lnTo>
                <a:lnTo>
                  <a:pt x="3974" y="594"/>
                </a:lnTo>
                <a:lnTo>
                  <a:pt x="3953" y="593"/>
                </a:lnTo>
                <a:lnTo>
                  <a:pt x="3932" y="593"/>
                </a:lnTo>
                <a:lnTo>
                  <a:pt x="3914" y="593"/>
                </a:lnTo>
                <a:lnTo>
                  <a:pt x="3894" y="593"/>
                </a:lnTo>
                <a:lnTo>
                  <a:pt x="3704" y="594"/>
                </a:lnTo>
                <a:close/>
              </a:path>
            </a:pathLst>
          </a:custGeom>
          <a:solidFill>
            <a:srgbClr val="6A8FA5"/>
          </a:solidFill>
          <a:ln w="9525">
            <a:noFill/>
            <a:round/>
            <a:headEnd/>
            <a:tailEnd/>
          </a:ln>
        </xdr:spPr>
      </xdr:sp>
      <xdr:sp macro="" textlink="">
        <xdr:nvSpPr>
          <xdr:cNvPr id="56" name="Freeform 452"/>
          <xdr:cNvSpPr>
            <a:spLocks noEditPoints="1"/>
          </xdr:cNvSpPr>
        </xdr:nvSpPr>
        <xdr:spPr bwMode="auto">
          <a:xfrm>
            <a:off x="2575" y="932"/>
            <a:ext cx="947" cy="132"/>
          </a:xfrm>
          <a:custGeom>
            <a:avLst/>
            <a:gdLst>
              <a:gd name="T0" fmla="*/ 0 w 4738"/>
              <a:gd name="T1" fmla="*/ 0 h 659"/>
              <a:gd name="T2" fmla="*/ 0 w 4738"/>
              <a:gd name="T3" fmla="*/ 0 h 659"/>
              <a:gd name="T4" fmla="*/ 0 w 4738"/>
              <a:gd name="T5" fmla="*/ 0 h 659"/>
              <a:gd name="T6" fmla="*/ 0 w 4738"/>
              <a:gd name="T7" fmla="*/ 0 h 659"/>
              <a:gd name="T8" fmla="*/ 0 w 4738"/>
              <a:gd name="T9" fmla="*/ 0 h 659"/>
              <a:gd name="T10" fmla="*/ 0 w 4738"/>
              <a:gd name="T11" fmla="*/ 0 h 659"/>
              <a:gd name="T12" fmla="*/ 0 w 4738"/>
              <a:gd name="T13" fmla="*/ 0 h 659"/>
              <a:gd name="T14" fmla="*/ 0 w 4738"/>
              <a:gd name="T15" fmla="*/ 0 h 659"/>
              <a:gd name="T16" fmla="*/ 0 w 4738"/>
              <a:gd name="T17" fmla="*/ 0 h 659"/>
              <a:gd name="T18" fmla="*/ 0 w 4738"/>
              <a:gd name="T19" fmla="*/ 0 h 659"/>
              <a:gd name="T20" fmla="*/ 0 w 4738"/>
              <a:gd name="T21" fmla="*/ 0 h 659"/>
              <a:gd name="T22" fmla="*/ 0 w 4738"/>
              <a:gd name="T23" fmla="*/ 0 h 659"/>
              <a:gd name="T24" fmla="*/ 0 w 4738"/>
              <a:gd name="T25" fmla="*/ 0 h 659"/>
              <a:gd name="T26" fmla="*/ 0 w 4738"/>
              <a:gd name="T27" fmla="*/ 0 h 659"/>
              <a:gd name="T28" fmla="*/ 0 w 4738"/>
              <a:gd name="T29" fmla="*/ 0 h 659"/>
              <a:gd name="T30" fmla="*/ 0 w 4738"/>
              <a:gd name="T31" fmla="*/ 0 h 659"/>
              <a:gd name="T32" fmla="*/ 0 w 4738"/>
              <a:gd name="T33" fmla="*/ 0 h 659"/>
              <a:gd name="T34" fmla="*/ 0 w 4738"/>
              <a:gd name="T35" fmla="*/ 0 h 659"/>
              <a:gd name="T36" fmla="*/ 0 w 4738"/>
              <a:gd name="T37" fmla="*/ 0 h 659"/>
              <a:gd name="T38" fmla="*/ 0 w 4738"/>
              <a:gd name="T39" fmla="*/ 0 h 659"/>
              <a:gd name="T40" fmla="*/ 0 w 4738"/>
              <a:gd name="T41" fmla="*/ 0 h 659"/>
              <a:gd name="T42" fmla="*/ 0 w 4738"/>
              <a:gd name="T43" fmla="*/ 0 h 659"/>
              <a:gd name="T44" fmla="*/ 0 w 4738"/>
              <a:gd name="T45" fmla="*/ 0 h 659"/>
              <a:gd name="T46" fmla="*/ 0 w 4738"/>
              <a:gd name="T47" fmla="*/ 0 h 659"/>
              <a:gd name="T48" fmla="*/ 0 w 4738"/>
              <a:gd name="T49" fmla="*/ 0 h 659"/>
              <a:gd name="T50" fmla="*/ 0 w 4738"/>
              <a:gd name="T51" fmla="*/ 0 h 659"/>
              <a:gd name="T52" fmla="*/ 0 w 4738"/>
              <a:gd name="T53" fmla="*/ 0 h 659"/>
              <a:gd name="T54" fmla="*/ 0 w 4738"/>
              <a:gd name="T55" fmla="*/ 0 h 659"/>
              <a:gd name="T56" fmla="*/ 0 w 4738"/>
              <a:gd name="T57" fmla="*/ 0 h 659"/>
              <a:gd name="T58" fmla="*/ 0 w 4738"/>
              <a:gd name="T59" fmla="*/ 0 h 659"/>
              <a:gd name="T60" fmla="*/ 0 w 4738"/>
              <a:gd name="T61" fmla="*/ 0 h 659"/>
              <a:gd name="T62" fmla="*/ 0 w 4738"/>
              <a:gd name="T63" fmla="*/ 0 h 659"/>
              <a:gd name="T64" fmla="*/ 0 w 4738"/>
              <a:gd name="T65" fmla="*/ 0 h 659"/>
              <a:gd name="T66" fmla="*/ 0 w 4738"/>
              <a:gd name="T67" fmla="*/ 0 h 659"/>
              <a:gd name="T68" fmla="*/ 0 w 4738"/>
              <a:gd name="T69" fmla="*/ 0 h 659"/>
              <a:gd name="T70" fmla="*/ 0 w 4738"/>
              <a:gd name="T71" fmla="*/ 0 h 659"/>
              <a:gd name="T72" fmla="*/ 0 w 4738"/>
              <a:gd name="T73" fmla="*/ 0 h 659"/>
              <a:gd name="T74" fmla="*/ 0 w 4738"/>
              <a:gd name="T75" fmla="*/ 0 h 659"/>
              <a:gd name="T76" fmla="*/ 0 w 4738"/>
              <a:gd name="T77" fmla="*/ 0 h 659"/>
              <a:gd name="T78" fmla="*/ 0 w 4738"/>
              <a:gd name="T79" fmla="*/ 0 h 659"/>
              <a:gd name="T80" fmla="*/ 0 w 4738"/>
              <a:gd name="T81" fmla="*/ 0 h 659"/>
              <a:gd name="T82" fmla="*/ 0 w 4738"/>
              <a:gd name="T83" fmla="*/ 0 h 659"/>
              <a:gd name="T84" fmla="*/ 0 w 4738"/>
              <a:gd name="T85" fmla="*/ 0 h 659"/>
              <a:gd name="T86" fmla="*/ 0 w 4738"/>
              <a:gd name="T87" fmla="*/ 0 h 659"/>
              <a:gd name="T88" fmla="*/ 0 w 4738"/>
              <a:gd name="T89" fmla="*/ 0 h 659"/>
              <a:gd name="T90" fmla="*/ 0 w 4738"/>
              <a:gd name="T91" fmla="*/ 0 h 659"/>
              <a:gd name="T92" fmla="*/ 0 w 4738"/>
              <a:gd name="T93" fmla="*/ 0 h 659"/>
              <a:gd name="T94" fmla="*/ 0 w 4738"/>
              <a:gd name="T95" fmla="*/ 0 h 659"/>
              <a:gd name="T96" fmla="*/ 0 w 4738"/>
              <a:gd name="T97" fmla="*/ 0 h 659"/>
              <a:gd name="T98" fmla="*/ 0 w 4738"/>
              <a:gd name="T99" fmla="*/ 0 h 659"/>
              <a:gd name="T100" fmla="*/ 0 w 4738"/>
              <a:gd name="T101" fmla="*/ 0 h 659"/>
              <a:gd name="T102" fmla="*/ 0 w 4738"/>
              <a:gd name="T103" fmla="*/ 0 h 659"/>
              <a:gd name="T104" fmla="*/ 0 w 4738"/>
              <a:gd name="T105" fmla="*/ 0 h 659"/>
              <a:gd name="T106" fmla="*/ 0 w 4738"/>
              <a:gd name="T107" fmla="*/ 0 h 659"/>
              <a:gd name="T108" fmla="*/ 0 w 4738"/>
              <a:gd name="T109" fmla="*/ 0 h 659"/>
              <a:gd name="T110" fmla="*/ 0 w 4738"/>
              <a:gd name="T111" fmla="*/ 0 h 659"/>
              <a:gd name="T112" fmla="*/ 0 w 4738"/>
              <a:gd name="T113" fmla="*/ 0 h 659"/>
              <a:gd name="T114" fmla="*/ 0 w 4738"/>
              <a:gd name="T115" fmla="*/ 0 h 659"/>
              <a:gd name="T116" fmla="*/ 0 w 4738"/>
              <a:gd name="T117" fmla="*/ 0 h 659"/>
              <a:gd name="T118" fmla="*/ 0 w 4738"/>
              <a:gd name="T119" fmla="*/ 0 h 659"/>
              <a:gd name="T120" fmla="*/ 0 w 4738"/>
              <a:gd name="T121" fmla="*/ 0 h 659"/>
              <a:gd name="T122" fmla="*/ 0 w 4738"/>
              <a:gd name="T123" fmla="*/ 0 h 659"/>
              <a:gd name="T124" fmla="*/ 0 w 4738"/>
              <a:gd name="T125" fmla="*/ 0 h 65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4738"/>
              <a:gd name="T190" fmla="*/ 0 h 659"/>
              <a:gd name="T191" fmla="*/ 4738 w 4738"/>
              <a:gd name="T192" fmla="*/ 659 h 659"/>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4738" h="659">
                <a:moveTo>
                  <a:pt x="10" y="635"/>
                </a:moveTo>
                <a:lnTo>
                  <a:pt x="8" y="602"/>
                </a:lnTo>
                <a:lnTo>
                  <a:pt x="5" y="571"/>
                </a:lnTo>
                <a:lnTo>
                  <a:pt x="3" y="545"/>
                </a:lnTo>
                <a:lnTo>
                  <a:pt x="0" y="521"/>
                </a:lnTo>
                <a:lnTo>
                  <a:pt x="22" y="530"/>
                </a:lnTo>
                <a:lnTo>
                  <a:pt x="44" y="539"/>
                </a:lnTo>
                <a:lnTo>
                  <a:pt x="65" y="546"/>
                </a:lnTo>
                <a:lnTo>
                  <a:pt x="85" y="551"/>
                </a:lnTo>
                <a:lnTo>
                  <a:pt x="105" y="556"/>
                </a:lnTo>
                <a:lnTo>
                  <a:pt x="124" y="559"/>
                </a:lnTo>
                <a:lnTo>
                  <a:pt x="143" y="561"/>
                </a:lnTo>
                <a:lnTo>
                  <a:pt x="162" y="562"/>
                </a:lnTo>
                <a:lnTo>
                  <a:pt x="176" y="561"/>
                </a:lnTo>
                <a:lnTo>
                  <a:pt x="189" y="560"/>
                </a:lnTo>
                <a:lnTo>
                  <a:pt x="203" y="557"/>
                </a:lnTo>
                <a:lnTo>
                  <a:pt x="216" y="553"/>
                </a:lnTo>
                <a:lnTo>
                  <a:pt x="228" y="548"/>
                </a:lnTo>
                <a:lnTo>
                  <a:pt x="238" y="542"/>
                </a:lnTo>
                <a:lnTo>
                  <a:pt x="246" y="536"/>
                </a:lnTo>
                <a:lnTo>
                  <a:pt x="253" y="528"/>
                </a:lnTo>
                <a:lnTo>
                  <a:pt x="258" y="519"/>
                </a:lnTo>
                <a:lnTo>
                  <a:pt x="262" y="510"/>
                </a:lnTo>
                <a:lnTo>
                  <a:pt x="264" y="502"/>
                </a:lnTo>
                <a:lnTo>
                  <a:pt x="265" y="492"/>
                </a:lnTo>
                <a:lnTo>
                  <a:pt x="264" y="484"/>
                </a:lnTo>
                <a:lnTo>
                  <a:pt x="263" y="476"/>
                </a:lnTo>
                <a:lnTo>
                  <a:pt x="262" y="470"/>
                </a:lnTo>
                <a:lnTo>
                  <a:pt x="259" y="463"/>
                </a:lnTo>
                <a:lnTo>
                  <a:pt x="254" y="455"/>
                </a:lnTo>
                <a:lnTo>
                  <a:pt x="248" y="447"/>
                </a:lnTo>
                <a:lnTo>
                  <a:pt x="240" y="438"/>
                </a:lnTo>
                <a:lnTo>
                  <a:pt x="230" y="428"/>
                </a:lnTo>
                <a:lnTo>
                  <a:pt x="215" y="414"/>
                </a:lnTo>
                <a:lnTo>
                  <a:pt x="194" y="395"/>
                </a:lnTo>
                <a:lnTo>
                  <a:pt x="168" y="373"/>
                </a:lnTo>
                <a:lnTo>
                  <a:pt x="138" y="345"/>
                </a:lnTo>
                <a:lnTo>
                  <a:pt x="123" y="332"/>
                </a:lnTo>
                <a:lnTo>
                  <a:pt x="111" y="321"/>
                </a:lnTo>
                <a:lnTo>
                  <a:pt x="101" y="312"/>
                </a:lnTo>
                <a:lnTo>
                  <a:pt x="94" y="306"/>
                </a:lnTo>
                <a:lnTo>
                  <a:pt x="81" y="293"/>
                </a:lnTo>
                <a:lnTo>
                  <a:pt x="70" y="281"/>
                </a:lnTo>
                <a:lnTo>
                  <a:pt x="61" y="269"/>
                </a:lnTo>
                <a:lnTo>
                  <a:pt x="52" y="258"/>
                </a:lnTo>
                <a:lnTo>
                  <a:pt x="45" y="248"/>
                </a:lnTo>
                <a:lnTo>
                  <a:pt x="40" y="238"/>
                </a:lnTo>
                <a:lnTo>
                  <a:pt x="35" y="227"/>
                </a:lnTo>
                <a:lnTo>
                  <a:pt x="32" y="217"/>
                </a:lnTo>
                <a:lnTo>
                  <a:pt x="29" y="206"/>
                </a:lnTo>
                <a:lnTo>
                  <a:pt x="26" y="197"/>
                </a:lnTo>
                <a:lnTo>
                  <a:pt x="25" y="184"/>
                </a:lnTo>
                <a:lnTo>
                  <a:pt x="25" y="173"/>
                </a:lnTo>
                <a:lnTo>
                  <a:pt x="25" y="162"/>
                </a:lnTo>
                <a:lnTo>
                  <a:pt x="26" y="152"/>
                </a:lnTo>
                <a:lnTo>
                  <a:pt x="29" y="141"/>
                </a:lnTo>
                <a:lnTo>
                  <a:pt x="31" y="132"/>
                </a:lnTo>
                <a:lnTo>
                  <a:pt x="34" y="122"/>
                </a:lnTo>
                <a:lnTo>
                  <a:pt x="39" y="112"/>
                </a:lnTo>
                <a:lnTo>
                  <a:pt x="43" y="102"/>
                </a:lnTo>
                <a:lnTo>
                  <a:pt x="48" y="93"/>
                </a:lnTo>
                <a:lnTo>
                  <a:pt x="55" y="83"/>
                </a:lnTo>
                <a:lnTo>
                  <a:pt x="63" y="75"/>
                </a:lnTo>
                <a:lnTo>
                  <a:pt x="70" y="67"/>
                </a:lnTo>
                <a:lnTo>
                  <a:pt x="78" y="59"/>
                </a:lnTo>
                <a:lnTo>
                  <a:pt x="88" y="52"/>
                </a:lnTo>
                <a:lnTo>
                  <a:pt x="98" y="46"/>
                </a:lnTo>
                <a:lnTo>
                  <a:pt x="109" y="39"/>
                </a:lnTo>
                <a:lnTo>
                  <a:pt x="120" y="33"/>
                </a:lnTo>
                <a:lnTo>
                  <a:pt x="132" y="29"/>
                </a:lnTo>
                <a:lnTo>
                  <a:pt x="145" y="25"/>
                </a:lnTo>
                <a:lnTo>
                  <a:pt x="160" y="20"/>
                </a:lnTo>
                <a:lnTo>
                  <a:pt x="174" y="18"/>
                </a:lnTo>
                <a:lnTo>
                  <a:pt x="189" y="16"/>
                </a:lnTo>
                <a:lnTo>
                  <a:pt x="205" y="14"/>
                </a:lnTo>
                <a:lnTo>
                  <a:pt x="222" y="13"/>
                </a:lnTo>
                <a:lnTo>
                  <a:pt x="240" y="13"/>
                </a:lnTo>
                <a:lnTo>
                  <a:pt x="273" y="14"/>
                </a:lnTo>
                <a:lnTo>
                  <a:pt x="308" y="17"/>
                </a:lnTo>
                <a:lnTo>
                  <a:pt x="346" y="21"/>
                </a:lnTo>
                <a:lnTo>
                  <a:pt x="385" y="28"/>
                </a:lnTo>
                <a:lnTo>
                  <a:pt x="387" y="53"/>
                </a:lnTo>
                <a:lnTo>
                  <a:pt x="389" y="80"/>
                </a:lnTo>
                <a:lnTo>
                  <a:pt x="392" y="107"/>
                </a:lnTo>
                <a:lnTo>
                  <a:pt x="394" y="137"/>
                </a:lnTo>
                <a:lnTo>
                  <a:pt x="378" y="130"/>
                </a:lnTo>
                <a:lnTo>
                  <a:pt x="360" y="125"/>
                </a:lnTo>
                <a:lnTo>
                  <a:pt x="344" y="121"/>
                </a:lnTo>
                <a:lnTo>
                  <a:pt x="327" y="117"/>
                </a:lnTo>
                <a:lnTo>
                  <a:pt x="311" y="114"/>
                </a:lnTo>
                <a:lnTo>
                  <a:pt x="295" y="112"/>
                </a:lnTo>
                <a:lnTo>
                  <a:pt x="280" y="111"/>
                </a:lnTo>
                <a:lnTo>
                  <a:pt x="264" y="109"/>
                </a:lnTo>
                <a:lnTo>
                  <a:pt x="253" y="111"/>
                </a:lnTo>
                <a:lnTo>
                  <a:pt x="243" y="111"/>
                </a:lnTo>
                <a:lnTo>
                  <a:pt x="233" y="113"/>
                </a:lnTo>
                <a:lnTo>
                  <a:pt x="224" y="115"/>
                </a:lnTo>
                <a:lnTo>
                  <a:pt x="215" y="118"/>
                </a:lnTo>
                <a:lnTo>
                  <a:pt x="207" y="122"/>
                </a:lnTo>
                <a:lnTo>
                  <a:pt x="198" y="125"/>
                </a:lnTo>
                <a:lnTo>
                  <a:pt x="192" y="130"/>
                </a:lnTo>
                <a:lnTo>
                  <a:pt x="185" y="135"/>
                </a:lnTo>
                <a:lnTo>
                  <a:pt x="179" y="140"/>
                </a:lnTo>
                <a:lnTo>
                  <a:pt x="174" y="146"/>
                </a:lnTo>
                <a:lnTo>
                  <a:pt x="170" y="152"/>
                </a:lnTo>
                <a:lnTo>
                  <a:pt x="167" y="158"/>
                </a:lnTo>
                <a:lnTo>
                  <a:pt x="165" y="165"/>
                </a:lnTo>
                <a:lnTo>
                  <a:pt x="163" y="171"/>
                </a:lnTo>
                <a:lnTo>
                  <a:pt x="163" y="178"/>
                </a:lnTo>
                <a:lnTo>
                  <a:pt x="163" y="186"/>
                </a:lnTo>
                <a:lnTo>
                  <a:pt x="165" y="193"/>
                </a:lnTo>
                <a:lnTo>
                  <a:pt x="167" y="201"/>
                </a:lnTo>
                <a:lnTo>
                  <a:pt x="171" y="209"/>
                </a:lnTo>
                <a:lnTo>
                  <a:pt x="176" y="217"/>
                </a:lnTo>
                <a:lnTo>
                  <a:pt x="185" y="228"/>
                </a:lnTo>
                <a:lnTo>
                  <a:pt x="197" y="242"/>
                </a:lnTo>
                <a:lnTo>
                  <a:pt x="215" y="256"/>
                </a:lnTo>
                <a:lnTo>
                  <a:pt x="225" y="264"/>
                </a:lnTo>
                <a:lnTo>
                  <a:pt x="232" y="271"/>
                </a:lnTo>
                <a:lnTo>
                  <a:pt x="241" y="277"/>
                </a:lnTo>
                <a:lnTo>
                  <a:pt x="248" y="282"/>
                </a:lnTo>
                <a:lnTo>
                  <a:pt x="304" y="334"/>
                </a:lnTo>
                <a:lnTo>
                  <a:pt x="315" y="343"/>
                </a:lnTo>
                <a:lnTo>
                  <a:pt x="324" y="352"/>
                </a:lnTo>
                <a:lnTo>
                  <a:pt x="334" y="361"/>
                </a:lnTo>
                <a:lnTo>
                  <a:pt x="342" y="368"/>
                </a:lnTo>
                <a:lnTo>
                  <a:pt x="358" y="385"/>
                </a:lnTo>
                <a:lnTo>
                  <a:pt x="371" y="401"/>
                </a:lnTo>
                <a:lnTo>
                  <a:pt x="382" y="417"/>
                </a:lnTo>
                <a:lnTo>
                  <a:pt x="390" y="431"/>
                </a:lnTo>
                <a:lnTo>
                  <a:pt x="395" y="445"/>
                </a:lnTo>
                <a:lnTo>
                  <a:pt x="400" y="460"/>
                </a:lnTo>
                <a:lnTo>
                  <a:pt x="403" y="475"/>
                </a:lnTo>
                <a:lnTo>
                  <a:pt x="403" y="492"/>
                </a:lnTo>
                <a:lnTo>
                  <a:pt x="403" y="501"/>
                </a:lnTo>
                <a:lnTo>
                  <a:pt x="402" y="510"/>
                </a:lnTo>
                <a:lnTo>
                  <a:pt x="401" y="519"/>
                </a:lnTo>
                <a:lnTo>
                  <a:pt x="399" y="529"/>
                </a:lnTo>
                <a:lnTo>
                  <a:pt x="396" y="538"/>
                </a:lnTo>
                <a:lnTo>
                  <a:pt x="393" y="547"/>
                </a:lnTo>
                <a:lnTo>
                  <a:pt x="390" y="556"/>
                </a:lnTo>
                <a:lnTo>
                  <a:pt x="385" y="563"/>
                </a:lnTo>
                <a:lnTo>
                  <a:pt x="381" y="572"/>
                </a:lnTo>
                <a:lnTo>
                  <a:pt x="376" y="580"/>
                </a:lnTo>
                <a:lnTo>
                  <a:pt x="370" y="588"/>
                </a:lnTo>
                <a:lnTo>
                  <a:pt x="365" y="595"/>
                </a:lnTo>
                <a:lnTo>
                  <a:pt x="358" y="602"/>
                </a:lnTo>
                <a:lnTo>
                  <a:pt x="350" y="609"/>
                </a:lnTo>
                <a:lnTo>
                  <a:pt x="342" y="614"/>
                </a:lnTo>
                <a:lnTo>
                  <a:pt x="335" y="620"/>
                </a:lnTo>
                <a:lnTo>
                  <a:pt x="318" y="631"/>
                </a:lnTo>
                <a:lnTo>
                  <a:pt x="301" y="638"/>
                </a:lnTo>
                <a:lnTo>
                  <a:pt x="282" y="645"/>
                </a:lnTo>
                <a:lnTo>
                  <a:pt x="262" y="650"/>
                </a:lnTo>
                <a:lnTo>
                  <a:pt x="242" y="654"/>
                </a:lnTo>
                <a:lnTo>
                  <a:pt x="221" y="657"/>
                </a:lnTo>
                <a:lnTo>
                  <a:pt x="200" y="658"/>
                </a:lnTo>
                <a:lnTo>
                  <a:pt x="178" y="659"/>
                </a:lnTo>
                <a:lnTo>
                  <a:pt x="164" y="658"/>
                </a:lnTo>
                <a:lnTo>
                  <a:pt x="148" y="657"/>
                </a:lnTo>
                <a:lnTo>
                  <a:pt x="130" y="656"/>
                </a:lnTo>
                <a:lnTo>
                  <a:pt x="111" y="654"/>
                </a:lnTo>
                <a:lnTo>
                  <a:pt x="90" y="650"/>
                </a:lnTo>
                <a:lnTo>
                  <a:pt x="66" y="646"/>
                </a:lnTo>
                <a:lnTo>
                  <a:pt x="40" y="642"/>
                </a:lnTo>
                <a:lnTo>
                  <a:pt x="10" y="635"/>
                </a:lnTo>
                <a:close/>
                <a:moveTo>
                  <a:pt x="559" y="285"/>
                </a:moveTo>
                <a:lnTo>
                  <a:pt x="563" y="269"/>
                </a:lnTo>
                <a:lnTo>
                  <a:pt x="565" y="257"/>
                </a:lnTo>
                <a:lnTo>
                  <a:pt x="566" y="246"/>
                </a:lnTo>
                <a:lnTo>
                  <a:pt x="567" y="238"/>
                </a:lnTo>
                <a:lnTo>
                  <a:pt x="568" y="231"/>
                </a:lnTo>
                <a:lnTo>
                  <a:pt x="569" y="222"/>
                </a:lnTo>
                <a:lnTo>
                  <a:pt x="572" y="211"/>
                </a:lnTo>
                <a:lnTo>
                  <a:pt x="574" y="198"/>
                </a:lnTo>
                <a:lnTo>
                  <a:pt x="604" y="191"/>
                </a:lnTo>
                <a:lnTo>
                  <a:pt x="631" y="186"/>
                </a:lnTo>
                <a:lnTo>
                  <a:pt x="657" y="181"/>
                </a:lnTo>
                <a:lnTo>
                  <a:pt x="682" y="178"/>
                </a:lnTo>
                <a:lnTo>
                  <a:pt x="706" y="174"/>
                </a:lnTo>
                <a:lnTo>
                  <a:pt x="729" y="173"/>
                </a:lnTo>
                <a:lnTo>
                  <a:pt x="751" y="172"/>
                </a:lnTo>
                <a:lnTo>
                  <a:pt x="773" y="171"/>
                </a:lnTo>
                <a:lnTo>
                  <a:pt x="798" y="172"/>
                </a:lnTo>
                <a:lnTo>
                  <a:pt x="822" y="174"/>
                </a:lnTo>
                <a:lnTo>
                  <a:pt x="844" y="178"/>
                </a:lnTo>
                <a:lnTo>
                  <a:pt x="866" y="183"/>
                </a:lnTo>
                <a:lnTo>
                  <a:pt x="876" y="187"/>
                </a:lnTo>
                <a:lnTo>
                  <a:pt x="884" y="190"/>
                </a:lnTo>
                <a:lnTo>
                  <a:pt x="894" y="194"/>
                </a:lnTo>
                <a:lnTo>
                  <a:pt x="902" y="199"/>
                </a:lnTo>
                <a:lnTo>
                  <a:pt x="910" y="203"/>
                </a:lnTo>
                <a:lnTo>
                  <a:pt x="917" y="209"/>
                </a:lnTo>
                <a:lnTo>
                  <a:pt x="924" y="214"/>
                </a:lnTo>
                <a:lnTo>
                  <a:pt x="931" y="221"/>
                </a:lnTo>
                <a:lnTo>
                  <a:pt x="936" y="227"/>
                </a:lnTo>
                <a:lnTo>
                  <a:pt x="941" y="235"/>
                </a:lnTo>
                <a:lnTo>
                  <a:pt x="945" y="243"/>
                </a:lnTo>
                <a:lnTo>
                  <a:pt x="948" y="252"/>
                </a:lnTo>
                <a:lnTo>
                  <a:pt x="950" y="262"/>
                </a:lnTo>
                <a:lnTo>
                  <a:pt x="953" y="271"/>
                </a:lnTo>
                <a:lnTo>
                  <a:pt x="954" y="282"/>
                </a:lnTo>
                <a:lnTo>
                  <a:pt x="954" y="295"/>
                </a:lnTo>
                <a:lnTo>
                  <a:pt x="954" y="312"/>
                </a:lnTo>
                <a:lnTo>
                  <a:pt x="953" y="341"/>
                </a:lnTo>
                <a:lnTo>
                  <a:pt x="950" y="378"/>
                </a:lnTo>
                <a:lnTo>
                  <a:pt x="947" y="427"/>
                </a:lnTo>
                <a:lnTo>
                  <a:pt x="945" y="454"/>
                </a:lnTo>
                <a:lnTo>
                  <a:pt x="944" y="481"/>
                </a:lnTo>
                <a:lnTo>
                  <a:pt x="942" y="508"/>
                </a:lnTo>
                <a:lnTo>
                  <a:pt x="941" y="536"/>
                </a:lnTo>
                <a:lnTo>
                  <a:pt x="941" y="563"/>
                </a:lnTo>
                <a:lnTo>
                  <a:pt x="939" y="591"/>
                </a:lnTo>
                <a:lnTo>
                  <a:pt x="938" y="620"/>
                </a:lnTo>
                <a:lnTo>
                  <a:pt x="938" y="648"/>
                </a:lnTo>
                <a:lnTo>
                  <a:pt x="921" y="647"/>
                </a:lnTo>
                <a:lnTo>
                  <a:pt x="905" y="647"/>
                </a:lnTo>
                <a:lnTo>
                  <a:pt x="890" y="647"/>
                </a:lnTo>
                <a:lnTo>
                  <a:pt x="874" y="647"/>
                </a:lnTo>
                <a:lnTo>
                  <a:pt x="860" y="647"/>
                </a:lnTo>
                <a:lnTo>
                  <a:pt x="845" y="647"/>
                </a:lnTo>
                <a:lnTo>
                  <a:pt x="828" y="647"/>
                </a:lnTo>
                <a:lnTo>
                  <a:pt x="809" y="648"/>
                </a:lnTo>
                <a:lnTo>
                  <a:pt x="813" y="620"/>
                </a:lnTo>
                <a:lnTo>
                  <a:pt x="815" y="589"/>
                </a:lnTo>
                <a:lnTo>
                  <a:pt x="817" y="555"/>
                </a:lnTo>
                <a:lnTo>
                  <a:pt x="819" y="519"/>
                </a:lnTo>
                <a:lnTo>
                  <a:pt x="825" y="406"/>
                </a:lnTo>
                <a:lnTo>
                  <a:pt x="809" y="416"/>
                </a:lnTo>
                <a:lnTo>
                  <a:pt x="798" y="422"/>
                </a:lnTo>
                <a:lnTo>
                  <a:pt x="790" y="427"/>
                </a:lnTo>
                <a:lnTo>
                  <a:pt x="779" y="430"/>
                </a:lnTo>
                <a:lnTo>
                  <a:pt x="772" y="432"/>
                </a:lnTo>
                <a:lnTo>
                  <a:pt x="763" y="436"/>
                </a:lnTo>
                <a:lnTo>
                  <a:pt x="752" y="439"/>
                </a:lnTo>
                <a:lnTo>
                  <a:pt x="739" y="442"/>
                </a:lnTo>
                <a:lnTo>
                  <a:pt x="725" y="447"/>
                </a:lnTo>
                <a:lnTo>
                  <a:pt x="713" y="450"/>
                </a:lnTo>
                <a:lnTo>
                  <a:pt x="702" y="453"/>
                </a:lnTo>
                <a:lnTo>
                  <a:pt x="693" y="456"/>
                </a:lnTo>
                <a:lnTo>
                  <a:pt x="676" y="462"/>
                </a:lnTo>
                <a:lnTo>
                  <a:pt x="662" y="470"/>
                </a:lnTo>
                <a:lnTo>
                  <a:pt x="649" y="477"/>
                </a:lnTo>
                <a:lnTo>
                  <a:pt x="638" y="486"/>
                </a:lnTo>
                <a:lnTo>
                  <a:pt x="633" y="492"/>
                </a:lnTo>
                <a:lnTo>
                  <a:pt x="630" y="496"/>
                </a:lnTo>
                <a:lnTo>
                  <a:pt x="627" y="502"/>
                </a:lnTo>
                <a:lnTo>
                  <a:pt x="624" y="506"/>
                </a:lnTo>
                <a:lnTo>
                  <a:pt x="622" y="512"/>
                </a:lnTo>
                <a:lnTo>
                  <a:pt x="621" y="517"/>
                </a:lnTo>
                <a:lnTo>
                  <a:pt x="620" y="523"/>
                </a:lnTo>
                <a:lnTo>
                  <a:pt x="620" y="528"/>
                </a:lnTo>
                <a:lnTo>
                  <a:pt x="621" y="538"/>
                </a:lnTo>
                <a:lnTo>
                  <a:pt x="622" y="547"/>
                </a:lnTo>
                <a:lnTo>
                  <a:pt x="627" y="555"/>
                </a:lnTo>
                <a:lnTo>
                  <a:pt x="631" y="561"/>
                </a:lnTo>
                <a:lnTo>
                  <a:pt x="637" y="568"/>
                </a:lnTo>
                <a:lnTo>
                  <a:pt x="643" y="573"/>
                </a:lnTo>
                <a:lnTo>
                  <a:pt x="651" y="578"/>
                </a:lnTo>
                <a:lnTo>
                  <a:pt x="659" y="581"/>
                </a:lnTo>
                <a:lnTo>
                  <a:pt x="667" y="583"/>
                </a:lnTo>
                <a:lnTo>
                  <a:pt x="677" y="585"/>
                </a:lnTo>
                <a:lnTo>
                  <a:pt x="687" y="586"/>
                </a:lnTo>
                <a:lnTo>
                  <a:pt x="698" y="586"/>
                </a:lnTo>
                <a:lnTo>
                  <a:pt x="714" y="585"/>
                </a:lnTo>
                <a:lnTo>
                  <a:pt x="729" y="584"/>
                </a:lnTo>
                <a:lnTo>
                  <a:pt x="738" y="583"/>
                </a:lnTo>
                <a:lnTo>
                  <a:pt x="748" y="580"/>
                </a:lnTo>
                <a:lnTo>
                  <a:pt x="760" y="577"/>
                </a:lnTo>
                <a:lnTo>
                  <a:pt x="772" y="573"/>
                </a:lnTo>
                <a:lnTo>
                  <a:pt x="768" y="588"/>
                </a:lnTo>
                <a:lnTo>
                  <a:pt x="762" y="605"/>
                </a:lnTo>
                <a:lnTo>
                  <a:pt x="757" y="626"/>
                </a:lnTo>
                <a:lnTo>
                  <a:pt x="750" y="650"/>
                </a:lnTo>
                <a:lnTo>
                  <a:pt x="735" y="653"/>
                </a:lnTo>
                <a:lnTo>
                  <a:pt x="721" y="655"/>
                </a:lnTo>
                <a:lnTo>
                  <a:pt x="709" y="657"/>
                </a:lnTo>
                <a:lnTo>
                  <a:pt x="699" y="657"/>
                </a:lnTo>
                <a:lnTo>
                  <a:pt x="689" y="658"/>
                </a:lnTo>
                <a:lnTo>
                  <a:pt x="681" y="658"/>
                </a:lnTo>
                <a:lnTo>
                  <a:pt x="672" y="659"/>
                </a:lnTo>
                <a:lnTo>
                  <a:pt x="663" y="659"/>
                </a:lnTo>
                <a:lnTo>
                  <a:pt x="637" y="658"/>
                </a:lnTo>
                <a:lnTo>
                  <a:pt x="611" y="655"/>
                </a:lnTo>
                <a:lnTo>
                  <a:pt x="600" y="653"/>
                </a:lnTo>
                <a:lnTo>
                  <a:pt x="589" y="650"/>
                </a:lnTo>
                <a:lnTo>
                  <a:pt x="579" y="647"/>
                </a:lnTo>
                <a:lnTo>
                  <a:pt x="569" y="643"/>
                </a:lnTo>
                <a:lnTo>
                  <a:pt x="561" y="639"/>
                </a:lnTo>
                <a:lnTo>
                  <a:pt x="553" y="634"/>
                </a:lnTo>
                <a:lnTo>
                  <a:pt x="545" y="629"/>
                </a:lnTo>
                <a:lnTo>
                  <a:pt x="537" y="623"/>
                </a:lnTo>
                <a:lnTo>
                  <a:pt x="531" y="616"/>
                </a:lnTo>
                <a:lnTo>
                  <a:pt x="525" y="610"/>
                </a:lnTo>
                <a:lnTo>
                  <a:pt x="520" y="602"/>
                </a:lnTo>
                <a:lnTo>
                  <a:pt x="515" y="594"/>
                </a:lnTo>
                <a:lnTo>
                  <a:pt x="508" y="577"/>
                </a:lnTo>
                <a:lnTo>
                  <a:pt x="502" y="560"/>
                </a:lnTo>
                <a:lnTo>
                  <a:pt x="499" y="542"/>
                </a:lnTo>
                <a:lnTo>
                  <a:pt x="498" y="526"/>
                </a:lnTo>
                <a:lnTo>
                  <a:pt x="498" y="516"/>
                </a:lnTo>
                <a:lnTo>
                  <a:pt x="500" y="506"/>
                </a:lnTo>
                <a:lnTo>
                  <a:pt x="502" y="496"/>
                </a:lnTo>
                <a:lnTo>
                  <a:pt x="504" y="487"/>
                </a:lnTo>
                <a:lnTo>
                  <a:pt x="509" y="477"/>
                </a:lnTo>
                <a:lnTo>
                  <a:pt x="513" y="469"/>
                </a:lnTo>
                <a:lnTo>
                  <a:pt x="519" y="460"/>
                </a:lnTo>
                <a:lnTo>
                  <a:pt x="524" y="452"/>
                </a:lnTo>
                <a:lnTo>
                  <a:pt x="532" y="443"/>
                </a:lnTo>
                <a:lnTo>
                  <a:pt x="540" y="436"/>
                </a:lnTo>
                <a:lnTo>
                  <a:pt x="548" y="428"/>
                </a:lnTo>
                <a:lnTo>
                  <a:pt x="558" y="420"/>
                </a:lnTo>
                <a:lnTo>
                  <a:pt x="570" y="414"/>
                </a:lnTo>
                <a:lnTo>
                  <a:pt x="585" y="406"/>
                </a:lnTo>
                <a:lnTo>
                  <a:pt x="600" y="399"/>
                </a:lnTo>
                <a:lnTo>
                  <a:pt x="619" y="391"/>
                </a:lnTo>
                <a:lnTo>
                  <a:pt x="641" y="385"/>
                </a:lnTo>
                <a:lnTo>
                  <a:pt x="665" y="378"/>
                </a:lnTo>
                <a:lnTo>
                  <a:pt x="693" y="371"/>
                </a:lnTo>
                <a:lnTo>
                  <a:pt x="724" y="364"/>
                </a:lnTo>
                <a:lnTo>
                  <a:pt x="732" y="362"/>
                </a:lnTo>
                <a:lnTo>
                  <a:pt x="741" y="360"/>
                </a:lnTo>
                <a:lnTo>
                  <a:pt x="750" y="357"/>
                </a:lnTo>
                <a:lnTo>
                  <a:pt x="760" y="355"/>
                </a:lnTo>
                <a:lnTo>
                  <a:pt x="776" y="350"/>
                </a:lnTo>
                <a:lnTo>
                  <a:pt x="790" y="344"/>
                </a:lnTo>
                <a:lnTo>
                  <a:pt x="800" y="339"/>
                </a:lnTo>
                <a:lnTo>
                  <a:pt x="808" y="331"/>
                </a:lnTo>
                <a:lnTo>
                  <a:pt x="816" y="323"/>
                </a:lnTo>
                <a:lnTo>
                  <a:pt x="820" y="314"/>
                </a:lnTo>
                <a:lnTo>
                  <a:pt x="824" y="306"/>
                </a:lnTo>
                <a:lnTo>
                  <a:pt x="824" y="297"/>
                </a:lnTo>
                <a:lnTo>
                  <a:pt x="824" y="288"/>
                </a:lnTo>
                <a:lnTo>
                  <a:pt x="822" y="280"/>
                </a:lnTo>
                <a:lnTo>
                  <a:pt x="818" y="274"/>
                </a:lnTo>
                <a:lnTo>
                  <a:pt x="813" y="267"/>
                </a:lnTo>
                <a:lnTo>
                  <a:pt x="806" y="262"/>
                </a:lnTo>
                <a:lnTo>
                  <a:pt x="800" y="256"/>
                </a:lnTo>
                <a:lnTo>
                  <a:pt x="792" y="253"/>
                </a:lnTo>
                <a:lnTo>
                  <a:pt x="783" y="249"/>
                </a:lnTo>
                <a:lnTo>
                  <a:pt x="773" y="247"/>
                </a:lnTo>
                <a:lnTo>
                  <a:pt x="763" y="246"/>
                </a:lnTo>
                <a:lnTo>
                  <a:pt x="753" y="245"/>
                </a:lnTo>
                <a:lnTo>
                  <a:pt x="742" y="245"/>
                </a:lnTo>
                <a:lnTo>
                  <a:pt x="721" y="245"/>
                </a:lnTo>
                <a:lnTo>
                  <a:pt x="699" y="247"/>
                </a:lnTo>
                <a:lnTo>
                  <a:pt x="677" y="250"/>
                </a:lnTo>
                <a:lnTo>
                  <a:pt x="655" y="255"/>
                </a:lnTo>
                <a:lnTo>
                  <a:pt x="632" y="260"/>
                </a:lnTo>
                <a:lnTo>
                  <a:pt x="609" y="267"/>
                </a:lnTo>
                <a:lnTo>
                  <a:pt x="585" y="276"/>
                </a:lnTo>
                <a:lnTo>
                  <a:pt x="559" y="285"/>
                </a:lnTo>
                <a:close/>
                <a:moveTo>
                  <a:pt x="1079" y="648"/>
                </a:moveTo>
                <a:lnTo>
                  <a:pt x="1081" y="622"/>
                </a:lnTo>
                <a:lnTo>
                  <a:pt x="1084" y="594"/>
                </a:lnTo>
                <a:lnTo>
                  <a:pt x="1087" y="567"/>
                </a:lnTo>
                <a:lnTo>
                  <a:pt x="1089" y="538"/>
                </a:lnTo>
                <a:lnTo>
                  <a:pt x="1090" y="508"/>
                </a:lnTo>
                <a:lnTo>
                  <a:pt x="1092" y="477"/>
                </a:lnTo>
                <a:lnTo>
                  <a:pt x="1095" y="447"/>
                </a:lnTo>
                <a:lnTo>
                  <a:pt x="1097" y="415"/>
                </a:lnTo>
                <a:lnTo>
                  <a:pt x="1098" y="383"/>
                </a:lnTo>
                <a:lnTo>
                  <a:pt x="1099" y="352"/>
                </a:lnTo>
                <a:lnTo>
                  <a:pt x="1101" y="321"/>
                </a:lnTo>
                <a:lnTo>
                  <a:pt x="1102" y="291"/>
                </a:lnTo>
                <a:lnTo>
                  <a:pt x="1102" y="264"/>
                </a:lnTo>
                <a:lnTo>
                  <a:pt x="1104" y="235"/>
                </a:lnTo>
                <a:lnTo>
                  <a:pt x="1105" y="209"/>
                </a:lnTo>
                <a:lnTo>
                  <a:pt x="1105" y="182"/>
                </a:lnTo>
                <a:lnTo>
                  <a:pt x="1124" y="183"/>
                </a:lnTo>
                <a:lnTo>
                  <a:pt x="1142" y="183"/>
                </a:lnTo>
                <a:lnTo>
                  <a:pt x="1157" y="183"/>
                </a:lnTo>
                <a:lnTo>
                  <a:pt x="1171" y="183"/>
                </a:lnTo>
                <a:lnTo>
                  <a:pt x="1186" y="183"/>
                </a:lnTo>
                <a:lnTo>
                  <a:pt x="1202" y="183"/>
                </a:lnTo>
                <a:lnTo>
                  <a:pt x="1218" y="183"/>
                </a:lnTo>
                <a:lnTo>
                  <a:pt x="1233" y="182"/>
                </a:lnTo>
                <a:lnTo>
                  <a:pt x="1229" y="260"/>
                </a:lnTo>
                <a:lnTo>
                  <a:pt x="1242" y="242"/>
                </a:lnTo>
                <a:lnTo>
                  <a:pt x="1253" y="228"/>
                </a:lnTo>
                <a:lnTo>
                  <a:pt x="1265" y="216"/>
                </a:lnTo>
                <a:lnTo>
                  <a:pt x="1281" y="205"/>
                </a:lnTo>
                <a:lnTo>
                  <a:pt x="1290" y="200"/>
                </a:lnTo>
                <a:lnTo>
                  <a:pt x="1298" y="194"/>
                </a:lnTo>
                <a:lnTo>
                  <a:pt x="1307" y="190"/>
                </a:lnTo>
                <a:lnTo>
                  <a:pt x="1316" y="187"/>
                </a:lnTo>
                <a:lnTo>
                  <a:pt x="1326" y="183"/>
                </a:lnTo>
                <a:lnTo>
                  <a:pt x="1336" y="180"/>
                </a:lnTo>
                <a:lnTo>
                  <a:pt x="1347" y="178"/>
                </a:lnTo>
                <a:lnTo>
                  <a:pt x="1359" y="176"/>
                </a:lnTo>
                <a:lnTo>
                  <a:pt x="1370" y="173"/>
                </a:lnTo>
                <a:lnTo>
                  <a:pt x="1382" y="172"/>
                </a:lnTo>
                <a:lnTo>
                  <a:pt x="1394" y="172"/>
                </a:lnTo>
                <a:lnTo>
                  <a:pt x="1407" y="171"/>
                </a:lnTo>
                <a:lnTo>
                  <a:pt x="1427" y="172"/>
                </a:lnTo>
                <a:lnTo>
                  <a:pt x="1447" y="174"/>
                </a:lnTo>
                <a:lnTo>
                  <a:pt x="1466" y="178"/>
                </a:lnTo>
                <a:lnTo>
                  <a:pt x="1485" y="182"/>
                </a:lnTo>
                <a:lnTo>
                  <a:pt x="1502" y="188"/>
                </a:lnTo>
                <a:lnTo>
                  <a:pt x="1518" y="195"/>
                </a:lnTo>
                <a:lnTo>
                  <a:pt x="1525" y="200"/>
                </a:lnTo>
                <a:lnTo>
                  <a:pt x="1532" y="204"/>
                </a:lnTo>
                <a:lnTo>
                  <a:pt x="1539" y="209"/>
                </a:lnTo>
                <a:lnTo>
                  <a:pt x="1544" y="214"/>
                </a:lnTo>
                <a:lnTo>
                  <a:pt x="1555" y="226"/>
                </a:lnTo>
                <a:lnTo>
                  <a:pt x="1563" y="238"/>
                </a:lnTo>
                <a:lnTo>
                  <a:pt x="1569" y="250"/>
                </a:lnTo>
                <a:lnTo>
                  <a:pt x="1575" y="264"/>
                </a:lnTo>
                <a:lnTo>
                  <a:pt x="1577" y="277"/>
                </a:lnTo>
                <a:lnTo>
                  <a:pt x="1580" y="291"/>
                </a:lnTo>
                <a:lnTo>
                  <a:pt x="1581" y="306"/>
                </a:lnTo>
                <a:lnTo>
                  <a:pt x="1581" y="320"/>
                </a:lnTo>
                <a:lnTo>
                  <a:pt x="1581" y="327"/>
                </a:lnTo>
                <a:lnTo>
                  <a:pt x="1581" y="335"/>
                </a:lnTo>
                <a:lnTo>
                  <a:pt x="1580" y="346"/>
                </a:lnTo>
                <a:lnTo>
                  <a:pt x="1580" y="360"/>
                </a:lnTo>
                <a:lnTo>
                  <a:pt x="1570" y="559"/>
                </a:lnTo>
                <a:lnTo>
                  <a:pt x="1570" y="580"/>
                </a:lnTo>
                <a:lnTo>
                  <a:pt x="1569" y="602"/>
                </a:lnTo>
                <a:lnTo>
                  <a:pt x="1569" y="625"/>
                </a:lnTo>
                <a:lnTo>
                  <a:pt x="1568" y="648"/>
                </a:lnTo>
                <a:lnTo>
                  <a:pt x="1552" y="647"/>
                </a:lnTo>
                <a:lnTo>
                  <a:pt x="1535" y="647"/>
                </a:lnTo>
                <a:lnTo>
                  <a:pt x="1521" y="647"/>
                </a:lnTo>
                <a:lnTo>
                  <a:pt x="1508" y="647"/>
                </a:lnTo>
                <a:lnTo>
                  <a:pt x="1490" y="647"/>
                </a:lnTo>
                <a:lnTo>
                  <a:pt x="1472" y="647"/>
                </a:lnTo>
                <a:lnTo>
                  <a:pt x="1455" y="647"/>
                </a:lnTo>
                <a:lnTo>
                  <a:pt x="1438" y="648"/>
                </a:lnTo>
                <a:lnTo>
                  <a:pt x="1439" y="624"/>
                </a:lnTo>
                <a:lnTo>
                  <a:pt x="1442" y="593"/>
                </a:lnTo>
                <a:lnTo>
                  <a:pt x="1444" y="555"/>
                </a:lnTo>
                <a:lnTo>
                  <a:pt x="1447" y="509"/>
                </a:lnTo>
                <a:lnTo>
                  <a:pt x="1449" y="464"/>
                </a:lnTo>
                <a:lnTo>
                  <a:pt x="1450" y="427"/>
                </a:lnTo>
                <a:lnTo>
                  <a:pt x="1452" y="398"/>
                </a:lnTo>
                <a:lnTo>
                  <a:pt x="1453" y="378"/>
                </a:lnTo>
                <a:lnTo>
                  <a:pt x="1452" y="361"/>
                </a:lnTo>
                <a:lnTo>
                  <a:pt x="1449" y="345"/>
                </a:lnTo>
                <a:lnTo>
                  <a:pt x="1446" y="332"/>
                </a:lnTo>
                <a:lnTo>
                  <a:pt x="1441" y="320"/>
                </a:lnTo>
                <a:lnTo>
                  <a:pt x="1434" y="309"/>
                </a:lnTo>
                <a:lnTo>
                  <a:pt x="1426" y="300"/>
                </a:lnTo>
                <a:lnTo>
                  <a:pt x="1417" y="292"/>
                </a:lnTo>
                <a:lnTo>
                  <a:pt x="1405" y="287"/>
                </a:lnTo>
                <a:lnTo>
                  <a:pt x="1393" y="281"/>
                </a:lnTo>
                <a:lnTo>
                  <a:pt x="1381" y="278"/>
                </a:lnTo>
                <a:lnTo>
                  <a:pt x="1368" y="276"/>
                </a:lnTo>
                <a:lnTo>
                  <a:pt x="1355" y="275"/>
                </a:lnTo>
                <a:lnTo>
                  <a:pt x="1340" y="276"/>
                </a:lnTo>
                <a:lnTo>
                  <a:pt x="1328" y="278"/>
                </a:lnTo>
                <a:lnTo>
                  <a:pt x="1315" y="281"/>
                </a:lnTo>
                <a:lnTo>
                  <a:pt x="1303" y="286"/>
                </a:lnTo>
                <a:lnTo>
                  <a:pt x="1292" y="291"/>
                </a:lnTo>
                <a:lnTo>
                  <a:pt x="1281" y="298"/>
                </a:lnTo>
                <a:lnTo>
                  <a:pt x="1272" y="307"/>
                </a:lnTo>
                <a:lnTo>
                  <a:pt x="1262" y="317"/>
                </a:lnTo>
                <a:lnTo>
                  <a:pt x="1254" y="327"/>
                </a:lnTo>
                <a:lnTo>
                  <a:pt x="1247" y="339"/>
                </a:lnTo>
                <a:lnTo>
                  <a:pt x="1240" y="353"/>
                </a:lnTo>
                <a:lnTo>
                  <a:pt x="1235" y="367"/>
                </a:lnTo>
                <a:lnTo>
                  <a:pt x="1229" y="386"/>
                </a:lnTo>
                <a:lnTo>
                  <a:pt x="1226" y="409"/>
                </a:lnTo>
                <a:lnTo>
                  <a:pt x="1221" y="439"/>
                </a:lnTo>
                <a:lnTo>
                  <a:pt x="1219" y="473"/>
                </a:lnTo>
                <a:lnTo>
                  <a:pt x="1218" y="490"/>
                </a:lnTo>
                <a:lnTo>
                  <a:pt x="1217" y="508"/>
                </a:lnTo>
                <a:lnTo>
                  <a:pt x="1216" y="528"/>
                </a:lnTo>
                <a:lnTo>
                  <a:pt x="1215" y="549"/>
                </a:lnTo>
                <a:lnTo>
                  <a:pt x="1214" y="572"/>
                </a:lnTo>
                <a:lnTo>
                  <a:pt x="1214" y="595"/>
                </a:lnTo>
                <a:lnTo>
                  <a:pt x="1213" y="621"/>
                </a:lnTo>
                <a:lnTo>
                  <a:pt x="1211" y="648"/>
                </a:lnTo>
                <a:lnTo>
                  <a:pt x="1195" y="647"/>
                </a:lnTo>
                <a:lnTo>
                  <a:pt x="1178" y="647"/>
                </a:lnTo>
                <a:lnTo>
                  <a:pt x="1163" y="647"/>
                </a:lnTo>
                <a:lnTo>
                  <a:pt x="1149" y="647"/>
                </a:lnTo>
                <a:lnTo>
                  <a:pt x="1133" y="647"/>
                </a:lnTo>
                <a:lnTo>
                  <a:pt x="1117" y="647"/>
                </a:lnTo>
                <a:lnTo>
                  <a:pt x="1099" y="647"/>
                </a:lnTo>
                <a:lnTo>
                  <a:pt x="1079" y="648"/>
                </a:lnTo>
                <a:close/>
                <a:moveTo>
                  <a:pt x="1948" y="648"/>
                </a:moveTo>
                <a:lnTo>
                  <a:pt x="1952" y="613"/>
                </a:lnTo>
                <a:lnTo>
                  <a:pt x="1955" y="578"/>
                </a:lnTo>
                <a:lnTo>
                  <a:pt x="1957" y="540"/>
                </a:lnTo>
                <a:lnTo>
                  <a:pt x="1960" y="502"/>
                </a:lnTo>
                <a:lnTo>
                  <a:pt x="1963" y="462"/>
                </a:lnTo>
                <a:lnTo>
                  <a:pt x="1965" y="420"/>
                </a:lnTo>
                <a:lnTo>
                  <a:pt x="1967" y="378"/>
                </a:lnTo>
                <a:lnTo>
                  <a:pt x="1968" y="334"/>
                </a:lnTo>
                <a:lnTo>
                  <a:pt x="1970" y="291"/>
                </a:lnTo>
                <a:lnTo>
                  <a:pt x="1971" y="248"/>
                </a:lnTo>
                <a:lnTo>
                  <a:pt x="1972" y="208"/>
                </a:lnTo>
                <a:lnTo>
                  <a:pt x="1974" y="168"/>
                </a:lnTo>
                <a:lnTo>
                  <a:pt x="1975" y="130"/>
                </a:lnTo>
                <a:lnTo>
                  <a:pt x="1975" y="93"/>
                </a:lnTo>
                <a:lnTo>
                  <a:pt x="1975" y="58"/>
                </a:lnTo>
                <a:lnTo>
                  <a:pt x="1976" y="24"/>
                </a:lnTo>
                <a:lnTo>
                  <a:pt x="2001" y="24"/>
                </a:lnTo>
                <a:lnTo>
                  <a:pt x="2025" y="24"/>
                </a:lnTo>
                <a:lnTo>
                  <a:pt x="2047" y="25"/>
                </a:lnTo>
                <a:lnTo>
                  <a:pt x="2066" y="25"/>
                </a:lnTo>
                <a:lnTo>
                  <a:pt x="2086" y="25"/>
                </a:lnTo>
                <a:lnTo>
                  <a:pt x="2106" y="24"/>
                </a:lnTo>
                <a:lnTo>
                  <a:pt x="2124" y="24"/>
                </a:lnTo>
                <a:lnTo>
                  <a:pt x="2144" y="22"/>
                </a:lnTo>
                <a:lnTo>
                  <a:pt x="2163" y="22"/>
                </a:lnTo>
                <a:lnTo>
                  <a:pt x="2183" y="21"/>
                </a:lnTo>
                <a:lnTo>
                  <a:pt x="2203" y="21"/>
                </a:lnTo>
                <a:lnTo>
                  <a:pt x="2224" y="21"/>
                </a:lnTo>
                <a:lnTo>
                  <a:pt x="2250" y="21"/>
                </a:lnTo>
                <a:lnTo>
                  <a:pt x="2274" y="22"/>
                </a:lnTo>
                <a:lnTo>
                  <a:pt x="2296" y="25"/>
                </a:lnTo>
                <a:lnTo>
                  <a:pt x="2318" y="27"/>
                </a:lnTo>
                <a:lnTo>
                  <a:pt x="2338" y="31"/>
                </a:lnTo>
                <a:lnTo>
                  <a:pt x="2357" y="37"/>
                </a:lnTo>
                <a:lnTo>
                  <a:pt x="2367" y="41"/>
                </a:lnTo>
                <a:lnTo>
                  <a:pt x="2376" y="46"/>
                </a:lnTo>
                <a:lnTo>
                  <a:pt x="2383" y="50"/>
                </a:lnTo>
                <a:lnTo>
                  <a:pt x="2392" y="54"/>
                </a:lnTo>
                <a:lnTo>
                  <a:pt x="2406" y="67"/>
                </a:lnTo>
                <a:lnTo>
                  <a:pt x="2420" y="79"/>
                </a:lnTo>
                <a:lnTo>
                  <a:pt x="2425" y="85"/>
                </a:lnTo>
                <a:lnTo>
                  <a:pt x="2431" y="92"/>
                </a:lnTo>
                <a:lnTo>
                  <a:pt x="2435" y="100"/>
                </a:lnTo>
                <a:lnTo>
                  <a:pt x="2439" y="107"/>
                </a:lnTo>
                <a:lnTo>
                  <a:pt x="2446" y="123"/>
                </a:lnTo>
                <a:lnTo>
                  <a:pt x="2452" y="140"/>
                </a:lnTo>
                <a:lnTo>
                  <a:pt x="2455" y="159"/>
                </a:lnTo>
                <a:lnTo>
                  <a:pt x="2455" y="179"/>
                </a:lnTo>
                <a:lnTo>
                  <a:pt x="2455" y="191"/>
                </a:lnTo>
                <a:lnTo>
                  <a:pt x="2454" y="203"/>
                </a:lnTo>
                <a:lnTo>
                  <a:pt x="2452" y="215"/>
                </a:lnTo>
                <a:lnTo>
                  <a:pt x="2449" y="227"/>
                </a:lnTo>
                <a:lnTo>
                  <a:pt x="2446" y="238"/>
                </a:lnTo>
                <a:lnTo>
                  <a:pt x="2442" y="249"/>
                </a:lnTo>
                <a:lnTo>
                  <a:pt x="2437" y="260"/>
                </a:lnTo>
                <a:lnTo>
                  <a:pt x="2432" y="270"/>
                </a:lnTo>
                <a:lnTo>
                  <a:pt x="2426" y="280"/>
                </a:lnTo>
                <a:lnTo>
                  <a:pt x="2420" y="290"/>
                </a:lnTo>
                <a:lnTo>
                  <a:pt x="2412" y="298"/>
                </a:lnTo>
                <a:lnTo>
                  <a:pt x="2404" y="307"/>
                </a:lnTo>
                <a:lnTo>
                  <a:pt x="2396" y="313"/>
                </a:lnTo>
                <a:lnTo>
                  <a:pt x="2389" y="320"/>
                </a:lnTo>
                <a:lnTo>
                  <a:pt x="2381" y="325"/>
                </a:lnTo>
                <a:lnTo>
                  <a:pt x="2373" y="331"/>
                </a:lnTo>
                <a:lnTo>
                  <a:pt x="2365" y="335"/>
                </a:lnTo>
                <a:lnTo>
                  <a:pt x="2357" y="339"/>
                </a:lnTo>
                <a:lnTo>
                  <a:pt x="2347" y="343"/>
                </a:lnTo>
                <a:lnTo>
                  <a:pt x="2337" y="346"/>
                </a:lnTo>
                <a:lnTo>
                  <a:pt x="2327" y="350"/>
                </a:lnTo>
                <a:lnTo>
                  <a:pt x="2314" y="353"/>
                </a:lnTo>
                <a:lnTo>
                  <a:pt x="2300" y="357"/>
                </a:lnTo>
                <a:lnTo>
                  <a:pt x="2284" y="362"/>
                </a:lnTo>
                <a:lnTo>
                  <a:pt x="2315" y="422"/>
                </a:lnTo>
                <a:lnTo>
                  <a:pt x="2324" y="439"/>
                </a:lnTo>
                <a:lnTo>
                  <a:pt x="2336" y="462"/>
                </a:lnTo>
                <a:lnTo>
                  <a:pt x="2352" y="491"/>
                </a:lnTo>
                <a:lnTo>
                  <a:pt x="2371" y="525"/>
                </a:lnTo>
                <a:lnTo>
                  <a:pt x="2417" y="606"/>
                </a:lnTo>
                <a:lnTo>
                  <a:pt x="2420" y="611"/>
                </a:lnTo>
                <a:lnTo>
                  <a:pt x="2424" y="620"/>
                </a:lnTo>
                <a:lnTo>
                  <a:pt x="2431" y="632"/>
                </a:lnTo>
                <a:lnTo>
                  <a:pt x="2439" y="648"/>
                </a:lnTo>
                <a:lnTo>
                  <a:pt x="2414" y="647"/>
                </a:lnTo>
                <a:lnTo>
                  <a:pt x="2393" y="647"/>
                </a:lnTo>
                <a:lnTo>
                  <a:pt x="2377" y="647"/>
                </a:lnTo>
                <a:lnTo>
                  <a:pt x="2366" y="647"/>
                </a:lnTo>
                <a:lnTo>
                  <a:pt x="2354" y="647"/>
                </a:lnTo>
                <a:lnTo>
                  <a:pt x="2336" y="647"/>
                </a:lnTo>
                <a:lnTo>
                  <a:pt x="2315" y="647"/>
                </a:lnTo>
                <a:lnTo>
                  <a:pt x="2290" y="648"/>
                </a:lnTo>
                <a:lnTo>
                  <a:pt x="2239" y="526"/>
                </a:lnTo>
                <a:lnTo>
                  <a:pt x="2232" y="512"/>
                </a:lnTo>
                <a:lnTo>
                  <a:pt x="2225" y="496"/>
                </a:lnTo>
                <a:lnTo>
                  <a:pt x="2216" y="479"/>
                </a:lnTo>
                <a:lnTo>
                  <a:pt x="2207" y="460"/>
                </a:lnTo>
                <a:lnTo>
                  <a:pt x="2152" y="350"/>
                </a:lnTo>
                <a:lnTo>
                  <a:pt x="2148" y="341"/>
                </a:lnTo>
                <a:lnTo>
                  <a:pt x="2142" y="330"/>
                </a:lnTo>
                <a:lnTo>
                  <a:pt x="2137" y="317"/>
                </a:lnTo>
                <a:lnTo>
                  <a:pt x="2130" y="302"/>
                </a:lnTo>
                <a:lnTo>
                  <a:pt x="2144" y="304"/>
                </a:lnTo>
                <a:lnTo>
                  <a:pt x="2159" y="307"/>
                </a:lnTo>
                <a:lnTo>
                  <a:pt x="2172" y="308"/>
                </a:lnTo>
                <a:lnTo>
                  <a:pt x="2185" y="308"/>
                </a:lnTo>
                <a:lnTo>
                  <a:pt x="2204" y="307"/>
                </a:lnTo>
                <a:lnTo>
                  <a:pt x="2222" y="304"/>
                </a:lnTo>
                <a:lnTo>
                  <a:pt x="2240" y="301"/>
                </a:lnTo>
                <a:lnTo>
                  <a:pt x="2257" y="295"/>
                </a:lnTo>
                <a:lnTo>
                  <a:pt x="2264" y="291"/>
                </a:lnTo>
                <a:lnTo>
                  <a:pt x="2271" y="288"/>
                </a:lnTo>
                <a:lnTo>
                  <a:pt x="2279" y="284"/>
                </a:lnTo>
                <a:lnTo>
                  <a:pt x="2284" y="279"/>
                </a:lnTo>
                <a:lnTo>
                  <a:pt x="2291" y="274"/>
                </a:lnTo>
                <a:lnTo>
                  <a:pt x="2296" y="268"/>
                </a:lnTo>
                <a:lnTo>
                  <a:pt x="2301" y="262"/>
                </a:lnTo>
                <a:lnTo>
                  <a:pt x="2306" y="256"/>
                </a:lnTo>
                <a:lnTo>
                  <a:pt x="2309" y="248"/>
                </a:lnTo>
                <a:lnTo>
                  <a:pt x="2313" y="242"/>
                </a:lnTo>
                <a:lnTo>
                  <a:pt x="2316" y="235"/>
                </a:lnTo>
                <a:lnTo>
                  <a:pt x="2318" y="227"/>
                </a:lnTo>
                <a:lnTo>
                  <a:pt x="2322" y="213"/>
                </a:lnTo>
                <a:lnTo>
                  <a:pt x="2323" y="198"/>
                </a:lnTo>
                <a:lnTo>
                  <a:pt x="2323" y="188"/>
                </a:lnTo>
                <a:lnTo>
                  <a:pt x="2320" y="179"/>
                </a:lnTo>
                <a:lnTo>
                  <a:pt x="2318" y="170"/>
                </a:lnTo>
                <a:lnTo>
                  <a:pt x="2315" y="161"/>
                </a:lnTo>
                <a:lnTo>
                  <a:pt x="2311" y="154"/>
                </a:lnTo>
                <a:lnTo>
                  <a:pt x="2305" y="146"/>
                </a:lnTo>
                <a:lnTo>
                  <a:pt x="2298" y="139"/>
                </a:lnTo>
                <a:lnTo>
                  <a:pt x="2291" y="134"/>
                </a:lnTo>
                <a:lnTo>
                  <a:pt x="2281" y="128"/>
                </a:lnTo>
                <a:lnTo>
                  <a:pt x="2271" y="124"/>
                </a:lnTo>
                <a:lnTo>
                  <a:pt x="2260" y="122"/>
                </a:lnTo>
                <a:lnTo>
                  <a:pt x="2248" y="119"/>
                </a:lnTo>
                <a:lnTo>
                  <a:pt x="2236" y="117"/>
                </a:lnTo>
                <a:lnTo>
                  <a:pt x="2224" y="116"/>
                </a:lnTo>
                <a:lnTo>
                  <a:pt x="2211" y="116"/>
                </a:lnTo>
                <a:lnTo>
                  <a:pt x="2199" y="116"/>
                </a:lnTo>
                <a:lnTo>
                  <a:pt x="2192" y="116"/>
                </a:lnTo>
                <a:lnTo>
                  <a:pt x="2183" y="116"/>
                </a:lnTo>
                <a:lnTo>
                  <a:pt x="2173" y="116"/>
                </a:lnTo>
                <a:lnTo>
                  <a:pt x="2162" y="116"/>
                </a:lnTo>
                <a:lnTo>
                  <a:pt x="2150" y="116"/>
                </a:lnTo>
                <a:lnTo>
                  <a:pt x="2135" y="116"/>
                </a:lnTo>
                <a:lnTo>
                  <a:pt x="2120" y="117"/>
                </a:lnTo>
                <a:lnTo>
                  <a:pt x="2104" y="117"/>
                </a:lnTo>
                <a:lnTo>
                  <a:pt x="2096" y="304"/>
                </a:lnTo>
                <a:lnTo>
                  <a:pt x="2087" y="648"/>
                </a:lnTo>
                <a:lnTo>
                  <a:pt x="2017" y="647"/>
                </a:lnTo>
                <a:lnTo>
                  <a:pt x="2005" y="647"/>
                </a:lnTo>
                <a:lnTo>
                  <a:pt x="1991" y="647"/>
                </a:lnTo>
                <a:lnTo>
                  <a:pt x="1971" y="647"/>
                </a:lnTo>
                <a:lnTo>
                  <a:pt x="1948" y="648"/>
                </a:lnTo>
                <a:close/>
                <a:moveTo>
                  <a:pt x="2593" y="285"/>
                </a:moveTo>
                <a:lnTo>
                  <a:pt x="2596" y="269"/>
                </a:lnTo>
                <a:lnTo>
                  <a:pt x="2598" y="257"/>
                </a:lnTo>
                <a:lnTo>
                  <a:pt x="2600" y="246"/>
                </a:lnTo>
                <a:lnTo>
                  <a:pt x="2601" y="238"/>
                </a:lnTo>
                <a:lnTo>
                  <a:pt x="2601" y="231"/>
                </a:lnTo>
                <a:lnTo>
                  <a:pt x="2604" y="222"/>
                </a:lnTo>
                <a:lnTo>
                  <a:pt x="2605" y="211"/>
                </a:lnTo>
                <a:lnTo>
                  <a:pt x="2607" y="198"/>
                </a:lnTo>
                <a:lnTo>
                  <a:pt x="2637" y="191"/>
                </a:lnTo>
                <a:lnTo>
                  <a:pt x="2665" y="186"/>
                </a:lnTo>
                <a:lnTo>
                  <a:pt x="2691" y="181"/>
                </a:lnTo>
                <a:lnTo>
                  <a:pt x="2716" y="178"/>
                </a:lnTo>
                <a:lnTo>
                  <a:pt x="2739" y="174"/>
                </a:lnTo>
                <a:lnTo>
                  <a:pt x="2762" y="173"/>
                </a:lnTo>
                <a:lnTo>
                  <a:pt x="2784" y="172"/>
                </a:lnTo>
                <a:lnTo>
                  <a:pt x="2807" y="171"/>
                </a:lnTo>
                <a:lnTo>
                  <a:pt x="2831" y="172"/>
                </a:lnTo>
                <a:lnTo>
                  <a:pt x="2855" y="174"/>
                </a:lnTo>
                <a:lnTo>
                  <a:pt x="2877" y="178"/>
                </a:lnTo>
                <a:lnTo>
                  <a:pt x="2899" y="183"/>
                </a:lnTo>
                <a:lnTo>
                  <a:pt x="2909" y="187"/>
                </a:lnTo>
                <a:lnTo>
                  <a:pt x="2918" y="190"/>
                </a:lnTo>
                <a:lnTo>
                  <a:pt x="2927" y="194"/>
                </a:lnTo>
                <a:lnTo>
                  <a:pt x="2936" y="199"/>
                </a:lnTo>
                <a:lnTo>
                  <a:pt x="2944" y="203"/>
                </a:lnTo>
                <a:lnTo>
                  <a:pt x="2950" y="209"/>
                </a:lnTo>
                <a:lnTo>
                  <a:pt x="2958" y="214"/>
                </a:lnTo>
                <a:lnTo>
                  <a:pt x="2964" y="221"/>
                </a:lnTo>
                <a:lnTo>
                  <a:pt x="2969" y="227"/>
                </a:lnTo>
                <a:lnTo>
                  <a:pt x="2974" y="235"/>
                </a:lnTo>
                <a:lnTo>
                  <a:pt x="2978" y="243"/>
                </a:lnTo>
                <a:lnTo>
                  <a:pt x="2981" y="252"/>
                </a:lnTo>
                <a:lnTo>
                  <a:pt x="2985" y="262"/>
                </a:lnTo>
                <a:lnTo>
                  <a:pt x="2986" y="271"/>
                </a:lnTo>
                <a:lnTo>
                  <a:pt x="2987" y="282"/>
                </a:lnTo>
                <a:lnTo>
                  <a:pt x="2988" y="295"/>
                </a:lnTo>
                <a:lnTo>
                  <a:pt x="2987" y="312"/>
                </a:lnTo>
                <a:lnTo>
                  <a:pt x="2986" y="341"/>
                </a:lnTo>
                <a:lnTo>
                  <a:pt x="2983" y="378"/>
                </a:lnTo>
                <a:lnTo>
                  <a:pt x="2980" y="427"/>
                </a:lnTo>
                <a:lnTo>
                  <a:pt x="2978" y="454"/>
                </a:lnTo>
                <a:lnTo>
                  <a:pt x="2977" y="481"/>
                </a:lnTo>
                <a:lnTo>
                  <a:pt x="2976" y="508"/>
                </a:lnTo>
                <a:lnTo>
                  <a:pt x="2975" y="536"/>
                </a:lnTo>
                <a:lnTo>
                  <a:pt x="2974" y="563"/>
                </a:lnTo>
                <a:lnTo>
                  <a:pt x="2972" y="591"/>
                </a:lnTo>
                <a:lnTo>
                  <a:pt x="2971" y="620"/>
                </a:lnTo>
                <a:lnTo>
                  <a:pt x="2971" y="648"/>
                </a:lnTo>
                <a:lnTo>
                  <a:pt x="2955" y="647"/>
                </a:lnTo>
                <a:lnTo>
                  <a:pt x="2938" y="647"/>
                </a:lnTo>
                <a:lnTo>
                  <a:pt x="2923" y="647"/>
                </a:lnTo>
                <a:lnTo>
                  <a:pt x="2907" y="647"/>
                </a:lnTo>
                <a:lnTo>
                  <a:pt x="2893" y="647"/>
                </a:lnTo>
                <a:lnTo>
                  <a:pt x="2878" y="647"/>
                </a:lnTo>
                <a:lnTo>
                  <a:pt x="2861" y="647"/>
                </a:lnTo>
                <a:lnTo>
                  <a:pt x="2843" y="648"/>
                </a:lnTo>
                <a:lnTo>
                  <a:pt x="2846" y="620"/>
                </a:lnTo>
                <a:lnTo>
                  <a:pt x="2848" y="589"/>
                </a:lnTo>
                <a:lnTo>
                  <a:pt x="2850" y="555"/>
                </a:lnTo>
                <a:lnTo>
                  <a:pt x="2852" y="519"/>
                </a:lnTo>
                <a:lnTo>
                  <a:pt x="2859" y="406"/>
                </a:lnTo>
                <a:lnTo>
                  <a:pt x="2844" y="416"/>
                </a:lnTo>
                <a:lnTo>
                  <a:pt x="2833" y="422"/>
                </a:lnTo>
                <a:lnTo>
                  <a:pt x="2823" y="427"/>
                </a:lnTo>
                <a:lnTo>
                  <a:pt x="2812" y="430"/>
                </a:lnTo>
                <a:lnTo>
                  <a:pt x="2805" y="432"/>
                </a:lnTo>
                <a:lnTo>
                  <a:pt x="2796" y="436"/>
                </a:lnTo>
                <a:lnTo>
                  <a:pt x="2785" y="439"/>
                </a:lnTo>
                <a:lnTo>
                  <a:pt x="2772" y="442"/>
                </a:lnTo>
                <a:lnTo>
                  <a:pt x="2758" y="447"/>
                </a:lnTo>
                <a:lnTo>
                  <a:pt x="2746" y="450"/>
                </a:lnTo>
                <a:lnTo>
                  <a:pt x="2736" y="453"/>
                </a:lnTo>
                <a:lnTo>
                  <a:pt x="2726" y="456"/>
                </a:lnTo>
                <a:lnTo>
                  <a:pt x="2709" y="462"/>
                </a:lnTo>
                <a:lnTo>
                  <a:pt x="2695" y="470"/>
                </a:lnTo>
                <a:lnTo>
                  <a:pt x="2682" y="477"/>
                </a:lnTo>
                <a:lnTo>
                  <a:pt x="2672" y="486"/>
                </a:lnTo>
                <a:lnTo>
                  <a:pt x="2667" y="492"/>
                </a:lnTo>
                <a:lnTo>
                  <a:pt x="2663" y="496"/>
                </a:lnTo>
                <a:lnTo>
                  <a:pt x="2660" y="502"/>
                </a:lnTo>
                <a:lnTo>
                  <a:pt x="2657" y="506"/>
                </a:lnTo>
                <a:lnTo>
                  <a:pt x="2655" y="512"/>
                </a:lnTo>
                <a:lnTo>
                  <a:pt x="2654" y="517"/>
                </a:lnTo>
                <a:lnTo>
                  <a:pt x="2653" y="523"/>
                </a:lnTo>
                <a:lnTo>
                  <a:pt x="2653" y="528"/>
                </a:lnTo>
                <a:lnTo>
                  <a:pt x="2654" y="538"/>
                </a:lnTo>
                <a:lnTo>
                  <a:pt x="2656" y="547"/>
                </a:lnTo>
                <a:lnTo>
                  <a:pt x="2660" y="555"/>
                </a:lnTo>
                <a:lnTo>
                  <a:pt x="2664" y="561"/>
                </a:lnTo>
                <a:lnTo>
                  <a:pt x="2671" y="568"/>
                </a:lnTo>
                <a:lnTo>
                  <a:pt x="2677" y="573"/>
                </a:lnTo>
                <a:lnTo>
                  <a:pt x="2684" y="578"/>
                </a:lnTo>
                <a:lnTo>
                  <a:pt x="2693" y="581"/>
                </a:lnTo>
                <a:lnTo>
                  <a:pt x="2702" y="583"/>
                </a:lnTo>
                <a:lnTo>
                  <a:pt x="2710" y="585"/>
                </a:lnTo>
                <a:lnTo>
                  <a:pt x="2720" y="586"/>
                </a:lnTo>
                <a:lnTo>
                  <a:pt x="2731" y="586"/>
                </a:lnTo>
                <a:lnTo>
                  <a:pt x="2747" y="585"/>
                </a:lnTo>
                <a:lnTo>
                  <a:pt x="2762" y="584"/>
                </a:lnTo>
                <a:lnTo>
                  <a:pt x="2771" y="583"/>
                </a:lnTo>
                <a:lnTo>
                  <a:pt x="2781" y="580"/>
                </a:lnTo>
                <a:lnTo>
                  <a:pt x="2793" y="577"/>
                </a:lnTo>
                <a:lnTo>
                  <a:pt x="2806" y="573"/>
                </a:lnTo>
                <a:lnTo>
                  <a:pt x="2801" y="588"/>
                </a:lnTo>
                <a:lnTo>
                  <a:pt x="2795" y="605"/>
                </a:lnTo>
                <a:lnTo>
                  <a:pt x="2790" y="626"/>
                </a:lnTo>
                <a:lnTo>
                  <a:pt x="2783" y="650"/>
                </a:lnTo>
                <a:lnTo>
                  <a:pt x="2769" y="653"/>
                </a:lnTo>
                <a:lnTo>
                  <a:pt x="2754" y="655"/>
                </a:lnTo>
                <a:lnTo>
                  <a:pt x="2742" y="657"/>
                </a:lnTo>
                <a:lnTo>
                  <a:pt x="2732" y="657"/>
                </a:lnTo>
                <a:lnTo>
                  <a:pt x="2722" y="658"/>
                </a:lnTo>
                <a:lnTo>
                  <a:pt x="2714" y="658"/>
                </a:lnTo>
                <a:lnTo>
                  <a:pt x="2705" y="659"/>
                </a:lnTo>
                <a:lnTo>
                  <a:pt x="2697" y="659"/>
                </a:lnTo>
                <a:lnTo>
                  <a:pt x="2670" y="658"/>
                </a:lnTo>
                <a:lnTo>
                  <a:pt x="2644" y="655"/>
                </a:lnTo>
                <a:lnTo>
                  <a:pt x="2633" y="653"/>
                </a:lnTo>
                <a:lnTo>
                  <a:pt x="2622" y="650"/>
                </a:lnTo>
                <a:lnTo>
                  <a:pt x="2612" y="647"/>
                </a:lnTo>
                <a:lnTo>
                  <a:pt x="2602" y="643"/>
                </a:lnTo>
                <a:lnTo>
                  <a:pt x="2594" y="639"/>
                </a:lnTo>
                <a:lnTo>
                  <a:pt x="2586" y="634"/>
                </a:lnTo>
                <a:lnTo>
                  <a:pt x="2578" y="629"/>
                </a:lnTo>
                <a:lnTo>
                  <a:pt x="2570" y="623"/>
                </a:lnTo>
                <a:lnTo>
                  <a:pt x="2565" y="616"/>
                </a:lnTo>
                <a:lnTo>
                  <a:pt x="2558" y="610"/>
                </a:lnTo>
                <a:lnTo>
                  <a:pt x="2553" y="602"/>
                </a:lnTo>
                <a:lnTo>
                  <a:pt x="2548" y="594"/>
                </a:lnTo>
                <a:lnTo>
                  <a:pt x="2541" y="577"/>
                </a:lnTo>
                <a:lnTo>
                  <a:pt x="2535" y="560"/>
                </a:lnTo>
                <a:lnTo>
                  <a:pt x="2532" y="542"/>
                </a:lnTo>
                <a:lnTo>
                  <a:pt x="2531" y="526"/>
                </a:lnTo>
                <a:lnTo>
                  <a:pt x="2532" y="516"/>
                </a:lnTo>
                <a:lnTo>
                  <a:pt x="2533" y="506"/>
                </a:lnTo>
                <a:lnTo>
                  <a:pt x="2535" y="496"/>
                </a:lnTo>
                <a:lnTo>
                  <a:pt x="2537" y="487"/>
                </a:lnTo>
                <a:lnTo>
                  <a:pt x="2542" y="477"/>
                </a:lnTo>
                <a:lnTo>
                  <a:pt x="2546" y="469"/>
                </a:lnTo>
                <a:lnTo>
                  <a:pt x="2552" y="460"/>
                </a:lnTo>
                <a:lnTo>
                  <a:pt x="2558" y="452"/>
                </a:lnTo>
                <a:lnTo>
                  <a:pt x="2565" y="443"/>
                </a:lnTo>
                <a:lnTo>
                  <a:pt x="2573" y="436"/>
                </a:lnTo>
                <a:lnTo>
                  <a:pt x="2583" y="428"/>
                </a:lnTo>
                <a:lnTo>
                  <a:pt x="2593" y="420"/>
                </a:lnTo>
                <a:lnTo>
                  <a:pt x="2604" y="414"/>
                </a:lnTo>
                <a:lnTo>
                  <a:pt x="2618" y="406"/>
                </a:lnTo>
                <a:lnTo>
                  <a:pt x="2634" y="399"/>
                </a:lnTo>
                <a:lnTo>
                  <a:pt x="2652" y="391"/>
                </a:lnTo>
                <a:lnTo>
                  <a:pt x="2674" y="385"/>
                </a:lnTo>
                <a:lnTo>
                  <a:pt x="2698" y="378"/>
                </a:lnTo>
                <a:lnTo>
                  <a:pt x="2726" y="371"/>
                </a:lnTo>
                <a:lnTo>
                  <a:pt x="2757" y="364"/>
                </a:lnTo>
                <a:lnTo>
                  <a:pt x="2765" y="362"/>
                </a:lnTo>
                <a:lnTo>
                  <a:pt x="2774" y="360"/>
                </a:lnTo>
                <a:lnTo>
                  <a:pt x="2783" y="357"/>
                </a:lnTo>
                <a:lnTo>
                  <a:pt x="2793" y="355"/>
                </a:lnTo>
                <a:lnTo>
                  <a:pt x="2809" y="350"/>
                </a:lnTo>
                <a:lnTo>
                  <a:pt x="2823" y="344"/>
                </a:lnTo>
                <a:lnTo>
                  <a:pt x="2833" y="339"/>
                </a:lnTo>
                <a:lnTo>
                  <a:pt x="2841" y="331"/>
                </a:lnTo>
                <a:lnTo>
                  <a:pt x="2849" y="323"/>
                </a:lnTo>
                <a:lnTo>
                  <a:pt x="2854" y="314"/>
                </a:lnTo>
                <a:lnTo>
                  <a:pt x="2857" y="306"/>
                </a:lnTo>
                <a:lnTo>
                  <a:pt x="2858" y="297"/>
                </a:lnTo>
                <a:lnTo>
                  <a:pt x="2857" y="288"/>
                </a:lnTo>
                <a:lnTo>
                  <a:pt x="2855" y="280"/>
                </a:lnTo>
                <a:lnTo>
                  <a:pt x="2851" y="274"/>
                </a:lnTo>
                <a:lnTo>
                  <a:pt x="2846" y="267"/>
                </a:lnTo>
                <a:lnTo>
                  <a:pt x="2840" y="262"/>
                </a:lnTo>
                <a:lnTo>
                  <a:pt x="2833" y="256"/>
                </a:lnTo>
                <a:lnTo>
                  <a:pt x="2825" y="253"/>
                </a:lnTo>
                <a:lnTo>
                  <a:pt x="2816" y="249"/>
                </a:lnTo>
                <a:lnTo>
                  <a:pt x="2806" y="247"/>
                </a:lnTo>
                <a:lnTo>
                  <a:pt x="2796" y="246"/>
                </a:lnTo>
                <a:lnTo>
                  <a:pt x="2786" y="245"/>
                </a:lnTo>
                <a:lnTo>
                  <a:pt x="2775" y="245"/>
                </a:lnTo>
                <a:lnTo>
                  <a:pt x="2754" y="245"/>
                </a:lnTo>
                <a:lnTo>
                  <a:pt x="2733" y="247"/>
                </a:lnTo>
                <a:lnTo>
                  <a:pt x="2711" y="250"/>
                </a:lnTo>
                <a:lnTo>
                  <a:pt x="2688" y="255"/>
                </a:lnTo>
                <a:lnTo>
                  <a:pt x="2665" y="260"/>
                </a:lnTo>
                <a:lnTo>
                  <a:pt x="2642" y="267"/>
                </a:lnTo>
                <a:lnTo>
                  <a:pt x="2618" y="276"/>
                </a:lnTo>
                <a:lnTo>
                  <a:pt x="2593" y="285"/>
                </a:lnTo>
                <a:close/>
                <a:moveTo>
                  <a:pt x="3132" y="648"/>
                </a:moveTo>
                <a:lnTo>
                  <a:pt x="3138" y="572"/>
                </a:lnTo>
                <a:lnTo>
                  <a:pt x="3152" y="275"/>
                </a:lnTo>
                <a:lnTo>
                  <a:pt x="3096" y="275"/>
                </a:lnTo>
                <a:lnTo>
                  <a:pt x="3096" y="267"/>
                </a:lnTo>
                <a:lnTo>
                  <a:pt x="3097" y="257"/>
                </a:lnTo>
                <a:lnTo>
                  <a:pt x="3097" y="245"/>
                </a:lnTo>
                <a:lnTo>
                  <a:pt x="3098" y="231"/>
                </a:lnTo>
                <a:lnTo>
                  <a:pt x="3099" y="216"/>
                </a:lnTo>
                <a:lnTo>
                  <a:pt x="3099" y="204"/>
                </a:lnTo>
                <a:lnTo>
                  <a:pt x="3100" y="193"/>
                </a:lnTo>
                <a:lnTo>
                  <a:pt x="3100" y="186"/>
                </a:lnTo>
                <a:lnTo>
                  <a:pt x="3162" y="186"/>
                </a:lnTo>
                <a:lnTo>
                  <a:pt x="3162" y="167"/>
                </a:lnTo>
                <a:lnTo>
                  <a:pt x="3162" y="144"/>
                </a:lnTo>
                <a:lnTo>
                  <a:pt x="3163" y="124"/>
                </a:lnTo>
                <a:lnTo>
                  <a:pt x="3164" y="106"/>
                </a:lnTo>
                <a:lnTo>
                  <a:pt x="3166" y="92"/>
                </a:lnTo>
                <a:lnTo>
                  <a:pt x="3168" y="80"/>
                </a:lnTo>
                <a:lnTo>
                  <a:pt x="3172" y="69"/>
                </a:lnTo>
                <a:lnTo>
                  <a:pt x="3176" y="59"/>
                </a:lnTo>
                <a:lnTo>
                  <a:pt x="3182" y="50"/>
                </a:lnTo>
                <a:lnTo>
                  <a:pt x="3187" y="42"/>
                </a:lnTo>
                <a:lnTo>
                  <a:pt x="3195" y="35"/>
                </a:lnTo>
                <a:lnTo>
                  <a:pt x="3203" y="28"/>
                </a:lnTo>
                <a:lnTo>
                  <a:pt x="3213" y="21"/>
                </a:lnTo>
                <a:lnTo>
                  <a:pt x="3222" y="16"/>
                </a:lnTo>
                <a:lnTo>
                  <a:pt x="3233" y="11"/>
                </a:lnTo>
                <a:lnTo>
                  <a:pt x="3244" y="7"/>
                </a:lnTo>
                <a:lnTo>
                  <a:pt x="3257" y="5"/>
                </a:lnTo>
                <a:lnTo>
                  <a:pt x="3269" y="3"/>
                </a:lnTo>
                <a:lnTo>
                  <a:pt x="3281" y="2"/>
                </a:lnTo>
                <a:lnTo>
                  <a:pt x="3294" y="0"/>
                </a:lnTo>
                <a:lnTo>
                  <a:pt x="3306" y="0"/>
                </a:lnTo>
                <a:lnTo>
                  <a:pt x="3333" y="2"/>
                </a:lnTo>
                <a:lnTo>
                  <a:pt x="3359" y="4"/>
                </a:lnTo>
                <a:lnTo>
                  <a:pt x="3388" y="8"/>
                </a:lnTo>
                <a:lnTo>
                  <a:pt x="3415" y="15"/>
                </a:lnTo>
                <a:lnTo>
                  <a:pt x="3416" y="40"/>
                </a:lnTo>
                <a:lnTo>
                  <a:pt x="3417" y="63"/>
                </a:lnTo>
                <a:lnTo>
                  <a:pt x="3419" y="84"/>
                </a:lnTo>
                <a:lnTo>
                  <a:pt x="3421" y="103"/>
                </a:lnTo>
                <a:lnTo>
                  <a:pt x="3400" y="96"/>
                </a:lnTo>
                <a:lnTo>
                  <a:pt x="3379" y="91"/>
                </a:lnTo>
                <a:lnTo>
                  <a:pt x="3360" y="89"/>
                </a:lnTo>
                <a:lnTo>
                  <a:pt x="3341" y="87"/>
                </a:lnTo>
                <a:lnTo>
                  <a:pt x="3328" y="89"/>
                </a:lnTo>
                <a:lnTo>
                  <a:pt x="3315" y="91"/>
                </a:lnTo>
                <a:lnTo>
                  <a:pt x="3305" y="95"/>
                </a:lnTo>
                <a:lnTo>
                  <a:pt x="3296" y="101"/>
                </a:lnTo>
                <a:lnTo>
                  <a:pt x="3290" y="107"/>
                </a:lnTo>
                <a:lnTo>
                  <a:pt x="3284" y="116"/>
                </a:lnTo>
                <a:lnTo>
                  <a:pt x="3280" y="126"/>
                </a:lnTo>
                <a:lnTo>
                  <a:pt x="3276" y="138"/>
                </a:lnTo>
                <a:lnTo>
                  <a:pt x="3275" y="152"/>
                </a:lnTo>
                <a:lnTo>
                  <a:pt x="3275" y="168"/>
                </a:lnTo>
                <a:lnTo>
                  <a:pt x="3275" y="186"/>
                </a:lnTo>
                <a:lnTo>
                  <a:pt x="3391" y="186"/>
                </a:lnTo>
                <a:lnTo>
                  <a:pt x="3389" y="203"/>
                </a:lnTo>
                <a:lnTo>
                  <a:pt x="3388" y="223"/>
                </a:lnTo>
                <a:lnTo>
                  <a:pt x="3387" y="247"/>
                </a:lnTo>
                <a:lnTo>
                  <a:pt x="3385" y="275"/>
                </a:lnTo>
                <a:lnTo>
                  <a:pt x="3276" y="275"/>
                </a:lnTo>
                <a:lnTo>
                  <a:pt x="3274" y="321"/>
                </a:lnTo>
                <a:lnTo>
                  <a:pt x="3272" y="366"/>
                </a:lnTo>
                <a:lnTo>
                  <a:pt x="3271" y="412"/>
                </a:lnTo>
                <a:lnTo>
                  <a:pt x="3269" y="459"/>
                </a:lnTo>
                <a:lnTo>
                  <a:pt x="3268" y="506"/>
                </a:lnTo>
                <a:lnTo>
                  <a:pt x="3265" y="553"/>
                </a:lnTo>
                <a:lnTo>
                  <a:pt x="3264" y="601"/>
                </a:lnTo>
                <a:lnTo>
                  <a:pt x="3263" y="648"/>
                </a:lnTo>
                <a:lnTo>
                  <a:pt x="3243" y="647"/>
                </a:lnTo>
                <a:lnTo>
                  <a:pt x="3226" y="647"/>
                </a:lnTo>
                <a:lnTo>
                  <a:pt x="3210" y="647"/>
                </a:lnTo>
                <a:lnTo>
                  <a:pt x="3197" y="647"/>
                </a:lnTo>
                <a:lnTo>
                  <a:pt x="3184" y="647"/>
                </a:lnTo>
                <a:lnTo>
                  <a:pt x="3168" y="647"/>
                </a:lnTo>
                <a:lnTo>
                  <a:pt x="3152" y="647"/>
                </a:lnTo>
                <a:lnTo>
                  <a:pt x="3132" y="648"/>
                </a:lnTo>
                <a:close/>
                <a:moveTo>
                  <a:pt x="3501" y="285"/>
                </a:moveTo>
                <a:lnTo>
                  <a:pt x="3504" y="269"/>
                </a:lnTo>
                <a:lnTo>
                  <a:pt x="3507" y="257"/>
                </a:lnTo>
                <a:lnTo>
                  <a:pt x="3508" y="246"/>
                </a:lnTo>
                <a:lnTo>
                  <a:pt x="3509" y="238"/>
                </a:lnTo>
                <a:lnTo>
                  <a:pt x="3510" y="231"/>
                </a:lnTo>
                <a:lnTo>
                  <a:pt x="3511" y="222"/>
                </a:lnTo>
                <a:lnTo>
                  <a:pt x="3513" y="211"/>
                </a:lnTo>
                <a:lnTo>
                  <a:pt x="3514" y="198"/>
                </a:lnTo>
                <a:lnTo>
                  <a:pt x="3545" y="191"/>
                </a:lnTo>
                <a:lnTo>
                  <a:pt x="3573" y="186"/>
                </a:lnTo>
                <a:lnTo>
                  <a:pt x="3599" y="181"/>
                </a:lnTo>
                <a:lnTo>
                  <a:pt x="3623" y="178"/>
                </a:lnTo>
                <a:lnTo>
                  <a:pt x="3648" y="174"/>
                </a:lnTo>
                <a:lnTo>
                  <a:pt x="3671" y="173"/>
                </a:lnTo>
                <a:lnTo>
                  <a:pt x="3693" y="172"/>
                </a:lnTo>
                <a:lnTo>
                  <a:pt x="3715" y="171"/>
                </a:lnTo>
                <a:lnTo>
                  <a:pt x="3739" y="172"/>
                </a:lnTo>
                <a:lnTo>
                  <a:pt x="3763" y="174"/>
                </a:lnTo>
                <a:lnTo>
                  <a:pt x="3785" y="178"/>
                </a:lnTo>
                <a:lnTo>
                  <a:pt x="3806" y="183"/>
                </a:lnTo>
                <a:lnTo>
                  <a:pt x="3817" y="187"/>
                </a:lnTo>
                <a:lnTo>
                  <a:pt x="3826" y="190"/>
                </a:lnTo>
                <a:lnTo>
                  <a:pt x="3836" y="194"/>
                </a:lnTo>
                <a:lnTo>
                  <a:pt x="3844" y="199"/>
                </a:lnTo>
                <a:lnTo>
                  <a:pt x="3851" y="203"/>
                </a:lnTo>
                <a:lnTo>
                  <a:pt x="3859" y="209"/>
                </a:lnTo>
                <a:lnTo>
                  <a:pt x="3866" y="214"/>
                </a:lnTo>
                <a:lnTo>
                  <a:pt x="3872" y="221"/>
                </a:lnTo>
                <a:lnTo>
                  <a:pt x="3878" y="227"/>
                </a:lnTo>
                <a:lnTo>
                  <a:pt x="3882" y="235"/>
                </a:lnTo>
                <a:lnTo>
                  <a:pt x="3887" y="243"/>
                </a:lnTo>
                <a:lnTo>
                  <a:pt x="3890" y="252"/>
                </a:lnTo>
                <a:lnTo>
                  <a:pt x="3892" y="262"/>
                </a:lnTo>
                <a:lnTo>
                  <a:pt x="3894" y="271"/>
                </a:lnTo>
                <a:lnTo>
                  <a:pt x="3895" y="282"/>
                </a:lnTo>
                <a:lnTo>
                  <a:pt x="3895" y="295"/>
                </a:lnTo>
                <a:lnTo>
                  <a:pt x="3895" y="312"/>
                </a:lnTo>
                <a:lnTo>
                  <a:pt x="3894" y="341"/>
                </a:lnTo>
                <a:lnTo>
                  <a:pt x="3891" y="378"/>
                </a:lnTo>
                <a:lnTo>
                  <a:pt x="3889" y="427"/>
                </a:lnTo>
                <a:lnTo>
                  <a:pt x="3887" y="454"/>
                </a:lnTo>
                <a:lnTo>
                  <a:pt x="3885" y="481"/>
                </a:lnTo>
                <a:lnTo>
                  <a:pt x="3883" y="508"/>
                </a:lnTo>
                <a:lnTo>
                  <a:pt x="3882" y="536"/>
                </a:lnTo>
                <a:lnTo>
                  <a:pt x="3881" y="563"/>
                </a:lnTo>
                <a:lnTo>
                  <a:pt x="3881" y="591"/>
                </a:lnTo>
                <a:lnTo>
                  <a:pt x="3880" y="620"/>
                </a:lnTo>
                <a:lnTo>
                  <a:pt x="3880" y="648"/>
                </a:lnTo>
                <a:lnTo>
                  <a:pt x="3862" y="647"/>
                </a:lnTo>
                <a:lnTo>
                  <a:pt x="3847" y="647"/>
                </a:lnTo>
                <a:lnTo>
                  <a:pt x="3831" y="647"/>
                </a:lnTo>
                <a:lnTo>
                  <a:pt x="3816" y="647"/>
                </a:lnTo>
                <a:lnTo>
                  <a:pt x="3802" y="647"/>
                </a:lnTo>
                <a:lnTo>
                  <a:pt x="3786" y="647"/>
                </a:lnTo>
                <a:lnTo>
                  <a:pt x="3769" y="647"/>
                </a:lnTo>
                <a:lnTo>
                  <a:pt x="3751" y="648"/>
                </a:lnTo>
                <a:lnTo>
                  <a:pt x="3754" y="620"/>
                </a:lnTo>
                <a:lnTo>
                  <a:pt x="3757" y="589"/>
                </a:lnTo>
                <a:lnTo>
                  <a:pt x="3759" y="555"/>
                </a:lnTo>
                <a:lnTo>
                  <a:pt x="3761" y="519"/>
                </a:lnTo>
                <a:lnTo>
                  <a:pt x="3767" y="406"/>
                </a:lnTo>
                <a:lnTo>
                  <a:pt x="3751" y="416"/>
                </a:lnTo>
                <a:lnTo>
                  <a:pt x="3740" y="422"/>
                </a:lnTo>
                <a:lnTo>
                  <a:pt x="3731" y="427"/>
                </a:lnTo>
                <a:lnTo>
                  <a:pt x="3720" y="430"/>
                </a:lnTo>
                <a:lnTo>
                  <a:pt x="3714" y="432"/>
                </a:lnTo>
                <a:lnTo>
                  <a:pt x="3704" y="436"/>
                </a:lnTo>
                <a:lnTo>
                  <a:pt x="3693" y="439"/>
                </a:lnTo>
                <a:lnTo>
                  <a:pt x="3680" y="442"/>
                </a:lnTo>
                <a:lnTo>
                  <a:pt x="3666" y="447"/>
                </a:lnTo>
                <a:lnTo>
                  <a:pt x="3654" y="450"/>
                </a:lnTo>
                <a:lnTo>
                  <a:pt x="3643" y="453"/>
                </a:lnTo>
                <a:lnTo>
                  <a:pt x="3634" y="456"/>
                </a:lnTo>
                <a:lnTo>
                  <a:pt x="3618" y="462"/>
                </a:lnTo>
                <a:lnTo>
                  <a:pt x="3604" y="470"/>
                </a:lnTo>
                <a:lnTo>
                  <a:pt x="3590" y="477"/>
                </a:lnTo>
                <a:lnTo>
                  <a:pt x="3579" y="486"/>
                </a:lnTo>
                <a:lnTo>
                  <a:pt x="3575" y="492"/>
                </a:lnTo>
                <a:lnTo>
                  <a:pt x="3572" y="496"/>
                </a:lnTo>
                <a:lnTo>
                  <a:pt x="3568" y="502"/>
                </a:lnTo>
                <a:lnTo>
                  <a:pt x="3566" y="506"/>
                </a:lnTo>
                <a:lnTo>
                  <a:pt x="3564" y="512"/>
                </a:lnTo>
                <a:lnTo>
                  <a:pt x="3563" y="517"/>
                </a:lnTo>
                <a:lnTo>
                  <a:pt x="3562" y="523"/>
                </a:lnTo>
                <a:lnTo>
                  <a:pt x="3562" y="528"/>
                </a:lnTo>
                <a:lnTo>
                  <a:pt x="3562" y="538"/>
                </a:lnTo>
                <a:lnTo>
                  <a:pt x="3564" y="547"/>
                </a:lnTo>
                <a:lnTo>
                  <a:pt x="3567" y="555"/>
                </a:lnTo>
                <a:lnTo>
                  <a:pt x="3573" y="561"/>
                </a:lnTo>
                <a:lnTo>
                  <a:pt x="3578" y="568"/>
                </a:lnTo>
                <a:lnTo>
                  <a:pt x="3585" y="573"/>
                </a:lnTo>
                <a:lnTo>
                  <a:pt x="3593" y="578"/>
                </a:lnTo>
                <a:lnTo>
                  <a:pt x="3600" y="581"/>
                </a:lnTo>
                <a:lnTo>
                  <a:pt x="3609" y="583"/>
                </a:lnTo>
                <a:lnTo>
                  <a:pt x="3619" y="585"/>
                </a:lnTo>
                <a:lnTo>
                  <a:pt x="3629" y="586"/>
                </a:lnTo>
                <a:lnTo>
                  <a:pt x="3640" y="586"/>
                </a:lnTo>
                <a:lnTo>
                  <a:pt x="3655" y="585"/>
                </a:lnTo>
                <a:lnTo>
                  <a:pt x="3671" y="584"/>
                </a:lnTo>
                <a:lnTo>
                  <a:pt x="3680" y="583"/>
                </a:lnTo>
                <a:lnTo>
                  <a:pt x="3689" y="580"/>
                </a:lnTo>
                <a:lnTo>
                  <a:pt x="3702" y="577"/>
                </a:lnTo>
                <a:lnTo>
                  <a:pt x="3714" y="573"/>
                </a:lnTo>
                <a:lnTo>
                  <a:pt x="3709" y="588"/>
                </a:lnTo>
                <a:lnTo>
                  <a:pt x="3704" y="605"/>
                </a:lnTo>
                <a:lnTo>
                  <a:pt x="3698" y="626"/>
                </a:lnTo>
                <a:lnTo>
                  <a:pt x="3692" y="650"/>
                </a:lnTo>
                <a:lnTo>
                  <a:pt x="3676" y="653"/>
                </a:lnTo>
                <a:lnTo>
                  <a:pt x="3663" y="655"/>
                </a:lnTo>
                <a:lnTo>
                  <a:pt x="3651" y="657"/>
                </a:lnTo>
                <a:lnTo>
                  <a:pt x="3641" y="657"/>
                </a:lnTo>
                <a:lnTo>
                  <a:pt x="3631" y="658"/>
                </a:lnTo>
                <a:lnTo>
                  <a:pt x="3622" y="658"/>
                </a:lnTo>
                <a:lnTo>
                  <a:pt x="3613" y="659"/>
                </a:lnTo>
                <a:lnTo>
                  <a:pt x="3605" y="659"/>
                </a:lnTo>
                <a:lnTo>
                  <a:pt x="3578" y="658"/>
                </a:lnTo>
                <a:lnTo>
                  <a:pt x="3553" y="655"/>
                </a:lnTo>
                <a:lnTo>
                  <a:pt x="3542" y="653"/>
                </a:lnTo>
                <a:lnTo>
                  <a:pt x="3531" y="650"/>
                </a:lnTo>
                <a:lnTo>
                  <a:pt x="3521" y="647"/>
                </a:lnTo>
                <a:lnTo>
                  <a:pt x="3511" y="643"/>
                </a:lnTo>
                <a:lnTo>
                  <a:pt x="3502" y="639"/>
                </a:lnTo>
                <a:lnTo>
                  <a:pt x="3494" y="634"/>
                </a:lnTo>
                <a:lnTo>
                  <a:pt x="3487" y="629"/>
                </a:lnTo>
                <a:lnTo>
                  <a:pt x="3479" y="623"/>
                </a:lnTo>
                <a:lnTo>
                  <a:pt x="3472" y="616"/>
                </a:lnTo>
                <a:lnTo>
                  <a:pt x="3467" y="610"/>
                </a:lnTo>
                <a:lnTo>
                  <a:pt x="3461" y="602"/>
                </a:lnTo>
                <a:lnTo>
                  <a:pt x="3457" y="594"/>
                </a:lnTo>
                <a:lnTo>
                  <a:pt x="3449" y="577"/>
                </a:lnTo>
                <a:lnTo>
                  <a:pt x="3444" y="560"/>
                </a:lnTo>
                <a:lnTo>
                  <a:pt x="3441" y="542"/>
                </a:lnTo>
                <a:lnTo>
                  <a:pt x="3439" y="526"/>
                </a:lnTo>
                <a:lnTo>
                  <a:pt x="3439" y="516"/>
                </a:lnTo>
                <a:lnTo>
                  <a:pt x="3442" y="506"/>
                </a:lnTo>
                <a:lnTo>
                  <a:pt x="3443" y="496"/>
                </a:lnTo>
                <a:lnTo>
                  <a:pt x="3446" y="487"/>
                </a:lnTo>
                <a:lnTo>
                  <a:pt x="3450" y="477"/>
                </a:lnTo>
                <a:lnTo>
                  <a:pt x="3455" y="469"/>
                </a:lnTo>
                <a:lnTo>
                  <a:pt x="3460" y="460"/>
                </a:lnTo>
                <a:lnTo>
                  <a:pt x="3466" y="452"/>
                </a:lnTo>
                <a:lnTo>
                  <a:pt x="3474" y="443"/>
                </a:lnTo>
                <a:lnTo>
                  <a:pt x="3481" y="436"/>
                </a:lnTo>
                <a:lnTo>
                  <a:pt x="3490" y="428"/>
                </a:lnTo>
                <a:lnTo>
                  <a:pt x="3500" y="420"/>
                </a:lnTo>
                <a:lnTo>
                  <a:pt x="3512" y="414"/>
                </a:lnTo>
                <a:lnTo>
                  <a:pt x="3525" y="406"/>
                </a:lnTo>
                <a:lnTo>
                  <a:pt x="3542" y="399"/>
                </a:lnTo>
                <a:lnTo>
                  <a:pt x="3561" y="391"/>
                </a:lnTo>
                <a:lnTo>
                  <a:pt x="3581" y="385"/>
                </a:lnTo>
                <a:lnTo>
                  <a:pt x="3607" y="378"/>
                </a:lnTo>
                <a:lnTo>
                  <a:pt x="3634" y="371"/>
                </a:lnTo>
                <a:lnTo>
                  <a:pt x="3665" y="364"/>
                </a:lnTo>
                <a:lnTo>
                  <a:pt x="3674" y="362"/>
                </a:lnTo>
                <a:lnTo>
                  <a:pt x="3683" y="360"/>
                </a:lnTo>
                <a:lnTo>
                  <a:pt x="3692" y="357"/>
                </a:lnTo>
                <a:lnTo>
                  <a:pt x="3700" y="355"/>
                </a:lnTo>
                <a:lnTo>
                  <a:pt x="3718" y="350"/>
                </a:lnTo>
                <a:lnTo>
                  <a:pt x="3730" y="344"/>
                </a:lnTo>
                <a:lnTo>
                  <a:pt x="3741" y="339"/>
                </a:lnTo>
                <a:lnTo>
                  <a:pt x="3750" y="331"/>
                </a:lnTo>
                <a:lnTo>
                  <a:pt x="3757" y="323"/>
                </a:lnTo>
                <a:lnTo>
                  <a:pt x="3762" y="314"/>
                </a:lnTo>
                <a:lnTo>
                  <a:pt x="3764" y="306"/>
                </a:lnTo>
                <a:lnTo>
                  <a:pt x="3765" y="297"/>
                </a:lnTo>
                <a:lnTo>
                  <a:pt x="3765" y="288"/>
                </a:lnTo>
                <a:lnTo>
                  <a:pt x="3763" y="280"/>
                </a:lnTo>
                <a:lnTo>
                  <a:pt x="3759" y="274"/>
                </a:lnTo>
                <a:lnTo>
                  <a:pt x="3754" y="267"/>
                </a:lnTo>
                <a:lnTo>
                  <a:pt x="3748" y="262"/>
                </a:lnTo>
                <a:lnTo>
                  <a:pt x="3741" y="256"/>
                </a:lnTo>
                <a:lnTo>
                  <a:pt x="3733" y="253"/>
                </a:lnTo>
                <a:lnTo>
                  <a:pt x="3725" y="249"/>
                </a:lnTo>
                <a:lnTo>
                  <a:pt x="3715" y="247"/>
                </a:lnTo>
                <a:lnTo>
                  <a:pt x="3705" y="246"/>
                </a:lnTo>
                <a:lnTo>
                  <a:pt x="3695" y="245"/>
                </a:lnTo>
                <a:lnTo>
                  <a:pt x="3684" y="245"/>
                </a:lnTo>
                <a:lnTo>
                  <a:pt x="3663" y="245"/>
                </a:lnTo>
                <a:lnTo>
                  <a:pt x="3641" y="247"/>
                </a:lnTo>
                <a:lnTo>
                  <a:pt x="3619" y="250"/>
                </a:lnTo>
                <a:lnTo>
                  <a:pt x="3597" y="255"/>
                </a:lnTo>
                <a:lnTo>
                  <a:pt x="3574" y="260"/>
                </a:lnTo>
                <a:lnTo>
                  <a:pt x="3550" y="267"/>
                </a:lnTo>
                <a:lnTo>
                  <a:pt x="3526" y="276"/>
                </a:lnTo>
                <a:lnTo>
                  <a:pt x="3501" y="285"/>
                </a:lnTo>
                <a:close/>
                <a:moveTo>
                  <a:pt x="4436" y="544"/>
                </a:moveTo>
                <a:lnTo>
                  <a:pt x="4433" y="560"/>
                </a:lnTo>
                <a:lnTo>
                  <a:pt x="4428" y="582"/>
                </a:lnTo>
                <a:lnTo>
                  <a:pt x="4424" y="609"/>
                </a:lnTo>
                <a:lnTo>
                  <a:pt x="4420" y="640"/>
                </a:lnTo>
                <a:lnTo>
                  <a:pt x="4395" y="646"/>
                </a:lnTo>
                <a:lnTo>
                  <a:pt x="4374" y="649"/>
                </a:lnTo>
                <a:lnTo>
                  <a:pt x="4355" y="653"/>
                </a:lnTo>
                <a:lnTo>
                  <a:pt x="4337" y="655"/>
                </a:lnTo>
                <a:lnTo>
                  <a:pt x="4319" y="657"/>
                </a:lnTo>
                <a:lnTo>
                  <a:pt x="4303" y="658"/>
                </a:lnTo>
                <a:lnTo>
                  <a:pt x="4286" y="658"/>
                </a:lnTo>
                <a:lnTo>
                  <a:pt x="4269" y="659"/>
                </a:lnTo>
                <a:lnTo>
                  <a:pt x="4240" y="658"/>
                </a:lnTo>
                <a:lnTo>
                  <a:pt x="4213" y="656"/>
                </a:lnTo>
                <a:lnTo>
                  <a:pt x="4187" y="653"/>
                </a:lnTo>
                <a:lnTo>
                  <a:pt x="4163" y="647"/>
                </a:lnTo>
                <a:lnTo>
                  <a:pt x="4151" y="644"/>
                </a:lnTo>
                <a:lnTo>
                  <a:pt x="4140" y="639"/>
                </a:lnTo>
                <a:lnTo>
                  <a:pt x="4129" y="635"/>
                </a:lnTo>
                <a:lnTo>
                  <a:pt x="4119" y="631"/>
                </a:lnTo>
                <a:lnTo>
                  <a:pt x="4108" y="624"/>
                </a:lnTo>
                <a:lnTo>
                  <a:pt x="4099" y="618"/>
                </a:lnTo>
                <a:lnTo>
                  <a:pt x="4089" y="611"/>
                </a:lnTo>
                <a:lnTo>
                  <a:pt x="4080" y="603"/>
                </a:lnTo>
                <a:lnTo>
                  <a:pt x="4072" y="595"/>
                </a:lnTo>
                <a:lnTo>
                  <a:pt x="4064" y="586"/>
                </a:lnTo>
                <a:lnTo>
                  <a:pt x="4056" y="578"/>
                </a:lnTo>
                <a:lnTo>
                  <a:pt x="4050" y="568"/>
                </a:lnTo>
                <a:lnTo>
                  <a:pt x="4043" y="558"/>
                </a:lnTo>
                <a:lnTo>
                  <a:pt x="4037" y="548"/>
                </a:lnTo>
                <a:lnTo>
                  <a:pt x="4033" y="537"/>
                </a:lnTo>
                <a:lnTo>
                  <a:pt x="4028" y="525"/>
                </a:lnTo>
                <a:lnTo>
                  <a:pt x="4021" y="502"/>
                </a:lnTo>
                <a:lnTo>
                  <a:pt x="4015" y="477"/>
                </a:lnTo>
                <a:lnTo>
                  <a:pt x="4012" y="453"/>
                </a:lnTo>
                <a:lnTo>
                  <a:pt x="4011" y="428"/>
                </a:lnTo>
                <a:lnTo>
                  <a:pt x="4011" y="415"/>
                </a:lnTo>
                <a:lnTo>
                  <a:pt x="4012" y="400"/>
                </a:lnTo>
                <a:lnTo>
                  <a:pt x="4014" y="386"/>
                </a:lnTo>
                <a:lnTo>
                  <a:pt x="4017" y="373"/>
                </a:lnTo>
                <a:lnTo>
                  <a:pt x="4019" y="360"/>
                </a:lnTo>
                <a:lnTo>
                  <a:pt x="4022" y="345"/>
                </a:lnTo>
                <a:lnTo>
                  <a:pt x="4026" y="332"/>
                </a:lnTo>
                <a:lnTo>
                  <a:pt x="4031" y="319"/>
                </a:lnTo>
                <a:lnTo>
                  <a:pt x="4036" y="307"/>
                </a:lnTo>
                <a:lnTo>
                  <a:pt x="4042" y="293"/>
                </a:lnTo>
                <a:lnTo>
                  <a:pt x="4047" y="282"/>
                </a:lnTo>
                <a:lnTo>
                  <a:pt x="4054" y="271"/>
                </a:lnTo>
                <a:lnTo>
                  <a:pt x="4062" y="260"/>
                </a:lnTo>
                <a:lnTo>
                  <a:pt x="4069" y="250"/>
                </a:lnTo>
                <a:lnTo>
                  <a:pt x="4077" y="242"/>
                </a:lnTo>
                <a:lnTo>
                  <a:pt x="4086" y="233"/>
                </a:lnTo>
                <a:lnTo>
                  <a:pt x="4095" y="224"/>
                </a:lnTo>
                <a:lnTo>
                  <a:pt x="4104" y="217"/>
                </a:lnTo>
                <a:lnTo>
                  <a:pt x="4113" y="210"/>
                </a:lnTo>
                <a:lnTo>
                  <a:pt x="4123" y="204"/>
                </a:lnTo>
                <a:lnTo>
                  <a:pt x="4133" y="199"/>
                </a:lnTo>
                <a:lnTo>
                  <a:pt x="4143" y="193"/>
                </a:lnTo>
                <a:lnTo>
                  <a:pt x="4154" y="189"/>
                </a:lnTo>
                <a:lnTo>
                  <a:pt x="4165" y="186"/>
                </a:lnTo>
                <a:lnTo>
                  <a:pt x="4188" y="179"/>
                </a:lnTo>
                <a:lnTo>
                  <a:pt x="4211" y="174"/>
                </a:lnTo>
                <a:lnTo>
                  <a:pt x="4236" y="172"/>
                </a:lnTo>
                <a:lnTo>
                  <a:pt x="4260" y="171"/>
                </a:lnTo>
                <a:lnTo>
                  <a:pt x="4282" y="172"/>
                </a:lnTo>
                <a:lnTo>
                  <a:pt x="4305" y="174"/>
                </a:lnTo>
                <a:lnTo>
                  <a:pt x="4326" y="178"/>
                </a:lnTo>
                <a:lnTo>
                  <a:pt x="4348" y="183"/>
                </a:lnTo>
                <a:lnTo>
                  <a:pt x="4358" y="186"/>
                </a:lnTo>
                <a:lnTo>
                  <a:pt x="4368" y="190"/>
                </a:lnTo>
                <a:lnTo>
                  <a:pt x="4377" y="193"/>
                </a:lnTo>
                <a:lnTo>
                  <a:pt x="4385" y="198"/>
                </a:lnTo>
                <a:lnTo>
                  <a:pt x="4394" y="203"/>
                </a:lnTo>
                <a:lnTo>
                  <a:pt x="4403" y="209"/>
                </a:lnTo>
                <a:lnTo>
                  <a:pt x="4411" y="214"/>
                </a:lnTo>
                <a:lnTo>
                  <a:pt x="4417" y="221"/>
                </a:lnTo>
                <a:lnTo>
                  <a:pt x="4431" y="235"/>
                </a:lnTo>
                <a:lnTo>
                  <a:pt x="4443" y="250"/>
                </a:lnTo>
                <a:lnTo>
                  <a:pt x="4453" y="267"/>
                </a:lnTo>
                <a:lnTo>
                  <a:pt x="4461" y="285"/>
                </a:lnTo>
                <a:lnTo>
                  <a:pt x="4468" y="304"/>
                </a:lnTo>
                <a:lnTo>
                  <a:pt x="4472" y="324"/>
                </a:lnTo>
                <a:lnTo>
                  <a:pt x="4476" y="345"/>
                </a:lnTo>
                <a:lnTo>
                  <a:pt x="4477" y="368"/>
                </a:lnTo>
                <a:lnTo>
                  <a:pt x="4476" y="378"/>
                </a:lnTo>
                <a:lnTo>
                  <a:pt x="4476" y="389"/>
                </a:lnTo>
                <a:lnTo>
                  <a:pt x="4474" y="400"/>
                </a:lnTo>
                <a:lnTo>
                  <a:pt x="4472" y="412"/>
                </a:lnTo>
                <a:lnTo>
                  <a:pt x="4139" y="412"/>
                </a:lnTo>
                <a:lnTo>
                  <a:pt x="4139" y="428"/>
                </a:lnTo>
                <a:lnTo>
                  <a:pt x="4139" y="440"/>
                </a:lnTo>
                <a:lnTo>
                  <a:pt x="4139" y="454"/>
                </a:lnTo>
                <a:lnTo>
                  <a:pt x="4141" y="469"/>
                </a:lnTo>
                <a:lnTo>
                  <a:pt x="4144" y="483"/>
                </a:lnTo>
                <a:lnTo>
                  <a:pt x="4149" y="496"/>
                </a:lnTo>
                <a:lnTo>
                  <a:pt x="4154" y="508"/>
                </a:lnTo>
                <a:lnTo>
                  <a:pt x="4162" y="519"/>
                </a:lnTo>
                <a:lnTo>
                  <a:pt x="4170" y="530"/>
                </a:lnTo>
                <a:lnTo>
                  <a:pt x="4180" y="539"/>
                </a:lnTo>
                <a:lnTo>
                  <a:pt x="4189" y="548"/>
                </a:lnTo>
                <a:lnTo>
                  <a:pt x="4202" y="555"/>
                </a:lnTo>
                <a:lnTo>
                  <a:pt x="4214" y="561"/>
                </a:lnTo>
                <a:lnTo>
                  <a:pt x="4227" y="566"/>
                </a:lnTo>
                <a:lnTo>
                  <a:pt x="4240" y="569"/>
                </a:lnTo>
                <a:lnTo>
                  <a:pt x="4254" y="572"/>
                </a:lnTo>
                <a:lnTo>
                  <a:pt x="4268" y="573"/>
                </a:lnTo>
                <a:lnTo>
                  <a:pt x="4281" y="574"/>
                </a:lnTo>
                <a:lnTo>
                  <a:pt x="4297" y="573"/>
                </a:lnTo>
                <a:lnTo>
                  <a:pt x="4314" y="572"/>
                </a:lnTo>
                <a:lnTo>
                  <a:pt x="4332" y="570"/>
                </a:lnTo>
                <a:lnTo>
                  <a:pt x="4349" y="568"/>
                </a:lnTo>
                <a:lnTo>
                  <a:pt x="4368" y="563"/>
                </a:lnTo>
                <a:lnTo>
                  <a:pt x="4389" y="558"/>
                </a:lnTo>
                <a:lnTo>
                  <a:pt x="4412" y="551"/>
                </a:lnTo>
                <a:lnTo>
                  <a:pt x="4436" y="544"/>
                </a:lnTo>
                <a:close/>
                <a:moveTo>
                  <a:pt x="4143" y="360"/>
                </a:moveTo>
                <a:lnTo>
                  <a:pt x="4356" y="360"/>
                </a:lnTo>
                <a:lnTo>
                  <a:pt x="4355" y="341"/>
                </a:lnTo>
                <a:lnTo>
                  <a:pt x="4354" y="328"/>
                </a:lnTo>
                <a:lnTo>
                  <a:pt x="4351" y="315"/>
                </a:lnTo>
                <a:lnTo>
                  <a:pt x="4348" y="303"/>
                </a:lnTo>
                <a:lnTo>
                  <a:pt x="4343" y="290"/>
                </a:lnTo>
                <a:lnTo>
                  <a:pt x="4335" y="279"/>
                </a:lnTo>
                <a:lnTo>
                  <a:pt x="4330" y="275"/>
                </a:lnTo>
                <a:lnTo>
                  <a:pt x="4326" y="270"/>
                </a:lnTo>
                <a:lnTo>
                  <a:pt x="4322" y="266"/>
                </a:lnTo>
                <a:lnTo>
                  <a:pt x="4316" y="263"/>
                </a:lnTo>
                <a:lnTo>
                  <a:pt x="4304" y="256"/>
                </a:lnTo>
                <a:lnTo>
                  <a:pt x="4291" y="252"/>
                </a:lnTo>
                <a:lnTo>
                  <a:pt x="4275" y="248"/>
                </a:lnTo>
                <a:lnTo>
                  <a:pt x="4260" y="248"/>
                </a:lnTo>
                <a:lnTo>
                  <a:pt x="4250" y="248"/>
                </a:lnTo>
                <a:lnTo>
                  <a:pt x="4241" y="249"/>
                </a:lnTo>
                <a:lnTo>
                  <a:pt x="4232" y="252"/>
                </a:lnTo>
                <a:lnTo>
                  <a:pt x="4222" y="254"/>
                </a:lnTo>
                <a:lnTo>
                  <a:pt x="4214" y="257"/>
                </a:lnTo>
                <a:lnTo>
                  <a:pt x="4206" y="262"/>
                </a:lnTo>
                <a:lnTo>
                  <a:pt x="4197" y="266"/>
                </a:lnTo>
                <a:lnTo>
                  <a:pt x="4191" y="271"/>
                </a:lnTo>
                <a:lnTo>
                  <a:pt x="4183" y="277"/>
                </a:lnTo>
                <a:lnTo>
                  <a:pt x="4176" y="284"/>
                </a:lnTo>
                <a:lnTo>
                  <a:pt x="4171" y="290"/>
                </a:lnTo>
                <a:lnTo>
                  <a:pt x="4165" y="297"/>
                </a:lnTo>
                <a:lnTo>
                  <a:pt x="4157" y="311"/>
                </a:lnTo>
                <a:lnTo>
                  <a:pt x="4152" y="324"/>
                </a:lnTo>
                <a:lnTo>
                  <a:pt x="4150" y="331"/>
                </a:lnTo>
                <a:lnTo>
                  <a:pt x="4148" y="340"/>
                </a:lnTo>
                <a:lnTo>
                  <a:pt x="4145" y="349"/>
                </a:lnTo>
                <a:lnTo>
                  <a:pt x="4143" y="360"/>
                </a:lnTo>
                <a:close/>
                <a:moveTo>
                  <a:pt x="4576" y="648"/>
                </a:moveTo>
                <a:lnTo>
                  <a:pt x="4578" y="626"/>
                </a:lnTo>
                <a:lnTo>
                  <a:pt x="4579" y="602"/>
                </a:lnTo>
                <a:lnTo>
                  <a:pt x="4582" y="572"/>
                </a:lnTo>
                <a:lnTo>
                  <a:pt x="4584" y="540"/>
                </a:lnTo>
                <a:lnTo>
                  <a:pt x="4586" y="503"/>
                </a:lnTo>
                <a:lnTo>
                  <a:pt x="4588" y="462"/>
                </a:lnTo>
                <a:lnTo>
                  <a:pt x="4590" y="418"/>
                </a:lnTo>
                <a:lnTo>
                  <a:pt x="4593" y="369"/>
                </a:lnTo>
                <a:lnTo>
                  <a:pt x="4595" y="321"/>
                </a:lnTo>
                <a:lnTo>
                  <a:pt x="4597" y="273"/>
                </a:lnTo>
                <a:lnTo>
                  <a:pt x="4599" y="227"/>
                </a:lnTo>
                <a:lnTo>
                  <a:pt x="4600" y="183"/>
                </a:lnTo>
                <a:lnTo>
                  <a:pt x="4602" y="140"/>
                </a:lnTo>
                <a:lnTo>
                  <a:pt x="4604" y="100"/>
                </a:lnTo>
                <a:lnTo>
                  <a:pt x="4604" y="61"/>
                </a:lnTo>
                <a:lnTo>
                  <a:pt x="4605" y="24"/>
                </a:lnTo>
                <a:lnTo>
                  <a:pt x="4627" y="24"/>
                </a:lnTo>
                <a:lnTo>
                  <a:pt x="4645" y="24"/>
                </a:lnTo>
                <a:lnTo>
                  <a:pt x="4661" y="25"/>
                </a:lnTo>
                <a:lnTo>
                  <a:pt x="4672" y="25"/>
                </a:lnTo>
                <a:lnTo>
                  <a:pt x="4686" y="25"/>
                </a:lnTo>
                <a:lnTo>
                  <a:pt x="4702" y="24"/>
                </a:lnTo>
                <a:lnTo>
                  <a:pt x="4719" y="24"/>
                </a:lnTo>
                <a:lnTo>
                  <a:pt x="4738" y="24"/>
                </a:lnTo>
                <a:lnTo>
                  <a:pt x="4727" y="190"/>
                </a:lnTo>
                <a:lnTo>
                  <a:pt x="4710" y="562"/>
                </a:lnTo>
                <a:lnTo>
                  <a:pt x="4709" y="648"/>
                </a:lnTo>
                <a:lnTo>
                  <a:pt x="4691" y="647"/>
                </a:lnTo>
                <a:lnTo>
                  <a:pt x="4674" y="647"/>
                </a:lnTo>
                <a:lnTo>
                  <a:pt x="4660" y="647"/>
                </a:lnTo>
                <a:lnTo>
                  <a:pt x="4645" y="647"/>
                </a:lnTo>
                <a:lnTo>
                  <a:pt x="4638" y="647"/>
                </a:lnTo>
                <a:lnTo>
                  <a:pt x="4624" y="647"/>
                </a:lnTo>
                <a:lnTo>
                  <a:pt x="4604" y="647"/>
                </a:lnTo>
                <a:lnTo>
                  <a:pt x="4576" y="648"/>
                </a:lnTo>
                <a:close/>
              </a:path>
            </a:pathLst>
          </a:custGeom>
          <a:solidFill>
            <a:srgbClr val="6A8FA5"/>
          </a:solidFill>
          <a:ln w="9525">
            <a:noFill/>
            <a:round/>
            <a:headEnd/>
            <a:tailEnd/>
          </a:ln>
        </xdr:spPr>
      </xdr:sp>
      <xdr:sp macro="" textlink="">
        <xdr:nvSpPr>
          <xdr:cNvPr id="57" name="Freeform 453"/>
          <xdr:cNvSpPr>
            <a:spLocks noEditPoints="1"/>
          </xdr:cNvSpPr>
        </xdr:nvSpPr>
        <xdr:spPr bwMode="auto">
          <a:xfrm>
            <a:off x="2981" y="1111"/>
            <a:ext cx="283" cy="103"/>
          </a:xfrm>
          <a:custGeom>
            <a:avLst/>
            <a:gdLst>
              <a:gd name="T0" fmla="*/ 0 w 1415"/>
              <a:gd name="T1" fmla="*/ 0 h 512"/>
              <a:gd name="T2" fmla="*/ 0 w 1415"/>
              <a:gd name="T3" fmla="*/ 0 h 512"/>
              <a:gd name="T4" fmla="*/ 0 w 1415"/>
              <a:gd name="T5" fmla="*/ 0 h 512"/>
              <a:gd name="T6" fmla="*/ 0 w 1415"/>
              <a:gd name="T7" fmla="*/ 0 h 512"/>
              <a:gd name="T8" fmla="*/ 0 w 1415"/>
              <a:gd name="T9" fmla="*/ 0 h 512"/>
              <a:gd name="T10" fmla="*/ 0 w 1415"/>
              <a:gd name="T11" fmla="*/ 0 h 512"/>
              <a:gd name="T12" fmla="*/ 0 w 1415"/>
              <a:gd name="T13" fmla="*/ 0 h 512"/>
              <a:gd name="T14" fmla="*/ 0 w 1415"/>
              <a:gd name="T15" fmla="*/ 0 h 512"/>
              <a:gd name="T16" fmla="*/ 0 w 1415"/>
              <a:gd name="T17" fmla="*/ 0 h 512"/>
              <a:gd name="T18" fmla="*/ 0 w 1415"/>
              <a:gd name="T19" fmla="*/ 0 h 512"/>
              <a:gd name="T20" fmla="*/ 0 w 1415"/>
              <a:gd name="T21" fmla="*/ 0 h 512"/>
              <a:gd name="T22" fmla="*/ 0 w 1415"/>
              <a:gd name="T23" fmla="*/ 0 h 512"/>
              <a:gd name="T24" fmla="*/ 0 w 1415"/>
              <a:gd name="T25" fmla="*/ 0 h 512"/>
              <a:gd name="T26" fmla="*/ 0 w 1415"/>
              <a:gd name="T27" fmla="*/ 0 h 512"/>
              <a:gd name="T28" fmla="*/ 0 w 1415"/>
              <a:gd name="T29" fmla="*/ 0 h 512"/>
              <a:gd name="T30" fmla="*/ 0 w 1415"/>
              <a:gd name="T31" fmla="*/ 0 h 512"/>
              <a:gd name="T32" fmla="*/ 0 w 1415"/>
              <a:gd name="T33" fmla="*/ 0 h 512"/>
              <a:gd name="T34" fmla="*/ 0 w 1415"/>
              <a:gd name="T35" fmla="*/ 0 h 512"/>
              <a:gd name="T36" fmla="*/ 0 w 1415"/>
              <a:gd name="T37" fmla="*/ 0 h 512"/>
              <a:gd name="T38" fmla="*/ 0 w 1415"/>
              <a:gd name="T39" fmla="*/ 0 h 512"/>
              <a:gd name="T40" fmla="*/ 0 w 1415"/>
              <a:gd name="T41" fmla="*/ 0 h 512"/>
              <a:gd name="T42" fmla="*/ 0 w 1415"/>
              <a:gd name="T43" fmla="*/ 0 h 512"/>
              <a:gd name="T44" fmla="*/ 0 w 1415"/>
              <a:gd name="T45" fmla="*/ 0 h 512"/>
              <a:gd name="T46" fmla="*/ 0 w 1415"/>
              <a:gd name="T47" fmla="*/ 0 h 512"/>
              <a:gd name="T48" fmla="*/ 0 w 1415"/>
              <a:gd name="T49" fmla="*/ 0 h 512"/>
              <a:gd name="T50" fmla="*/ 0 w 1415"/>
              <a:gd name="T51" fmla="*/ 0 h 512"/>
              <a:gd name="T52" fmla="*/ 0 w 1415"/>
              <a:gd name="T53" fmla="*/ 0 h 512"/>
              <a:gd name="T54" fmla="*/ 0 w 1415"/>
              <a:gd name="T55" fmla="*/ 0 h 512"/>
              <a:gd name="T56" fmla="*/ 0 w 1415"/>
              <a:gd name="T57" fmla="*/ 0 h 512"/>
              <a:gd name="T58" fmla="*/ 0 w 1415"/>
              <a:gd name="T59" fmla="*/ 0 h 512"/>
              <a:gd name="T60" fmla="*/ 0 w 1415"/>
              <a:gd name="T61" fmla="*/ 0 h 512"/>
              <a:gd name="T62" fmla="*/ 0 w 1415"/>
              <a:gd name="T63" fmla="*/ 0 h 512"/>
              <a:gd name="T64" fmla="*/ 0 w 1415"/>
              <a:gd name="T65" fmla="*/ 0 h 512"/>
              <a:gd name="T66" fmla="*/ 0 w 1415"/>
              <a:gd name="T67" fmla="*/ 0 h 512"/>
              <a:gd name="T68" fmla="*/ 0 w 1415"/>
              <a:gd name="T69" fmla="*/ 0 h 512"/>
              <a:gd name="T70" fmla="*/ 0 w 1415"/>
              <a:gd name="T71" fmla="*/ 0 h 512"/>
              <a:gd name="T72" fmla="*/ 0 w 1415"/>
              <a:gd name="T73" fmla="*/ 0 h 512"/>
              <a:gd name="T74" fmla="*/ 0 w 1415"/>
              <a:gd name="T75" fmla="*/ 0 h 512"/>
              <a:gd name="T76" fmla="*/ 0 w 1415"/>
              <a:gd name="T77" fmla="*/ 0 h 512"/>
              <a:gd name="T78" fmla="*/ 0 w 1415"/>
              <a:gd name="T79" fmla="*/ 0 h 512"/>
              <a:gd name="T80" fmla="*/ 0 w 1415"/>
              <a:gd name="T81" fmla="*/ 0 h 512"/>
              <a:gd name="T82" fmla="*/ 0 w 1415"/>
              <a:gd name="T83" fmla="*/ 0 h 512"/>
              <a:gd name="T84" fmla="*/ 0 w 1415"/>
              <a:gd name="T85" fmla="*/ 0 h 512"/>
              <a:gd name="T86" fmla="*/ 0 w 1415"/>
              <a:gd name="T87" fmla="*/ 0 h 512"/>
              <a:gd name="T88" fmla="*/ 0 w 1415"/>
              <a:gd name="T89" fmla="*/ 0 h 512"/>
              <a:gd name="T90" fmla="*/ 0 w 1415"/>
              <a:gd name="T91" fmla="*/ 0 h 512"/>
              <a:gd name="T92" fmla="*/ 0 w 1415"/>
              <a:gd name="T93" fmla="*/ 0 h 512"/>
              <a:gd name="T94" fmla="*/ 0 w 1415"/>
              <a:gd name="T95" fmla="*/ 0 h 512"/>
              <a:gd name="T96" fmla="*/ 0 w 1415"/>
              <a:gd name="T97" fmla="*/ 0 h 512"/>
              <a:gd name="T98" fmla="*/ 0 w 1415"/>
              <a:gd name="T99" fmla="*/ 0 h 512"/>
              <a:gd name="T100" fmla="*/ 0 w 1415"/>
              <a:gd name="T101" fmla="*/ 0 h 512"/>
              <a:gd name="T102" fmla="*/ 0 w 1415"/>
              <a:gd name="T103" fmla="*/ 0 h 512"/>
              <a:gd name="T104" fmla="*/ 0 w 1415"/>
              <a:gd name="T105" fmla="*/ 0 h 512"/>
              <a:gd name="T106" fmla="*/ 0 w 1415"/>
              <a:gd name="T107" fmla="*/ 0 h 512"/>
              <a:gd name="T108" fmla="*/ 0 w 1415"/>
              <a:gd name="T109" fmla="*/ 0 h 512"/>
              <a:gd name="T110" fmla="*/ 0 w 1415"/>
              <a:gd name="T111" fmla="*/ 0 h 512"/>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1415"/>
              <a:gd name="T169" fmla="*/ 0 h 512"/>
              <a:gd name="T170" fmla="*/ 1415 w 1415"/>
              <a:gd name="T171" fmla="*/ 512 h 512"/>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1415" h="512">
                <a:moveTo>
                  <a:pt x="102" y="378"/>
                </a:moveTo>
                <a:lnTo>
                  <a:pt x="108" y="294"/>
                </a:lnTo>
                <a:lnTo>
                  <a:pt x="116" y="119"/>
                </a:lnTo>
                <a:lnTo>
                  <a:pt x="118" y="39"/>
                </a:lnTo>
                <a:lnTo>
                  <a:pt x="85" y="39"/>
                </a:lnTo>
                <a:lnTo>
                  <a:pt x="55" y="40"/>
                </a:lnTo>
                <a:lnTo>
                  <a:pt x="26" y="40"/>
                </a:lnTo>
                <a:lnTo>
                  <a:pt x="0" y="41"/>
                </a:lnTo>
                <a:lnTo>
                  <a:pt x="1" y="31"/>
                </a:lnTo>
                <a:lnTo>
                  <a:pt x="2" y="20"/>
                </a:lnTo>
                <a:lnTo>
                  <a:pt x="2" y="11"/>
                </a:lnTo>
                <a:lnTo>
                  <a:pt x="2" y="2"/>
                </a:lnTo>
                <a:lnTo>
                  <a:pt x="37" y="2"/>
                </a:lnTo>
                <a:lnTo>
                  <a:pt x="75" y="2"/>
                </a:lnTo>
                <a:lnTo>
                  <a:pt x="112" y="2"/>
                </a:lnTo>
                <a:lnTo>
                  <a:pt x="152" y="2"/>
                </a:lnTo>
                <a:lnTo>
                  <a:pt x="240" y="2"/>
                </a:lnTo>
                <a:lnTo>
                  <a:pt x="286" y="2"/>
                </a:lnTo>
                <a:lnTo>
                  <a:pt x="285" y="14"/>
                </a:lnTo>
                <a:lnTo>
                  <a:pt x="284" y="24"/>
                </a:lnTo>
                <a:lnTo>
                  <a:pt x="284" y="33"/>
                </a:lnTo>
                <a:lnTo>
                  <a:pt x="284" y="41"/>
                </a:lnTo>
                <a:lnTo>
                  <a:pt x="262" y="40"/>
                </a:lnTo>
                <a:lnTo>
                  <a:pt x="239" y="40"/>
                </a:lnTo>
                <a:lnTo>
                  <a:pt x="216" y="39"/>
                </a:lnTo>
                <a:lnTo>
                  <a:pt x="190" y="39"/>
                </a:lnTo>
                <a:lnTo>
                  <a:pt x="168" y="39"/>
                </a:lnTo>
                <a:lnTo>
                  <a:pt x="162" y="161"/>
                </a:lnTo>
                <a:lnTo>
                  <a:pt x="156" y="333"/>
                </a:lnTo>
                <a:lnTo>
                  <a:pt x="156" y="378"/>
                </a:lnTo>
                <a:lnTo>
                  <a:pt x="130" y="378"/>
                </a:lnTo>
                <a:lnTo>
                  <a:pt x="121" y="378"/>
                </a:lnTo>
                <a:lnTo>
                  <a:pt x="102" y="378"/>
                </a:lnTo>
                <a:close/>
                <a:moveTo>
                  <a:pt x="590" y="378"/>
                </a:moveTo>
                <a:lnTo>
                  <a:pt x="578" y="378"/>
                </a:lnTo>
                <a:lnTo>
                  <a:pt x="567" y="378"/>
                </a:lnTo>
                <a:lnTo>
                  <a:pt x="556" y="378"/>
                </a:lnTo>
                <a:lnTo>
                  <a:pt x="545" y="378"/>
                </a:lnTo>
                <a:lnTo>
                  <a:pt x="546" y="325"/>
                </a:lnTo>
                <a:lnTo>
                  <a:pt x="541" y="336"/>
                </a:lnTo>
                <a:lnTo>
                  <a:pt x="535" y="344"/>
                </a:lnTo>
                <a:lnTo>
                  <a:pt x="530" y="351"/>
                </a:lnTo>
                <a:lnTo>
                  <a:pt x="523" y="357"/>
                </a:lnTo>
                <a:lnTo>
                  <a:pt x="516" y="364"/>
                </a:lnTo>
                <a:lnTo>
                  <a:pt x="509" y="368"/>
                </a:lnTo>
                <a:lnTo>
                  <a:pt x="500" y="372"/>
                </a:lnTo>
                <a:lnTo>
                  <a:pt x="491" y="376"/>
                </a:lnTo>
                <a:lnTo>
                  <a:pt x="480" y="379"/>
                </a:lnTo>
                <a:lnTo>
                  <a:pt x="467" y="382"/>
                </a:lnTo>
                <a:lnTo>
                  <a:pt x="454" y="383"/>
                </a:lnTo>
                <a:lnTo>
                  <a:pt x="438" y="384"/>
                </a:lnTo>
                <a:lnTo>
                  <a:pt x="423" y="383"/>
                </a:lnTo>
                <a:lnTo>
                  <a:pt x="407" y="381"/>
                </a:lnTo>
                <a:lnTo>
                  <a:pt x="394" y="379"/>
                </a:lnTo>
                <a:lnTo>
                  <a:pt x="381" y="375"/>
                </a:lnTo>
                <a:lnTo>
                  <a:pt x="370" y="368"/>
                </a:lnTo>
                <a:lnTo>
                  <a:pt x="361" y="361"/>
                </a:lnTo>
                <a:lnTo>
                  <a:pt x="352" y="354"/>
                </a:lnTo>
                <a:lnTo>
                  <a:pt x="346" y="345"/>
                </a:lnTo>
                <a:lnTo>
                  <a:pt x="340" y="335"/>
                </a:lnTo>
                <a:lnTo>
                  <a:pt x="337" y="323"/>
                </a:lnTo>
                <a:lnTo>
                  <a:pt x="335" y="310"/>
                </a:lnTo>
                <a:lnTo>
                  <a:pt x="334" y="294"/>
                </a:lnTo>
                <a:lnTo>
                  <a:pt x="334" y="288"/>
                </a:lnTo>
                <a:lnTo>
                  <a:pt x="334" y="278"/>
                </a:lnTo>
                <a:lnTo>
                  <a:pt x="335" y="263"/>
                </a:lnTo>
                <a:lnTo>
                  <a:pt x="336" y="247"/>
                </a:lnTo>
                <a:lnTo>
                  <a:pt x="340" y="154"/>
                </a:lnTo>
                <a:lnTo>
                  <a:pt x="341" y="124"/>
                </a:lnTo>
                <a:lnTo>
                  <a:pt x="341" y="113"/>
                </a:lnTo>
                <a:lnTo>
                  <a:pt x="341" y="99"/>
                </a:lnTo>
                <a:lnTo>
                  <a:pt x="367" y="99"/>
                </a:lnTo>
                <a:lnTo>
                  <a:pt x="377" y="99"/>
                </a:lnTo>
                <a:lnTo>
                  <a:pt x="390" y="99"/>
                </a:lnTo>
                <a:lnTo>
                  <a:pt x="388" y="123"/>
                </a:lnTo>
                <a:lnTo>
                  <a:pt x="386" y="150"/>
                </a:lnTo>
                <a:lnTo>
                  <a:pt x="384" y="176"/>
                </a:lnTo>
                <a:lnTo>
                  <a:pt x="383" y="205"/>
                </a:lnTo>
                <a:lnTo>
                  <a:pt x="381" y="230"/>
                </a:lnTo>
                <a:lnTo>
                  <a:pt x="380" y="251"/>
                </a:lnTo>
                <a:lnTo>
                  <a:pt x="380" y="268"/>
                </a:lnTo>
                <a:lnTo>
                  <a:pt x="380" y="278"/>
                </a:lnTo>
                <a:lnTo>
                  <a:pt x="380" y="290"/>
                </a:lnTo>
                <a:lnTo>
                  <a:pt x="381" y="300"/>
                </a:lnTo>
                <a:lnTo>
                  <a:pt x="384" y="308"/>
                </a:lnTo>
                <a:lnTo>
                  <a:pt x="388" y="316"/>
                </a:lnTo>
                <a:lnTo>
                  <a:pt x="392" y="324"/>
                </a:lnTo>
                <a:lnTo>
                  <a:pt x="398" y="329"/>
                </a:lnTo>
                <a:lnTo>
                  <a:pt x="405" y="335"/>
                </a:lnTo>
                <a:lnTo>
                  <a:pt x="413" y="339"/>
                </a:lnTo>
                <a:lnTo>
                  <a:pt x="423" y="343"/>
                </a:lnTo>
                <a:lnTo>
                  <a:pt x="433" y="345"/>
                </a:lnTo>
                <a:lnTo>
                  <a:pt x="443" y="346"/>
                </a:lnTo>
                <a:lnTo>
                  <a:pt x="455" y="347"/>
                </a:lnTo>
                <a:lnTo>
                  <a:pt x="465" y="346"/>
                </a:lnTo>
                <a:lnTo>
                  <a:pt x="475" y="345"/>
                </a:lnTo>
                <a:lnTo>
                  <a:pt x="483" y="343"/>
                </a:lnTo>
                <a:lnTo>
                  <a:pt x="493" y="339"/>
                </a:lnTo>
                <a:lnTo>
                  <a:pt x="501" y="336"/>
                </a:lnTo>
                <a:lnTo>
                  <a:pt x="508" y="333"/>
                </a:lnTo>
                <a:lnTo>
                  <a:pt x="514" y="327"/>
                </a:lnTo>
                <a:lnTo>
                  <a:pt x="520" y="323"/>
                </a:lnTo>
                <a:lnTo>
                  <a:pt x="525" y="316"/>
                </a:lnTo>
                <a:lnTo>
                  <a:pt x="531" y="310"/>
                </a:lnTo>
                <a:lnTo>
                  <a:pt x="535" y="301"/>
                </a:lnTo>
                <a:lnTo>
                  <a:pt x="540" y="292"/>
                </a:lnTo>
                <a:lnTo>
                  <a:pt x="542" y="284"/>
                </a:lnTo>
                <a:lnTo>
                  <a:pt x="545" y="277"/>
                </a:lnTo>
                <a:lnTo>
                  <a:pt x="546" y="267"/>
                </a:lnTo>
                <a:lnTo>
                  <a:pt x="548" y="257"/>
                </a:lnTo>
                <a:lnTo>
                  <a:pt x="549" y="247"/>
                </a:lnTo>
                <a:lnTo>
                  <a:pt x="551" y="235"/>
                </a:lnTo>
                <a:lnTo>
                  <a:pt x="551" y="219"/>
                </a:lnTo>
                <a:lnTo>
                  <a:pt x="552" y="200"/>
                </a:lnTo>
                <a:lnTo>
                  <a:pt x="553" y="175"/>
                </a:lnTo>
                <a:lnTo>
                  <a:pt x="554" y="150"/>
                </a:lnTo>
                <a:lnTo>
                  <a:pt x="555" y="124"/>
                </a:lnTo>
                <a:lnTo>
                  <a:pt x="555" y="99"/>
                </a:lnTo>
                <a:lnTo>
                  <a:pt x="580" y="99"/>
                </a:lnTo>
                <a:lnTo>
                  <a:pt x="590" y="99"/>
                </a:lnTo>
                <a:lnTo>
                  <a:pt x="603" y="99"/>
                </a:lnTo>
                <a:lnTo>
                  <a:pt x="601" y="127"/>
                </a:lnTo>
                <a:lnTo>
                  <a:pt x="599" y="162"/>
                </a:lnTo>
                <a:lnTo>
                  <a:pt x="597" y="203"/>
                </a:lnTo>
                <a:lnTo>
                  <a:pt x="595" y="250"/>
                </a:lnTo>
                <a:lnTo>
                  <a:pt x="594" y="279"/>
                </a:lnTo>
                <a:lnTo>
                  <a:pt x="592" y="310"/>
                </a:lnTo>
                <a:lnTo>
                  <a:pt x="591" y="343"/>
                </a:lnTo>
                <a:lnTo>
                  <a:pt x="590" y="378"/>
                </a:lnTo>
                <a:close/>
                <a:moveTo>
                  <a:pt x="681" y="378"/>
                </a:moveTo>
                <a:lnTo>
                  <a:pt x="684" y="336"/>
                </a:lnTo>
                <a:lnTo>
                  <a:pt x="687" y="296"/>
                </a:lnTo>
                <a:lnTo>
                  <a:pt x="689" y="258"/>
                </a:lnTo>
                <a:lnTo>
                  <a:pt x="690" y="223"/>
                </a:lnTo>
                <a:lnTo>
                  <a:pt x="693" y="188"/>
                </a:lnTo>
                <a:lnTo>
                  <a:pt x="694" y="156"/>
                </a:lnTo>
                <a:lnTo>
                  <a:pt x="694" y="127"/>
                </a:lnTo>
                <a:lnTo>
                  <a:pt x="695" y="99"/>
                </a:lnTo>
                <a:lnTo>
                  <a:pt x="719" y="99"/>
                </a:lnTo>
                <a:lnTo>
                  <a:pt x="730" y="99"/>
                </a:lnTo>
                <a:lnTo>
                  <a:pt x="743" y="99"/>
                </a:lnTo>
                <a:lnTo>
                  <a:pt x="740" y="154"/>
                </a:lnTo>
                <a:lnTo>
                  <a:pt x="746" y="144"/>
                </a:lnTo>
                <a:lnTo>
                  <a:pt x="750" y="137"/>
                </a:lnTo>
                <a:lnTo>
                  <a:pt x="755" y="130"/>
                </a:lnTo>
                <a:lnTo>
                  <a:pt x="761" y="123"/>
                </a:lnTo>
                <a:lnTo>
                  <a:pt x="769" y="117"/>
                </a:lnTo>
                <a:lnTo>
                  <a:pt x="777" y="110"/>
                </a:lnTo>
                <a:lnTo>
                  <a:pt x="787" y="105"/>
                </a:lnTo>
                <a:lnTo>
                  <a:pt x="799" y="100"/>
                </a:lnTo>
                <a:lnTo>
                  <a:pt x="812" y="97"/>
                </a:lnTo>
                <a:lnTo>
                  <a:pt x="825" y="95"/>
                </a:lnTo>
                <a:lnTo>
                  <a:pt x="838" y="94"/>
                </a:lnTo>
                <a:lnTo>
                  <a:pt x="851" y="93"/>
                </a:lnTo>
                <a:lnTo>
                  <a:pt x="862" y="94"/>
                </a:lnTo>
                <a:lnTo>
                  <a:pt x="873" y="95"/>
                </a:lnTo>
                <a:lnTo>
                  <a:pt x="885" y="96"/>
                </a:lnTo>
                <a:lnTo>
                  <a:pt x="896" y="99"/>
                </a:lnTo>
                <a:lnTo>
                  <a:pt x="906" y="102"/>
                </a:lnTo>
                <a:lnTo>
                  <a:pt x="916" y="106"/>
                </a:lnTo>
                <a:lnTo>
                  <a:pt x="924" y="111"/>
                </a:lnTo>
                <a:lnTo>
                  <a:pt x="932" y="118"/>
                </a:lnTo>
                <a:lnTo>
                  <a:pt x="938" y="124"/>
                </a:lnTo>
                <a:lnTo>
                  <a:pt x="944" y="131"/>
                </a:lnTo>
                <a:lnTo>
                  <a:pt x="948" y="139"/>
                </a:lnTo>
                <a:lnTo>
                  <a:pt x="950" y="147"/>
                </a:lnTo>
                <a:lnTo>
                  <a:pt x="953" y="155"/>
                </a:lnTo>
                <a:lnTo>
                  <a:pt x="955" y="164"/>
                </a:lnTo>
                <a:lnTo>
                  <a:pt x="956" y="173"/>
                </a:lnTo>
                <a:lnTo>
                  <a:pt x="956" y="182"/>
                </a:lnTo>
                <a:lnTo>
                  <a:pt x="956" y="187"/>
                </a:lnTo>
                <a:lnTo>
                  <a:pt x="956" y="196"/>
                </a:lnTo>
                <a:lnTo>
                  <a:pt x="955" y="207"/>
                </a:lnTo>
                <a:lnTo>
                  <a:pt x="955" y="223"/>
                </a:lnTo>
                <a:lnTo>
                  <a:pt x="949" y="338"/>
                </a:lnTo>
                <a:lnTo>
                  <a:pt x="948" y="347"/>
                </a:lnTo>
                <a:lnTo>
                  <a:pt x="948" y="356"/>
                </a:lnTo>
                <a:lnTo>
                  <a:pt x="948" y="367"/>
                </a:lnTo>
                <a:lnTo>
                  <a:pt x="948" y="378"/>
                </a:lnTo>
                <a:lnTo>
                  <a:pt x="936" y="378"/>
                </a:lnTo>
                <a:lnTo>
                  <a:pt x="925" y="378"/>
                </a:lnTo>
                <a:lnTo>
                  <a:pt x="912" y="378"/>
                </a:lnTo>
                <a:lnTo>
                  <a:pt x="900" y="378"/>
                </a:lnTo>
                <a:lnTo>
                  <a:pt x="901" y="361"/>
                </a:lnTo>
                <a:lnTo>
                  <a:pt x="902" y="346"/>
                </a:lnTo>
                <a:lnTo>
                  <a:pt x="903" y="329"/>
                </a:lnTo>
                <a:lnTo>
                  <a:pt x="904" y="314"/>
                </a:lnTo>
                <a:lnTo>
                  <a:pt x="907" y="250"/>
                </a:lnTo>
                <a:lnTo>
                  <a:pt x="909" y="235"/>
                </a:lnTo>
                <a:lnTo>
                  <a:pt x="909" y="221"/>
                </a:lnTo>
                <a:lnTo>
                  <a:pt x="909" y="209"/>
                </a:lnTo>
                <a:lnTo>
                  <a:pt x="909" y="200"/>
                </a:lnTo>
                <a:lnTo>
                  <a:pt x="909" y="188"/>
                </a:lnTo>
                <a:lnTo>
                  <a:pt x="907" y="178"/>
                </a:lnTo>
                <a:lnTo>
                  <a:pt x="904" y="170"/>
                </a:lnTo>
                <a:lnTo>
                  <a:pt x="901" y="161"/>
                </a:lnTo>
                <a:lnTo>
                  <a:pt x="896" y="154"/>
                </a:lnTo>
                <a:lnTo>
                  <a:pt x="890" y="149"/>
                </a:lnTo>
                <a:lnTo>
                  <a:pt x="883" y="143"/>
                </a:lnTo>
                <a:lnTo>
                  <a:pt x="874" y="139"/>
                </a:lnTo>
                <a:lnTo>
                  <a:pt x="866" y="136"/>
                </a:lnTo>
                <a:lnTo>
                  <a:pt x="856" y="133"/>
                </a:lnTo>
                <a:lnTo>
                  <a:pt x="845" y="131"/>
                </a:lnTo>
                <a:lnTo>
                  <a:pt x="834" y="131"/>
                </a:lnTo>
                <a:lnTo>
                  <a:pt x="818" y="132"/>
                </a:lnTo>
                <a:lnTo>
                  <a:pt x="805" y="134"/>
                </a:lnTo>
                <a:lnTo>
                  <a:pt x="792" y="140"/>
                </a:lnTo>
                <a:lnTo>
                  <a:pt x="780" y="147"/>
                </a:lnTo>
                <a:lnTo>
                  <a:pt x="770" y="154"/>
                </a:lnTo>
                <a:lnTo>
                  <a:pt x="761" y="163"/>
                </a:lnTo>
                <a:lnTo>
                  <a:pt x="753" y="174"/>
                </a:lnTo>
                <a:lnTo>
                  <a:pt x="748" y="186"/>
                </a:lnTo>
                <a:lnTo>
                  <a:pt x="743" y="196"/>
                </a:lnTo>
                <a:lnTo>
                  <a:pt x="741" y="209"/>
                </a:lnTo>
                <a:lnTo>
                  <a:pt x="738" y="224"/>
                </a:lnTo>
                <a:lnTo>
                  <a:pt x="737" y="241"/>
                </a:lnTo>
                <a:lnTo>
                  <a:pt x="735" y="265"/>
                </a:lnTo>
                <a:lnTo>
                  <a:pt x="732" y="296"/>
                </a:lnTo>
                <a:lnTo>
                  <a:pt x="731" y="334"/>
                </a:lnTo>
                <a:lnTo>
                  <a:pt x="730" y="378"/>
                </a:lnTo>
                <a:lnTo>
                  <a:pt x="717" y="378"/>
                </a:lnTo>
                <a:lnTo>
                  <a:pt x="707" y="378"/>
                </a:lnTo>
                <a:lnTo>
                  <a:pt x="696" y="378"/>
                </a:lnTo>
                <a:lnTo>
                  <a:pt x="681" y="378"/>
                </a:lnTo>
                <a:close/>
                <a:moveTo>
                  <a:pt x="1052" y="39"/>
                </a:moveTo>
                <a:lnTo>
                  <a:pt x="1052" y="31"/>
                </a:lnTo>
                <a:lnTo>
                  <a:pt x="1052" y="21"/>
                </a:lnTo>
                <a:lnTo>
                  <a:pt x="1053" y="11"/>
                </a:lnTo>
                <a:lnTo>
                  <a:pt x="1053" y="0"/>
                </a:lnTo>
                <a:lnTo>
                  <a:pt x="1065" y="0"/>
                </a:lnTo>
                <a:lnTo>
                  <a:pt x="1079" y="0"/>
                </a:lnTo>
                <a:lnTo>
                  <a:pt x="1092" y="0"/>
                </a:lnTo>
                <a:lnTo>
                  <a:pt x="1106" y="0"/>
                </a:lnTo>
                <a:lnTo>
                  <a:pt x="1105" y="8"/>
                </a:lnTo>
                <a:lnTo>
                  <a:pt x="1105" y="17"/>
                </a:lnTo>
                <a:lnTo>
                  <a:pt x="1103" y="26"/>
                </a:lnTo>
                <a:lnTo>
                  <a:pt x="1103" y="39"/>
                </a:lnTo>
                <a:lnTo>
                  <a:pt x="1089" y="39"/>
                </a:lnTo>
                <a:lnTo>
                  <a:pt x="1077" y="39"/>
                </a:lnTo>
                <a:lnTo>
                  <a:pt x="1065" y="39"/>
                </a:lnTo>
                <a:lnTo>
                  <a:pt x="1052" y="39"/>
                </a:lnTo>
                <a:close/>
                <a:moveTo>
                  <a:pt x="1100" y="99"/>
                </a:moveTo>
                <a:lnTo>
                  <a:pt x="1095" y="220"/>
                </a:lnTo>
                <a:lnTo>
                  <a:pt x="1090" y="344"/>
                </a:lnTo>
                <a:lnTo>
                  <a:pt x="1089" y="377"/>
                </a:lnTo>
                <a:lnTo>
                  <a:pt x="1088" y="403"/>
                </a:lnTo>
                <a:lnTo>
                  <a:pt x="1087" y="423"/>
                </a:lnTo>
                <a:lnTo>
                  <a:pt x="1085" y="435"/>
                </a:lnTo>
                <a:lnTo>
                  <a:pt x="1083" y="454"/>
                </a:lnTo>
                <a:lnTo>
                  <a:pt x="1078" y="468"/>
                </a:lnTo>
                <a:lnTo>
                  <a:pt x="1073" y="477"/>
                </a:lnTo>
                <a:lnTo>
                  <a:pt x="1067" y="485"/>
                </a:lnTo>
                <a:lnTo>
                  <a:pt x="1061" y="491"/>
                </a:lnTo>
                <a:lnTo>
                  <a:pt x="1052" y="498"/>
                </a:lnTo>
                <a:lnTo>
                  <a:pt x="1041" y="503"/>
                </a:lnTo>
                <a:lnTo>
                  <a:pt x="1029" y="508"/>
                </a:lnTo>
                <a:lnTo>
                  <a:pt x="1021" y="509"/>
                </a:lnTo>
                <a:lnTo>
                  <a:pt x="1012" y="511"/>
                </a:lnTo>
                <a:lnTo>
                  <a:pt x="1002" y="511"/>
                </a:lnTo>
                <a:lnTo>
                  <a:pt x="992" y="512"/>
                </a:lnTo>
                <a:lnTo>
                  <a:pt x="975" y="511"/>
                </a:lnTo>
                <a:lnTo>
                  <a:pt x="957" y="510"/>
                </a:lnTo>
                <a:lnTo>
                  <a:pt x="939" y="507"/>
                </a:lnTo>
                <a:lnTo>
                  <a:pt x="921" y="503"/>
                </a:lnTo>
                <a:lnTo>
                  <a:pt x="920" y="495"/>
                </a:lnTo>
                <a:lnTo>
                  <a:pt x="918" y="486"/>
                </a:lnTo>
                <a:lnTo>
                  <a:pt x="918" y="476"/>
                </a:lnTo>
                <a:lnTo>
                  <a:pt x="916" y="465"/>
                </a:lnTo>
                <a:lnTo>
                  <a:pt x="933" y="469"/>
                </a:lnTo>
                <a:lnTo>
                  <a:pt x="947" y="474"/>
                </a:lnTo>
                <a:lnTo>
                  <a:pt x="962" y="476"/>
                </a:lnTo>
                <a:lnTo>
                  <a:pt x="976" y="476"/>
                </a:lnTo>
                <a:lnTo>
                  <a:pt x="983" y="476"/>
                </a:lnTo>
                <a:lnTo>
                  <a:pt x="991" y="475"/>
                </a:lnTo>
                <a:lnTo>
                  <a:pt x="998" y="473"/>
                </a:lnTo>
                <a:lnTo>
                  <a:pt x="1004" y="470"/>
                </a:lnTo>
                <a:lnTo>
                  <a:pt x="1010" y="468"/>
                </a:lnTo>
                <a:lnTo>
                  <a:pt x="1014" y="466"/>
                </a:lnTo>
                <a:lnTo>
                  <a:pt x="1019" y="463"/>
                </a:lnTo>
                <a:lnTo>
                  <a:pt x="1023" y="459"/>
                </a:lnTo>
                <a:lnTo>
                  <a:pt x="1029" y="452"/>
                </a:lnTo>
                <a:lnTo>
                  <a:pt x="1033" y="441"/>
                </a:lnTo>
                <a:lnTo>
                  <a:pt x="1035" y="433"/>
                </a:lnTo>
                <a:lnTo>
                  <a:pt x="1037" y="425"/>
                </a:lnTo>
                <a:lnTo>
                  <a:pt x="1040" y="415"/>
                </a:lnTo>
                <a:lnTo>
                  <a:pt x="1041" y="405"/>
                </a:lnTo>
                <a:lnTo>
                  <a:pt x="1042" y="388"/>
                </a:lnTo>
                <a:lnTo>
                  <a:pt x="1043" y="368"/>
                </a:lnTo>
                <a:lnTo>
                  <a:pt x="1044" y="344"/>
                </a:lnTo>
                <a:lnTo>
                  <a:pt x="1045" y="316"/>
                </a:lnTo>
                <a:lnTo>
                  <a:pt x="1046" y="305"/>
                </a:lnTo>
                <a:lnTo>
                  <a:pt x="1046" y="286"/>
                </a:lnTo>
                <a:lnTo>
                  <a:pt x="1047" y="262"/>
                </a:lnTo>
                <a:lnTo>
                  <a:pt x="1048" y="232"/>
                </a:lnTo>
                <a:lnTo>
                  <a:pt x="1049" y="191"/>
                </a:lnTo>
                <a:lnTo>
                  <a:pt x="1051" y="159"/>
                </a:lnTo>
                <a:lnTo>
                  <a:pt x="1051" y="137"/>
                </a:lnTo>
                <a:lnTo>
                  <a:pt x="1052" y="124"/>
                </a:lnTo>
                <a:lnTo>
                  <a:pt x="1051" y="99"/>
                </a:lnTo>
                <a:lnTo>
                  <a:pt x="1066" y="99"/>
                </a:lnTo>
                <a:lnTo>
                  <a:pt x="1076" y="99"/>
                </a:lnTo>
                <a:lnTo>
                  <a:pt x="1086" y="99"/>
                </a:lnTo>
                <a:lnTo>
                  <a:pt x="1100" y="99"/>
                </a:lnTo>
                <a:close/>
                <a:moveTo>
                  <a:pt x="1201" y="143"/>
                </a:moveTo>
                <a:lnTo>
                  <a:pt x="1203" y="137"/>
                </a:lnTo>
                <a:lnTo>
                  <a:pt x="1204" y="129"/>
                </a:lnTo>
                <a:lnTo>
                  <a:pt x="1205" y="119"/>
                </a:lnTo>
                <a:lnTo>
                  <a:pt x="1206" y="108"/>
                </a:lnTo>
                <a:lnTo>
                  <a:pt x="1222" y="104"/>
                </a:lnTo>
                <a:lnTo>
                  <a:pt x="1237" y="100"/>
                </a:lnTo>
                <a:lnTo>
                  <a:pt x="1251" y="98"/>
                </a:lnTo>
                <a:lnTo>
                  <a:pt x="1263" y="96"/>
                </a:lnTo>
                <a:lnTo>
                  <a:pt x="1275" y="95"/>
                </a:lnTo>
                <a:lnTo>
                  <a:pt x="1287" y="94"/>
                </a:lnTo>
                <a:lnTo>
                  <a:pt x="1298" y="93"/>
                </a:lnTo>
                <a:lnTo>
                  <a:pt x="1311" y="93"/>
                </a:lnTo>
                <a:lnTo>
                  <a:pt x="1323" y="94"/>
                </a:lnTo>
                <a:lnTo>
                  <a:pt x="1335" y="94"/>
                </a:lnTo>
                <a:lnTo>
                  <a:pt x="1346" y="96"/>
                </a:lnTo>
                <a:lnTo>
                  <a:pt x="1357" y="97"/>
                </a:lnTo>
                <a:lnTo>
                  <a:pt x="1367" y="100"/>
                </a:lnTo>
                <a:lnTo>
                  <a:pt x="1377" y="104"/>
                </a:lnTo>
                <a:lnTo>
                  <a:pt x="1384" y="108"/>
                </a:lnTo>
                <a:lnTo>
                  <a:pt x="1392" y="112"/>
                </a:lnTo>
                <a:lnTo>
                  <a:pt x="1399" y="118"/>
                </a:lnTo>
                <a:lnTo>
                  <a:pt x="1404" y="123"/>
                </a:lnTo>
                <a:lnTo>
                  <a:pt x="1409" y="129"/>
                </a:lnTo>
                <a:lnTo>
                  <a:pt x="1411" y="136"/>
                </a:lnTo>
                <a:lnTo>
                  <a:pt x="1413" y="142"/>
                </a:lnTo>
                <a:lnTo>
                  <a:pt x="1414" y="149"/>
                </a:lnTo>
                <a:lnTo>
                  <a:pt x="1415" y="156"/>
                </a:lnTo>
                <a:lnTo>
                  <a:pt x="1415" y="164"/>
                </a:lnTo>
                <a:lnTo>
                  <a:pt x="1415" y="175"/>
                </a:lnTo>
                <a:lnTo>
                  <a:pt x="1415" y="189"/>
                </a:lnTo>
                <a:lnTo>
                  <a:pt x="1414" y="207"/>
                </a:lnTo>
                <a:lnTo>
                  <a:pt x="1413" y="228"/>
                </a:lnTo>
                <a:lnTo>
                  <a:pt x="1412" y="250"/>
                </a:lnTo>
                <a:lnTo>
                  <a:pt x="1411" y="271"/>
                </a:lnTo>
                <a:lnTo>
                  <a:pt x="1410" y="291"/>
                </a:lnTo>
                <a:lnTo>
                  <a:pt x="1409" y="311"/>
                </a:lnTo>
                <a:lnTo>
                  <a:pt x="1407" y="329"/>
                </a:lnTo>
                <a:lnTo>
                  <a:pt x="1407" y="346"/>
                </a:lnTo>
                <a:lnTo>
                  <a:pt x="1407" y="362"/>
                </a:lnTo>
                <a:lnTo>
                  <a:pt x="1407" y="378"/>
                </a:lnTo>
                <a:lnTo>
                  <a:pt x="1393" y="378"/>
                </a:lnTo>
                <a:lnTo>
                  <a:pt x="1383" y="378"/>
                </a:lnTo>
                <a:lnTo>
                  <a:pt x="1372" y="378"/>
                </a:lnTo>
                <a:lnTo>
                  <a:pt x="1358" y="378"/>
                </a:lnTo>
                <a:lnTo>
                  <a:pt x="1363" y="303"/>
                </a:lnTo>
                <a:lnTo>
                  <a:pt x="1368" y="214"/>
                </a:lnTo>
                <a:lnTo>
                  <a:pt x="1360" y="220"/>
                </a:lnTo>
                <a:lnTo>
                  <a:pt x="1353" y="225"/>
                </a:lnTo>
                <a:lnTo>
                  <a:pt x="1348" y="227"/>
                </a:lnTo>
                <a:lnTo>
                  <a:pt x="1342" y="230"/>
                </a:lnTo>
                <a:lnTo>
                  <a:pt x="1336" y="232"/>
                </a:lnTo>
                <a:lnTo>
                  <a:pt x="1329" y="235"/>
                </a:lnTo>
                <a:lnTo>
                  <a:pt x="1319" y="238"/>
                </a:lnTo>
                <a:lnTo>
                  <a:pt x="1302" y="243"/>
                </a:lnTo>
                <a:lnTo>
                  <a:pt x="1283" y="248"/>
                </a:lnTo>
                <a:lnTo>
                  <a:pt x="1272" y="252"/>
                </a:lnTo>
                <a:lnTo>
                  <a:pt x="1254" y="258"/>
                </a:lnTo>
                <a:lnTo>
                  <a:pt x="1242" y="264"/>
                </a:lnTo>
                <a:lnTo>
                  <a:pt x="1231" y="271"/>
                </a:lnTo>
                <a:lnTo>
                  <a:pt x="1224" y="278"/>
                </a:lnTo>
                <a:lnTo>
                  <a:pt x="1217" y="284"/>
                </a:lnTo>
                <a:lnTo>
                  <a:pt x="1214" y="292"/>
                </a:lnTo>
                <a:lnTo>
                  <a:pt x="1210" y="301"/>
                </a:lnTo>
                <a:lnTo>
                  <a:pt x="1209" y="311"/>
                </a:lnTo>
                <a:lnTo>
                  <a:pt x="1210" y="317"/>
                </a:lnTo>
                <a:lnTo>
                  <a:pt x="1211" y="324"/>
                </a:lnTo>
                <a:lnTo>
                  <a:pt x="1215" y="330"/>
                </a:lnTo>
                <a:lnTo>
                  <a:pt x="1218" y="336"/>
                </a:lnTo>
                <a:lnTo>
                  <a:pt x="1222" y="341"/>
                </a:lnTo>
                <a:lnTo>
                  <a:pt x="1228" y="345"/>
                </a:lnTo>
                <a:lnTo>
                  <a:pt x="1233" y="349"/>
                </a:lnTo>
                <a:lnTo>
                  <a:pt x="1240" y="351"/>
                </a:lnTo>
                <a:lnTo>
                  <a:pt x="1248" y="354"/>
                </a:lnTo>
                <a:lnTo>
                  <a:pt x="1254" y="355"/>
                </a:lnTo>
                <a:lnTo>
                  <a:pt x="1263" y="356"/>
                </a:lnTo>
                <a:lnTo>
                  <a:pt x="1272" y="356"/>
                </a:lnTo>
                <a:lnTo>
                  <a:pt x="1284" y="355"/>
                </a:lnTo>
                <a:lnTo>
                  <a:pt x="1296" y="354"/>
                </a:lnTo>
                <a:lnTo>
                  <a:pt x="1303" y="353"/>
                </a:lnTo>
                <a:lnTo>
                  <a:pt x="1311" y="351"/>
                </a:lnTo>
                <a:lnTo>
                  <a:pt x="1319" y="348"/>
                </a:lnTo>
                <a:lnTo>
                  <a:pt x="1330" y="346"/>
                </a:lnTo>
                <a:lnTo>
                  <a:pt x="1328" y="351"/>
                </a:lnTo>
                <a:lnTo>
                  <a:pt x="1326" y="359"/>
                </a:lnTo>
                <a:lnTo>
                  <a:pt x="1324" y="368"/>
                </a:lnTo>
                <a:lnTo>
                  <a:pt x="1322" y="378"/>
                </a:lnTo>
                <a:lnTo>
                  <a:pt x="1303" y="381"/>
                </a:lnTo>
                <a:lnTo>
                  <a:pt x="1288" y="383"/>
                </a:lnTo>
                <a:lnTo>
                  <a:pt x="1276" y="384"/>
                </a:lnTo>
                <a:lnTo>
                  <a:pt x="1264" y="384"/>
                </a:lnTo>
                <a:lnTo>
                  <a:pt x="1247" y="383"/>
                </a:lnTo>
                <a:lnTo>
                  <a:pt x="1231" y="382"/>
                </a:lnTo>
                <a:lnTo>
                  <a:pt x="1218" y="379"/>
                </a:lnTo>
                <a:lnTo>
                  <a:pt x="1206" y="376"/>
                </a:lnTo>
                <a:lnTo>
                  <a:pt x="1196" y="370"/>
                </a:lnTo>
                <a:lnTo>
                  <a:pt x="1188" y="365"/>
                </a:lnTo>
                <a:lnTo>
                  <a:pt x="1181" y="357"/>
                </a:lnTo>
                <a:lnTo>
                  <a:pt x="1175" y="348"/>
                </a:lnTo>
                <a:lnTo>
                  <a:pt x="1171" y="339"/>
                </a:lnTo>
                <a:lnTo>
                  <a:pt x="1167" y="329"/>
                </a:lnTo>
                <a:lnTo>
                  <a:pt x="1165" y="319"/>
                </a:lnTo>
                <a:lnTo>
                  <a:pt x="1164" y="310"/>
                </a:lnTo>
                <a:lnTo>
                  <a:pt x="1165" y="297"/>
                </a:lnTo>
                <a:lnTo>
                  <a:pt x="1168" y="286"/>
                </a:lnTo>
                <a:lnTo>
                  <a:pt x="1173" y="277"/>
                </a:lnTo>
                <a:lnTo>
                  <a:pt x="1178" y="268"/>
                </a:lnTo>
                <a:lnTo>
                  <a:pt x="1186" y="259"/>
                </a:lnTo>
                <a:lnTo>
                  <a:pt x="1196" y="250"/>
                </a:lnTo>
                <a:lnTo>
                  <a:pt x="1208" y="242"/>
                </a:lnTo>
                <a:lnTo>
                  <a:pt x="1220" y="237"/>
                </a:lnTo>
                <a:lnTo>
                  <a:pt x="1235" y="231"/>
                </a:lnTo>
                <a:lnTo>
                  <a:pt x="1250" y="226"/>
                </a:lnTo>
                <a:lnTo>
                  <a:pt x="1260" y="223"/>
                </a:lnTo>
                <a:lnTo>
                  <a:pt x="1272" y="219"/>
                </a:lnTo>
                <a:lnTo>
                  <a:pt x="1287" y="215"/>
                </a:lnTo>
                <a:lnTo>
                  <a:pt x="1304" y="212"/>
                </a:lnTo>
                <a:lnTo>
                  <a:pt x="1316" y="208"/>
                </a:lnTo>
                <a:lnTo>
                  <a:pt x="1325" y="205"/>
                </a:lnTo>
                <a:lnTo>
                  <a:pt x="1333" y="203"/>
                </a:lnTo>
                <a:lnTo>
                  <a:pt x="1340" y="199"/>
                </a:lnTo>
                <a:lnTo>
                  <a:pt x="1346" y="197"/>
                </a:lnTo>
                <a:lnTo>
                  <a:pt x="1351" y="193"/>
                </a:lnTo>
                <a:lnTo>
                  <a:pt x="1356" y="189"/>
                </a:lnTo>
                <a:lnTo>
                  <a:pt x="1360" y="184"/>
                </a:lnTo>
                <a:lnTo>
                  <a:pt x="1364" y="178"/>
                </a:lnTo>
                <a:lnTo>
                  <a:pt x="1367" y="173"/>
                </a:lnTo>
                <a:lnTo>
                  <a:pt x="1368" y="167"/>
                </a:lnTo>
                <a:lnTo>
                  <a:pt x="1368" y="162"/>
                </a:lnTo>
                <a:lnTo>
                  <a:pt x="1368" y="155"/>
                </a:lnTo>
                <a:lnTo>
                  <a:pt x="1367" y="150"/>
                </a:lnTo>
                <a:lnTo>
                  <a:pt x="1363" y="144"/>
                </a:lnTo>
                <a:lnTo>
                  <a:pt x="1360" y="139"/>
                </a:lnTo>
                <a:lnTo>
                  <a:pt x="1355" y="134"/>
                </a:lnTo>
                <a:lnTo>
                  <a:pt x="1349" y="131"/>
                </a:lnTo>
                <a:lnTo>
                  <a:pt x="1344" y="128"/>
                </a:lnTo>
                <a:lnTo>
                  <a:pt x="1337" y="126"/>
                </a:lnTo>
                <a:lnTo>
                  <a:pt x="1329" y="124"/>
                </a:lnTo>
                <a:lnTo>
                  <a:pt x="1322" y="122"/>
                </a:lnTo>
                <a:lnTo>
                  <a:pt x="1313" y="122"/>
                </a:lnTo>
                <a:lnTo>
                  <a:pt x="1304" y="122"/>
                </a:lnTo>
                <a:lnTo>
                  <a:pt x="1295" y="122"/>
                </a:lnTo>
                <a:lnTo>
                  <a:pt x="1285" y="122"/>
                </a:lnTo>
                <a:lnTo>
                  <a:pt x="1276" y="123"/>
                </a:lnTo>
                <a:lnTo>
                  <a:pt x="1268" y="124"/>
                </a:lnTo>
                <a:lnTo>
                  <a:pt x="1250" y="128"/>
                </a:lnTo>
                <a:lnTo>
                  <a:pt x="1235" y="131"/>
                </a:lnTo>
                <a:lnTo>
                  <a:pt x="1228" y="133"/>
                </a:lnTo>
                <a:lnTo>
                  <a:pt x="1220" y="137"/>
                </a:lnTo>
                <a:lnTo>
                  <a:pt x="1210" y="140"/>
                </a:lnTo>
                <a:lnTo>
                  <a:pt x="1201" y="143"/>
                </a:lnTo>
                <a:close/>
              </a:path>
            </a:pathLst>
          </a:custGeom>
          <a:solidFill>
            <a:srgbClr val="6A8FA5"/>
          </a:solidFill>
          <a:ln w="9525">
            <a:noFill/>
            <a:round/>
            <a:headEnd/>
            <a:tailEnd/>
          </a:ln>
        </xdr:spPr>
      </xdr:sp>
      <xdr:sp macro="" textlink="">
        <xdr:nvSpPr>
          <xdr:cNvPr id="58" name="Freeform 454"/>
          <xdr:cNvSpPr>
            <a:spLocks noEditPoints="1"/>
          </xdr:cNvSpPr>
        </xdr:nvSpPr>
        <xdr:spPr bwMode="auto">
          <a:xfrm>
            <a:off x="2876" y="748"/>
            <a:ext cx="96" cy="29"/>
          </a:xfrm>
          <a:custGeom>
            <a:avLst/>
            <a:gdLst>
              <a:gd name="T0" fmla="*/ 0 w 478"/>
              <a:gd name="T1" fmla="*/ 0 h 142"/>
              <a:gd name="T2" fmla="*/ 0 w 478"/>
              <a:gd name="T3" fmla="*/ 0 h 142"/>
              <a:gd name="T4" fmla="*/ 0 w 478"/>
              <a:gd name="T5" fmla="*/ 0 h 142"/>
              <a:gd name="T6" fmla="*/ 0 w 478"/>
              <a:gd name="T7" fmla="*/ 0 h 142"/>
              <a:gd name="T8" fmla="*/ 0 w 478"/>
              <a:gd name="T9" fmla="*/ 0 h 142"/>
              <a:gd name="T10" fmla="*/ 0 w 478"/>
              <a:gd name="T11" fmla="*/ 0 h 142"/>
              <a:gd name="T12" fmla="*/ 0 w 478"/>
              <a:gd name="T13" fmla="*/ 0 h 142"/>
              <a:gd name="T14" fmla="*/ 0 w 478"/>
              <a:gd name="T15" fmla="*/ 0 h 142"/>
              <a:gd name="T16" fmla="*/ 0 w 478"/>
              <a:gd name="T17" fmla="*/ 0 h 142"/>
              <a:gd name="T18" fmla="*/ 0 w 478"/>
              <a:gd name="T19" fmla="*/ 0 h 142"/>
              <a:gd name="T20" fmla="*/ 0 w 478"/>
              <a:gd name="T21" fmla="*/ 0 h 142"/>
              <a:gd name="T22" fmla="*/ 0 w 478"/>
              <a:gd name="T23" fmla="*/ 0 h 142"/>
              <a:gd name="T24" fmla="*/ 0 w 478"/>
              <a:gd name="T25" fmla="*/ 0 h 142"/>
              <a:gd name="T26" fmla="*/ 0 w 478"/>
              <a:gd name="T27" fmla="*/ 0 h 142"/>
              <a:gd name="T28" fmla="*/ 0 w 478"/>
              <a:gd name="T29" fmla="*/ 0 h 142"/>
              <a:gd name="T30" fmla="*/ 0 w 478"/>
              <a:gd name="T31" fmla="*/ 0 h 142"/>
              <a:gd name="T32" fmla="*/ 0 w 478"/>
              <a:gd name="T33" fmla="*/ 0 h 142"/>
              <a:gd name="T34" fmla="*/ 0 w 478"/>
              <a:gd name="T35" fmla="*/ 0 h 142"/>
              <a:gd name="T36" fmla="*/ 0 w 478"/>
              <a:gd name="T37" fmla="*/ 0 h 142"/>
              <a:gd name="T38" fmla="*/ 0 w 478"/>
              <a:gd name="T39" fmla="*/ 0 h 142"/>
              <a:gd name="T40" fmla="*/ 0 w 478"/>
              <a:gd name="T41" fmla="*/ 0 h 142"/>
              <a:gd name="T42" fmla="*/ 0 w 478"/>
              <a:gd name="T43" fmla="*/ 0 h 142"/>
              <a:gd name="T44" fmla="*/ 0 w 478"/>
              <a:gd name="T45" fmla="*/ 0 h 142"/>
              <a:gd name="T46" fmla="*/ 0 w 478"/>
              <a:gd name="T47" fmla="*/ 0 h 142"/>
              <a:gd name="T48" fmla="*/ 0 w 478"/>
              <a:gd name="T49" fmla="*/ 0 h 142"/>
              <a:gd name="T50" fmla="*/ 0 w 478"/>
              <a:gd name="T51" fmla="*/ 0 h 142"/>
              <a:gd name="T52" fmla="*/ 0 w 478"/>
              <a:gd name="T53" fmla="*/ 0 h 142"/>
              <a:gd name="T54" fmla="*/ 0 w 478"/>
              <a:gd name="T55" fmla="*/ 0 h 142"/>
              <a:gd name="T56" fmla="*/ 0 w 478"/>
              <a:gd name="T57" fmla="*/ 0 h 142"/>
              <a:gd name="T58" fmla="*/ 0 w 478"/>
              <a:gd name="T59" fmla="*/ 0 h 142"/>
              <a:gd name="T60" fmla="*/ 0 w 478"/>
              <a:gd name="T61" fmla="*/ 0 h 142"/>
              <a:gd name="T62" fmla="*/ 0 w 478"/>
              <a:gd name="T63" fmla="*/ 0 h 142"/>
              <a:gd name="T64" fmla="*/ 0 w 478"/>
              <a:gd name="T65" fmla="*/ 0 h 142"/>
              <a:gd name="T66" fmla="*/ 0 w 478"/>
              <a:gd name="T67" fmla="*/ 0 h 142"/>
              <a:gd name="T68" fmla="*/ 0 w 478"/>
              <a:gd name="T69" fmla="*/ 0 h 142"/>
              <a:gd name="T70" fmla="*/ 0 w 478"/>
              <a:gd name="T71" fmla="*/ 0 h 142"/>
              <a:gd name="T72" fmla="*/ 0 w 478"/>
              <a:gd name="T73" fmla="*/ 0 h 142"/>
              <a:gd name="T74" fmla="*/ 0 w 478"/>
              <a:gd name="T75" fmla="*/ 0 h 142"/>
              <a:gd name="T76" fmla="*/ 0 w 478"/>
              <a:gd name="T77" fmla="*/ 0 h 142"/>
              <a:gd name="T78" fmla="*/ 0 w 478"/>
              <a:gd name="T79" fmla="*/ 0 h 142"/>
              <a:gd name="T80" fmla="*/ 0 w 478"/>
              <a:gd name="T81" fmla="*/ 0 h 142"/>
              <a:gd name="T82" fmla="*/ 0 w 478"/>
              <a:gd name="T83" fmla="*/ 0 h 142"/>
              <a:gd name="T84" fmla="*/ 0 w 478"/>
              <a:gd name="T85" fmla="*/ 0 h 142"/>
              <a:gd name="T86" fmla="*/ 0 w 478"/>
              <a:gd name="T87" fmla="*/ 0 h 142"/>
              <a:gd name="T88" fmla="*/ 0 w 478"/>
              <a:gd name="T89" fmla="*/ 0 h 142"/>
              <a:gd name="T90" fmla="*/ 0 w 478"/>
              <a:gd name="T91" fmla="*/ 0 h 142"/>
              <a:gd name="T92" fmla="*/ 0 w 478"/>
              <a:gd name="T93" fmla="*/ 0 h 142"/>
              <a:gd name="T94" fmla="*/ 0 w 478"/>
              <a:gd name="T95" fmla="*/ 0 h 142"/>
              <a:gd name="T96" fmla="*/ 0 w 478"/>
              <a:gd name="T97" fmla="*/ 0 h 142"/>
              <a:gd name="T98" fmla="*/ 0 w 478"/>
              <a:gd name="T99" fmla="*/ 0 h 142"/>
              <a:gd name="T100" fmla="*/ 0 w 478"/>
              <a:gd name="T101" fmla="*/ 0 h 142"/>
              <a:gd name="T102" fmla="*/ 0 w 478"/>
              <a:gd name="T103" fmla="*/ 0 h 142"/>
              <a:gd name="T104" fmla="*/ 0 w 478"/>
              <a:gd name="T105" fmla="*/ 0 h 142"/>
              <a:gd name="T106" fmla="*/ 0 w 478"/>
              <a:gd name="T107" fmla="*/ 0 h 142"/>
              <a:gd name="T108" fmla="*/ 0 w 478"/>
              <a:gd name="T109" fmla="*/ 0 h 142"/>
              <a:gd name="T110" fmla="*/ 0 w 478"/>
              <a:gd name="T111" fmla="*/ 0 h 142"/>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78"/>
              <a:gd name="T169" fmla="*/ 0 h 142"/>
              <a:gd name="T170" fmla="*/ 478 w 478"/>
              <a:gd name="T171" fmla="*/ 142 h 142"/>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78" h="142">
                <a:moveTo>
                  <a:pt x="0" y="140"/>
                </a:moveTo>
                <a:lnTo>
                  <a:pt x="2" y="102"/>
                </a:lnTo>
                <a:lnTo>
                  <a:pt x="5" y="30"/>
                </a:lnTo>
                <a:lnTo>
                  <a:pt x="5" y="15"/>
                </a:lnTo>
                <a:lnTo>
                  <a:pt x="5" y="8"/>
                </a:lnTo>
                <a:lnTo>
                  <a:pt x="5" y="2"/>
                </a:lnTo>
                <a:lnTo>
                  <a:pt x="17" y="2"/>
                </a:lnTo>
                <a:lnTo>
                  <a:pt x="28" y="2"/>
                </a:lnTo>
                <a:lnTo>
                  <a:pt x="40" y="2"/>
                </a:lnTo>
                <a:lnTo>
                  <a:pt x="53" y="2"/>
                </a:lnTo>
                <a:lnTo>
                  <a:pt x="84" y="2"/>
                </a:lnTo>
                <a:lnTo>
                  <a:pt x="94" y="2"/>
                </a:lnTo>
                <a:lnTo>
                  <a:pt x="94" y="8"/>
                </a:lnTo>
                <a:lnTo>
                  <a:pt x="93" y="16"/>
                </a:lnTo>
                <a:lnTo>
                  <a:pt x="84" y="15"/>
                </a:lnTo>
                <a:lnTo>
                  <a:pt x="80" y="15"/>
                </a:lnTo>
                <a:lnTo>
                  <a:pt x="73" y="15"/>
                </a:lnTo>
                <a:lnTo>
                  <a:pt x="66" y="15"/>
                </a:lnTo>
                <a:lnTo>
                  <a:pt x="57" y="15"/>
                </a:lnTo>
                <a:lnTo>
                  <a:pt x="46" y="15"/>
                </a:lnTo>
                <a:lnTo>
                  <a:pt x="37" y="15"/>
                </a:lnTo>
                <a:lnTo>
                  <a:pt x="29" y="15"/>
                </a:lnTo>
                <a:lnTo>
                  <a:pt x="24" y="15"/>
                </a:lnTo>
                <a:lnTo>
                  <a:pt x="23" y="62"/>
                </a:lnTo>
                <a:lnTo>
                  <a:pt x="37" y="62"/>
                </a:lnTo>
                <a:lnTo>
                  <a:pt x="50" y="62"/>
                </a:lnTo>
                <a:lnTo>
                  <a:pt x="57" y="62"/>
                </a:lnTo>
                <a:lnTo>
                  <a:pt x="66" y="62"/>
                </a:lnTo>
                <a:lnTo>
                  <a:pt x="75" y="62"/>
                </a:lnTo>
                <a:lnTo>
                  <a:pt x="86" y="62"/>
                </a:lnTo>
                <a:lnTo>
                  <a:pt x="84" y="69"/>
                </a:lnTo>
                <a:lnTo>
                  <a:pt x="84" y="77"/>
                </a:lnTo>
                <a:lnTo>
                  <a:pt x="49" y="76"/>
                </a:lnTo>
                <a:lnTo>
                  <a:pt x="37" y="76"/>
                </a:lnTo>
                <a:lnTo>
                  <a:pt x="22" y="77"/>
                </a:lnTo>
                <a:lnTo>
                  <a:pt x="20" y="126"/>
                </a:lnTo>
                <a:lnTo>
                  <a:pt x="31" y="126"/>
                </a:lnTo>
                <a:lnTo>
                  <a:pt x="43" y="126"/>
                </a:lnTo>
                <a:lnTo>
                  <a:pt x="54" y="126"/>
                </a:lnTo>
                <a:lnTo>
                  <a:pt x="62" y="126"/>
                </a:lnTo>
                <a:lnTo>
                  <a:pt x="68" y="126"/>
                </a:lnTo>
                <a:lnTo>
                  <a:pt x="78" y="126"/>
                </a:lnTo>
                <a:lnTo>
                  <a:pt x="90" y="125"/>
                </a:lnTo>
                <a:lnTo>
                  <a:pt x="89" y="133"/>
                </a:lnTo>
                <a:lnTo>
                  <a:pt x="89" y="140"/>
                </a:lnTo>
                <a:lnTo>
                  <a:pt x="77" y="140"/>
                </a:lnTo>
                <a:lnTo>
                  <a:pt x="67" y="140"/>
                </a:lnTo>
                <a:lnTo>
                  <a:pt x="57" y="140"/>
                </a:lnTo>
                <a:lnTo>
                  <a:pt x="48" y="140"/>
                </a:lnTo>
                <a:lnTo>
                  <a:pt x="0" y="140"/>
                </a:lnTo>
                <a:close/>
                <a:moveTo>
                  <a:pt x="121" y="140"/>
                </a:moveTo>
                <a:lnTo>
                  <a:pt x="122" y="121"/>
                </a:lnTo>
                <a:lnTo>
                  <a:pt x="133" y="121"/>
                </a:lnTo>
                <a:lnTo>
                  <a:pt x="136" y="121"/>
                </a:lnTo>
                <a:lnTo>
                  <a:pt x="142" y="121"/>
                </a:lnTo>
                <a:lnTo>
                  <a:pt x="142" y="125"/>
                </a:lnTo>
                <a:lnTo>
                  <a:pt x="142" y="129"/>
                </a:lnTo>
                <a:lnTo>
                  <a:pt x="141" y="140"/>
                </a:lnTo>
                <a:lnTo>
                  <a:pt x="135" y="140"/>
                </a:lnTo>
                <a:lnTo>
                  <a:pt x="132" y="140"/>
                </a:lnTo>
                <a:lnTo>
                  <a:pt x="127" y="140"/>
                </a:lnTo>
                <a:lnTo>
                  <a:pt x="121" y="140"/>
                </a:lnTo>
                <a:close/>
                <a:moveTo>
                  <a:pt x="172" y="136"/>
                </a:moveTo>
                <a:lnTo>
                  <a:pt x="170" y="127"/>
                </a:lnTo>
                <a:lnTo>
                  <a:pt x="170" y="120"/>
                </a:lnTo>
                <a:lnTo>
                  <a:pt x="180" y="123"/>
                </a:lnTo>
                <a:lnTo>
                  <a:pt x="189" y="126"/>
                </a:lnTo>
                <a:lnTo>
                  <a:pt x="198" y="127"/>
                </a:lnTo>
                <a:lnTo>
                  <a:pt x="206" y="129"/>
                </a:lnTo>
                <a:lnTo>
                  <a:pt x="213" y="127"/>
                </a:lnTo>
                <a:lnTo>
                  <a:pt x="220" y="126"/>
                </a:lnTo>
                <a:lnTo>
                  <a:pt x="225" y="123"/>
                </a:lnTo>
                <a:lnTo>
                  <a:pt x="230" y="119"/>
                </a:lnTo>
                <a:lnTo>
                  <a:pt x="232" y="113"/>
                </a:lnTo>
                <a:lnTo>
                  <a:pt x="233" y="108"/>
                </a:lnTo>
                <a:lnTo>
                  <a:pt x="232" y="104"/>
                </a:lnTo>
                <a:lnTo>
                  <a:pt x="232" y="101"/>
                </a:lnTo>
                <a:lnTo>
                  <a:pt x="230" y="98"/>
                </a:lnTo>
                <a:lnTo>
                  <a:pt x="228" y="95"/>
                </a:lnTo>
                <a:lnTo>
                  <a:pt x="224" y="91"/>
                </a:lnTo>
                <a:lnTo>
                  <a:pt x="220" y="87"/>
                </a:lnTo>
                <a:lnTo>
                  <a:pt x="212" y="80"/>
                </a:lnTo>
                <a:lnTo>
                  <a:pt x="202" y="71"/>
                </a:lnTo>
                <a:lnTo>
                  <a:pt x="195" y="65"/>
                </a:lnTo>
                <a:lnTo>
                  <a:pt x="190" y="61"/>
                </a:lnTo>
                <a:lnTo>
                  <a:pt x="187" y="58"/>
                </a:lnTo>
                <a:lnTo>
                  <a:pt x="184" y="55"/>
                </a:lnTo>
                <a:lnTo>
                  <a:pt x="181" y="51"/>
                </a:lnTo>
                <a:lnTo>
                  <a:pt x="179" y="48"/>
                </a:lnTo>
                <a:lnTo>
                  <a:pt x="178" y="45"/>
                </a:lnTo>
                <a:lnTo>
                  <a:pt x="177" y="43"/>
                </a:lnTo>
                <a:lnTo>
                  <a:pt x="176" y="39"/>
                </a:lnTo>
                <a:lnTo>
                  <a:pt x="175" y="36"/>
                </a:lnTo>
                <a:lnTo>
                  <a:pt x="175" y="33"/>
                </a:lnTo>
                <a:lnTo>
                  <a:pt x="175" y="28"/>
                </a:lnTo>
                <a:lnTo>
                  <a:pt x="176" y="24"/>
                </a:lnTo>
                <a:lnTo>
                  <a:pt x="178" y="21"/>
                </a:lnTo>
                <a:lnTo>
                  <a:pt x="180" y="16"/>
                </a:lnTo>
                <a:lnTo>
                  <a:pt x="183" y="13"/>
                </a:lnTo>
                <a:lnTo>
                  <a:pt x="186" y="10"/>
                </a:lnTo>
                <a:lnTo>
                  <a:pt x="189" y="6"/>
                </a:lnTo>
                <a:lnTo>
                  <a:pt x="194" y="4"/>
                </a:lnTo>
                <a:lnTo>
                  <a:pt x="199" y="2"/>
                </a:lnTo>
                <a:lnTo>
                  <a:pt x="206" y="1"/>
                </a:lnTo>
                <a:lnTo>
                  <a:pt x="212" y="0"/>
                </a:lnTo>
                <a:lnTo>
                  <a:pt x="219" y="0"/>
                </a:lnTo>
                <a:lnTo>
                  <a:pt x="232" y="1"/>
                </a:lnTo>
                <a:lnTo>
                  <a:pt x="246" y="3"/>
                </a:lnTo>
                <a:lnTo>
                  <a:pt x="247" y="10"/>
                </a:lnTo>
                <a:lnTo>
                  <a:pt x="249" y="18"/>
                </a:lnTo>
                <a:lnTo>
                  <a:pt x="241" y="16"/>
                </a:lnTo>
                <a:lnTo>
                  <a:pt x="233" y="14"/>
                </a:lnTo>
                <a:lnTo>
                  <a:pt x="227" y="13"/>
                </a:lnTo>
                <a:lnTo>
                  <a:pt x="220" y="13"/>
                </a:lnTo>
                <a:lnTo>
                  <a:pt x="212" y="14"/>
                </a:lnTo>
                <a:lnTo>
                  <a:pt x="206" y="16"/>
                </a:lnTo>
                <a:lnTo>
                  <a:pt x="200" y="19"/>
                </a:lnTo>
                <a:lnTo>
                  <a:pt x="197" y="23"/>
                </a:lnTo>
                <a:lnTo>
                  <a:pt x="195" y="28"/>
                </a:lnTo>
                <a:lnTo>
                  <a:pt x="194" y="33"/>
                </a:lnTo>
                <a:lnTo>
                  <a:pt x="194" y="35"/>
                </a:lnTo>
                <a:lnTo>
                  <a:pt x="195" y="38"/>
                </a:lnTo>
                <a:lnTo>
                  <a:pt x="196" y="40"/>
                </a:lnTo>
                <a:lnTo>
                  <a:pt x="197" y="43"/>
                </a:lnTo>
                <a:lnTo>
                  <a:pt x="199" y="47"/>
                </a:lnTo>
                <a:lnTo>
                  <a:pt x="202" y="50"/>
                </a:lnTo>
                <a:lnTo>
                  <a:pt x="207" y="55"/>
                </a:lnTo>
                <a:lnTo>
                  <a:pt x="212" y="59"/>
                </a:lnTo>
                <a:lnTo>
                  <a:pt x="216" y="62"/>
                </a:lnTo>
                <a:lnTo>
                  <a:pt x="223" y="68"/>
                </a:lnTo>
                <a:lnTo>
                  <a:pt x="232" y="76"/>
                </a:lnTo>
                <a:lnTo>
                  <a:pt x="239" y="81"/>
                </a:lnTo>
                <a:lnTo>
                  <a:pt x="242" y="86"/>
                </a:lnTo>
                <a:lnTo>
                  <a:pt x="245" y="90"/>
                </a:lnTo>
                <a:lnTo>
                  <a:pt x="249" y="93"/>
                </a:lnTo>
                <a:lnTo>
                  <a:pt x="250" y="98"/>
                </a:lnTo>
                <a:lnTo>
                  <a:pt x="251" y="103"/>
                </a:lnTo>
                <a:lnTo>
                  <a:pt x="252" y="108"/>
                </a:lnTo>
                <a:lnTo>
                  <a:pt x="251" y="115"/>
                </a:lnTo>
                <a:lnTo>
                  <a:pt x="247" y="123"/>
                </a:lnTo>
                <a:lnTo>
                  <a:pt x="244" y="129"/>
                </a:lnTo>
                <a:lnTo>
                  <a:pt x="238" y="134"/>
                </a:lnTo>
                <a:lnTo>
                  <a:pt x="231" y="137"/>
                </a:lnTo>
                <a:lnTo>
                  <a:pt x="223" y="140"/>
                </a:lnTo>
                <a:lnTo>
                  <a:pt x="216" y="142"/>
                </a:lnTo>
                <a:lnTo>
                  <a:pt x="207" y="142"/>
                </a:lnTo>
                <a:lnTo>
                  <a:pt x="200" y="142"/>
                </a:lnTo>
                <a:lnTo>
                  <a:pt x="192" y="141"/>
                </a:lnTo>
                <a:lnTo>
                  <a:pt x="184" y="138"/>
                </a:lnTo>
                <a:lnTo>
                  <a:pt x="172" y="136"/>
                </a:lnTo>
                <a:close/>
                <a:moveTo>
                  <a:pt x="279" y="140"/>
                </a:moveTo>
                <a:lnTo>
                  <a:pt x="281" y="121"/>
                </a:lnTo>
                <a:lnTo>
                  <a:pt x="290" y="121"/>
                </a:lnTo>
                <a:lnTo>
                  <a:pt x="295" y="121"/>
                </a:lnTo>
                <a:lnTo>
                  <a:pt x="300" y="121"/>
                </a:lnTo>
                <a:lnTo>
                  <a:pt x="300" y="125"/>
                </a:lnTo>
                <a:lnTo>
                  <a:pt x="299" y="129"/>
                </a:lnTo>
                <a:lnTo>
                  <a:pt x="299" y="140"/>
                </a:lnTo>
                <a:lnTo>
                  <a:pt x="294" y="140"/>
                </a:lnTo>
                <a:lnTo>
                  <a:pt x="290" y="140"/>
                </a:lnTo>
                <a:lnTo>
                  <a:pt x="286" y="140"/>
                </a:lnTo>
                <a:lnTo>
                  <a:pt x="279" y="140"/>
                </a:lnTo>
                <a:close/>
                <a:moveTo>
                  <a:pt x="336" y="140"/>
                </a:moveTo>
                <a:lnTo>
                  <a:pt x="338" y="102"/>
                </a:lnTo>
                <a:lnTo>
                  <a:pt x="341" y="30"/>
                </a:lnTo>
                <a:lnTo>
                  <a:pt x="341" y="15"/>
                </a:lnTo>
                <a:lnTo>
                  <a:pt x="341" y="8"/>
                </a:lnTo>
                <a:lnTo>
                  <a:pt x="341" y="2"/>
                </a:lnTo>
                <a:lnTo>
                  <a:pt x="352" y="2"/>
                </a:lnTo>
                <a:lnTo>
                  <a:pt x="364" y="2"/>
                </a:lnTo>
                <a:lnTo>
                  <a:pt x="376" y="2"/>
                </a:lnTo>
                <a:lnTo>
                  <a:pt x="387" y="2"/>
                </a:lnTo>
                <a:lnTo>
                  <a:pt x="420" y="2"/>
                </a:lnTo>
                <a:lnTo>
                  <a:pt x="430" y="2"/>
                </a:lnTo>
                <a:lnTo>
                  <a:pt x="429" y="8"/>
                </a:lnTo>
                <a:lnTo>
                  <a:pt x="429" y="16"/>
                </a:lnTo>
                <a:lnTo>
                  <a:pt x="420" y="15"/>
                </a:lnTo>
                <a:lnTo>
                  <a:pt x="416" y="15"/>
                </a:lnTo>
                <a:lnTo>
                  <a:pt x="409" y="15"/>
                </a:lnTo>
                <a:lnTo>
                  <a:pt x="401" y="15"/>
                </a:lnTo>
                <a:lnTo>
                  <a:pt x="393" y="15"/>
                </a:lnTo>
                <a:lnTo>
                  <a:pt x="382" y="15"/>
                </a:lnTo>
                <a:lnTo>
                  <a:pt x="373" y="15"/>
                </a:lnTo>
                <a:lnTo>
                  <a:pt x="365" y="15"/>
                </a:lnTo>
                <a:lnTo>
                  <a:pt x="360" y="15"/>
                </a:lnTo>
                <a:lnTo>
                  <a:pt x="358" y="62"/>
                </a:lnTo>
                <a:lnTo>
                  <a:pt x="373" y="62"/>
                </a:lnTo>
                <a:lnTo>
                  <a:pt x="385" y="62"/>
                </a:lnTo>
                <a:lnTo>
                  <a:pt x="393" y="62"/>
                </a:lnTo>
                <a:lnTo>
                  <a:pt x="402" y="62"/>
                </a:lnTo>
                <a:lnTo>
                  <a:pt x="410" y="62"/>
                </a:lnTo>
                <a:lnTo>
                  <a:pt x="420" y="62"/>
                </a:lnTo>
                <a:lnTo>
                  <a:pt x="420" y="69"/>
                </a:lnTo>
                <a:lnTo>
                  <a:pt x="420" y="77"/>
                </a:lnTo>
                <a:lnTo>
                  <a:pt x="385" y="76"/>
                </a:lnTo>
                <a:lnTo>
                  <a:pt x="373" y="76"/>
                </a:lnTo>
                <a:lnTo>
                  <a:pt x="357" y="77"/>
                </a:lnTo>
                <a:lnTo>
                  <a:pt x="355" y="126"/>
                </a:lnTo>
                <a:lnTo>
                  <a:pt x="365" y="126"/>
                </a:lnTo>
                <a:lnTo>
                  <a:pt x="379" y="126"/>
                </a:lnTo>
                <a:lnTo>
                  <a:pt x="390" y="126"/>
                </a:lnTo>
                <a:lnTo>
                  <a:pt x="397" y="126"/>
                </a:lnTo>
                <a:lnTo>
                  <a:pt x="404" y="126"/>
                </a:lnTo>
                <a:lnTo>
                  <a:pt x="414" y="126"/>
                </a:lnTo>
                <a:lnTo>
                  <a:pt x="425" y="125"/>
                </a:lnTo>
                <a:lnTo>
                  <a:pt x="425" y="133"/>
                </a:lnTo>
                <a:lnTo>
                  <a:pt x="425" y="140"/>
                </a:lnTo>
                <a:lnTo>
                  <a:pt x="413" y="140"/>
                </a:lnTo>
                <a:lnTo>
                  <a:pt x="402" y="140"/>
                </a:lnTo>
                <a:lnTo>
                  <a:pt x="392" y="140"/>
                </a:lnTo>
                <a:lnTo>
                  <a:pt x="383" y="140"/>
                </a:lnTo>
                <a:lnTo>
                  <a:pt x="336" y="140"/>
                </a:lnTo>
                <a:close/>
                <a:moveTo>
                  <a:pt x="457" y="140"/>
                </a:moveTo>
                <a:lnTo>
                  <a:pt x="458" y="121"/>
                </a:lnTo>
                <a:lnTo>
                  <a:pt x="468" y="121"/>
                </a:lnTo>
                <a:lnTo>
                  <a:pt x="471" y="121"/>
                </a:lnTo>
                <a:lnTo>
                  <a:pt x="478" y="121"/>
                </a:lnTo>
                <a:lnTo>
                  <a:pt x="477" y="125"/>
                </a:lnTo>
                <a:lnTo>
                  <a:pt x="477" y="129"/>
                </a:lnTo>
                <a:lnTo>
                  <a:pt x="477" y="140"/>
                </a:lnTo>
                <a:lnTo>
                  <a:pt x="471" y="140"/>
                </a:lnTo>
                <a:lnTo>
                  <a:pt x="467" y="140"/>
                </a:lnTo>
                <a:lnTo>
                  <a:pt x="463" y="140"/>
                </a:lnTo>
                <a:lnTo>
                  <a:pt x="457" y="140"/>
                </a:lnTo>
                <a:close/>
              </a:path>
            </a:pathLst>
          </a:custGeom>
          <a:solidFill>
            <a:srgbClr val="6A8FA5"/>
          </a:solidFill>
          <a:ln w="9525">
            <a:noFill/>
            <a:round/>
            <a:headEnd/>
            <a:tailEnd/>
          </a:ln>
        </xdr:spPr>
      </xdr:sp>
      <xdr:sp macro="" textlink="">
        <xdr:nvSpPr>
          <xdr:cNvPr id="59" name="Freeform 455"/>
          <xdr:cNvSpPr>
            <a:spLocks noEditPoints="1"/>
          </xdr:cNvSpPr>
        </xdr:nvSpPr>
        <xdr:spPr bwMode="auto">
          <a:xfrm>
            <a:off x="2874" y="746"/>
            <a:ext cx="100" cy="33"/>
          </a:xfrm>
          <a:custGeom>
            <a:avLst/>
            <a:gdLst>
              <a:gd name="T0" fmla="*/ 0 w 498"/>
              <a:gd name="T1" fmla="*/ 0 h 162"/>
              <a:gd name="T2" fmla="*/ 0 w 498"/>
              <a:gd name="T3" fmla="*/ 0 h 162"/>
              <a:gd name="T4" fmla="*/ 0 w 498"/>
              <a:gd name="T5" fmla="*/ 0 h 162"/>
              <a:gd name="T6" fmla="*/ 0 w 498"/>
              <a:gd name="T7" fmla="*/ 0 h 162"/>
              <a:gd name="T8" fmla="*/ 0 w 498"/>
              <a:gd name="T9" fmla="*/ 0 h 162"/>
              <a:gd name="T10" fmla="*/ 0 w 498"/>
              <a:gd name="T11" fmla="*/ 0 h 162"/>
              <a:gd name="T12" fmla="*/ 0 w 498"/>
              <a:gd name="T13" fmla="*/ 0 h 162"/>
              <a:gd name="T14" fmla="*/ 0 w 498"/>
              <a:gd name="T15" fmla="*/ 0 h 162"/>
              <a:gd name="T16" fmla="*/ 0 w 498"/>
              <a:gd name="T17" fmla="*/ 0 h 162"/>
              <a:gd name="T18" fmla="*/ 0 w 498"/>
              <a:gd name="T19" fmla="*/ 0 h 162"/>
              <a:gd name="T20" fmla="*/ 0 w 498"/>
              <a:gd name="T21" fmla="*/ 0 h 162"/>
              <a:gd name="T22" fmla="*/ 0 w 498"/>
              <a:gd name="T23" fmla="*/ 0 h 162"/>
              <a:gd name="T24" fmla="*/ 0 w 498"/>
              <a:gd name="T25" fmla="*/ 0 h 162"/>
              <a:gd name="T26" fmla="*/ 0 w 498"/>
              <a:gd name="T27" fmla="*/ 0 h 162"/>
              <a:gd name="T28" fmla="*/ 0 w 498"/>
              <a:gd name="T29" fmla="*/ 0 h 162"/>
              <a:gd name="T30" fmla="*/ 0 w 498"/>
              <a:gd name="T31" fmla="*/ 0 h 162"/>
              <a:gd name="T32" fmla="*/ 0 w 498"/>
              <a:gd name="T33" fmla="*/ 0 h 162"/>
              <a:gd name="T34" fmla="*/ 0 w 498"/>
              <a:gd name="T35" fmla="*/ 0 h 162"/>
              <a:gd name="T36" fmla="*/ 0 w 498"/>
              <a:gd name="T37" fmla="*/ 0 h 162"/>
              <a:gd name="T38" fmla="*/ 0 w 498"/>
              <a:gd name="T39" fmla="*/ 0 h 162"/>
              <a:gd name="T40" fmla="*/ 0 w 498"/>
              <a:gd name="T41" fmla="*/ 0 h 162"/>
              <a:gd name="T42" fmla="*/ 0 w 498"/>
              <a:gd name="T43" fmla="*/ 0 h 162"/>
              <a:gd name="T44" fmla="*/ 0 w 498"/>
              <a:gd name="T45" fmla="*/ 0 h 162"/>
              <a:gd name="T46" fmla="*/ 0 w 498"/>
              <a:gd name="T47" fmla="*/ 0 h 162"/>
              <a:gd name="T48" fmla="*/ 0 w 498"/>
              <a:gd name="T49" fmla="*/ 0 h 162"/>
              <a:gd name="T50" fmla="*/ 0 w 498"/>
              <a:gd name="T51" fmla="*/ 0 h 162"/>
              <a:gd name="T52" fmla="*/ 0 w 498"/>
              <a:gd name="T53" fmla="*/ 0 h 162"/>
              <a:gd name="T54" fmla="*/ 0 w 498"/>
              <a:gd name="T55" fmla="*/ 0 h 162"/>
              <a:gd name="T56" fmla="*/ 0 w 498"/>
              <a:gd name="T57" fmla="*/ 0 h 162"/>
              <a:gd name="T58" fmla="*/ 0 w 498"/>
              <a:gd name="T59" fmla="*/ 0 h 162"/>
              <a:gd name="T60" fmla="*/ 0 w 498"/>
              <a:gd name="T61" fmla="*/ 0 h 162"/>
              <a:gd name="T62" fmla="*/ 0 w 498"/>
              <a:gd name="T63" fmla="*/ 0 h 162"/>
              <a:gd name="T64" fmla="*/ 0 w 498"/>
              <a:gd name="T65" fmla="*/ 0 h 162"/>
              <a:gd name="T66" fmla="*/ 0 w 498"/>
              <a:gd name="T67" fmla="*/ 0 h 162"/>
              <a:gd name="T68" fmla="*/ 0 w 498"/>
              <a:gd name="T69" fmla="*/ 0 h 162"/>
              <a:gd name="T70" fmla="*/ 0 w 498"/>
              <a:gd name="T71" fmla="*/ 0 h 162"/>
              <a:gd name="T72" fmla="*/ 0 w 498"/>
              <a:gd name="T73" fmla="*/ 0 h 162"/>
              <a:gd name="T74" fmla="*/ 0 w 498"/>
              <a:gd name="T75" fmla="*/ 0 h 162"/>
              <a:gd name="T76" fmla="*/ 0 w 498"/>
              <a:gd name="T77" fmla="*/ 0 h 162"/>
              <a:gd name="T78" fmla="*/ 0 w 498"/>
              <a:gd name="T79" fmla="*/ 0 h 162"/>
              <a:gd name="T80" fmla="*/ 0 w 498"/>
              <a:gd name="T81" fmla="*/ 0 h 162"/>
              <a:gd name="T82" fmla="*/ 0 w 498"/>
              <a:gd name="T83" fmla="*/ 0 h 162"/>
              <a:gd name="T84" fmla="*/ 0 w 498"/>
              <a:gd name="T85" fmla="*/ 0 h 162"/>
              <a:gd name="T86" fmla="*/ 0 w 498"/>
              <a:gd name="T87" fmla="*/ 0 h 162"/>
              <a:gd name="T88" fmla="*/ 0 w 498"/>
              <a:gd name="T89" fmla="*/ 0 h 162"/>
              <a:gd name="T90" fmla="*/ 0 w 498"/>
              <a:gd name="T91" fmla="*/ 0 h 162"/>
              <a:gd name="T92" fmla="*/ 0 w 498"/>
              <a:gd name="T93" fmla="*/ 0 h 162"/>
              <a:gd name="T94" fmla="*/ 0 w 498"/>
              <a:gd name="T95" fmla="*/ 0 h 162"/>
              <a:gd name="T96" fmla="*/ 0 w 498"/>
              <a:gd name="T97" fmla="*/ 0 h 162"/>
              <a:gd name="T98" fmla="*/ 0 w 498"/>
              <a:gd name="T99" fmla="*/ 0 h 162"/>
              <a:gd name="T100" fmla="*/ 0 w 498"/>
              <a:gd name="T101" fmla="*/ 0 h 162"/>
              <a:gd name="T102" fmla="*/ 0 w 498"/>
              <a:gd name="T103" fmla="*/ 0 h 162"/>
              <a:gd name="T104" fmla="*/ 0 w 498"/>
              <a:gd name="T105" fmla="*/ 0 h 162"/>
              <a:gd name="T106" fmla="*/ 0 w 498"/>
              <a:gd name="T107" fmla="*/ 0 h 162"/>
              <a:gd name="T108" fmla="*/ 0 w 498"/>
              <a:gd name="T109" fmla="*/ 0 h 162"/>
              <a:gd name="T110" fmla="*/ 0 w 498"/>
              <a:gd name="T111" fmla="*/ 0 h 162"/>
              <a:gd name="T112" fmla="*/ 0 w 498"/>
              <a:gd name="T113" fmla="*/ 0 h 162"/>
              <a:gd name="T114" fmla="*/ 0 w 498"/>
              <a:gd name="T115" fmla="*/ 0 h 162"/>
              <a:gd name="T116" fmla="*/ 0 w 498"/>
              <a:gd name="T117" fmla="*/ 0 h 162"/>
              <a:gd name="T118" fmla="*/ 0 w 498"/>
              <a:gd name="T119" fmla="*/ 0 h 162"/>
              <a:gd name="T120" fmla="*/ 0 w 498"/>
              <a:gd name="T121" fmla="*/ 0 h 162"/>
              <a:gd name="T122" fmla="*/ 0 w 498"/>
              <a:gd name="T123" fmla="*/ 0 h 162"/>
              <a:gd name="T124" fmla="*/ 0 w 498"/>
              <a:gd name="T125" fmla="*/ 0 h 162"/>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498"/>
              <a:gd name="T190" fmla="*/ 0 h 162"/>
              <a:gd name="T191" fmla="*/ 498 w 498"/>
              <a:gd name="T192" fmla="*/ 162 h 162"/>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498" h="162">
                <a:moveTo>
                  <a:pt x="22" y="112"/>
                </a:moveTo>
                <a:lnTo>
                  <a:pt x="22" y="112"/>
                </a:lnTo>
                <a:lnTo>
                  <a:pt x="20" y="151"/>
                </a:lnTo>
                <a:lnTo>
                  <a:pt x="0" y="148"/>
                </a:lnTo>
                <a:lnTo>
                  <a:pt x="2" y="111"/>
                </a:lnTo>
                <a:lnTo>
                  <a:pt x="22" y="112"/>
                </a:lnTo>
                <a:close/>
                <a:moveTo>
                  <a:pt x="25" y="40"/>
                </a:moveTo>
                <a:lnTo>
                  <a:pt x="25" y="42"/>
                </a:lnTo>
                <a:lnTo>
                  <a:pt x="22" y="112"/>
                </a:lnTo>
                <a:lnTo>
                  <a:pt x="2" y="111"/>
                </a:lnTo>
                <a:lnTo>
                  <a:pt x="5" y="40"/>
                </a:lnTo>
                <a:lnTo>
                  <a:pt x="25" y="40"/>
                </a:lnTo>
                <a:close/>
                <a:moveTo>
                  <a:pt x="25" y="25"/>
                </a:moveTo>
                <a:lnTo>
                  <a:pt x="25" y="40"/>
                </a:lnTo>
                <a:lnTo>
                  <a:pt x="5" y="40"/>
                </a:lnTo>
                <a:lnTo>
                  <a:pt x="5" y="25"/>
                </a:lnTo>
                <a:lnTo>
                  <a:pt x="25" y="25"/>
                </a:lnTo>
                <a:close/>
                <a:moveTo>
                  <a:pt x="15" y="2"/>
                </a:moveTo>
                <a:lnTo>
                  <a:pt x="15" y="22"/>
                </a:lnTo>
                <a:lnTo>
                  <a:pt x="25" y="12"/>
                </a:lnTo>
                <a:lnTo>
                  <a:pt x="25" y="15"/>
                </a:lnTo>
                <a:lnTo>
                  <a:pt x="25" y="18"/>
                </a:lnTo>
                <a:lnTo>
                  <a:pt x="25" y="23"/>
                </a:lnTo>
                <a:lnTo>
                  <a:pt x="25" y="25"/>
                </a:lnTo>
                <a:lnTo>
                  <a:pt x="5" y="25"/>
                </a:lnTo>
                <a:lnTo>
                  <a:pt x="5" y="22"/>
                </a:lnTo>
                <a:lnTo>
                  <a:pt x="5" y="18"/>
                </a:lnTo>
                <a:lnTo>
                  <a:pt x="5" y="15"/>
                </a:lnTo>
                <a:lnTo>
                  <a:pt x="5" y="12"/>
                </a:lnTo>
                <a:lnTo>
                  <a:pt x="15" y="2"/>
                </a:lnTo>
                <a:close/>
                <a:moveTo>
                  <a:pt x="63" y="2"/>
                </a:moveTo>
                <a:lnTo>
                  <a:pt x="63" y="22"/>
                </a:lnTo>
                <a:lnTo>
                  <a:pt x="56" y="22"/>
                </a:lnTo>
                <a:lnTo>
                  <a:pt x="50" y="22"/>
                </a:lnTo>
                <a:lnTo>
                  <a:pt x="45" y="22"/>
                </a:lnTo>
                <a:lnTo>
                  <a:pt x="38" y="22"/>
                </a:lnTo>
                <a:lnTo>
                  <a:pt x="33" y="22"/>
                </a:lnTo>
                <a:lnTo>
                  <a:pt x="27" y="22"/>
                </a:lnTo>
                <a:lnTo>
                  <a:pt x="22" y="22"/>
                </a:lnTo>
                <a:lnTo>
                  <a:pt x="15" y="22"/>
                </a:lnTo>
                <a:lnTo>
                  <a:pt x="15" y="2"/>
                </a:lnTo>
                <a:lnTo>
                  <a:pt x="22" y="2"/>
                </a:lnTo>
                <a:lnTo>
                  <a:pt x="27" y="2"/>
                </a:lnTo>
                <a:lnTo>
                  <a:pt x="33" y="2"/>
                </a:lnTo>
                <a:lnTo>
                  <a:pt x="38" y="2"/>
                </a:lnTo>
                <a:lnTo>
                  <a:pt x="45" y="2"/>
                </a:lnTo>
                <a:lnTo>
                  <a:pt x="50" y="2"/>
                </a:lnTo>
                <a:lnTo>
                  <a:pt x="56" y="2"/>
                </a:lnTo>
                <a:lnTo>
                  <a:pt x="63" y="2"/>
                </a:lnTo>
                <a:close/>
                <a:moveTo>
                  <a:pt x="94" y="2"/>
                </a:moveTo>
                <a:lnTo>
                  <a:pt x="94" y="22"/>
                </a:lnTo>
                <a:lnTo>
                  <a:pt x="63" y="22"/>
                </a:lnTo>
                <a:lnTo>
                  <a:pt x="63" y="2"/>
                </a:lnTo>
                <a:lnTo>
                  <a:pt x="94" y="2"/>
                </a:lnTo>
                <a:close/>
                <a:moveTo>
                  <a:pt x="114" y="13"/>
                </a:moveTo>
                <a:lnTo>
                  <a:pt x="104" y="22"/>
                </a:lnTo>
                <a:lnTo>
                  <a:pt x="94" y="22"/>
                </a:lnTo>
                <a:lnTo>
                  <a:pt x="94" y="2"/>
                </a:lnTo>
                <a:lnTo>
                  <a:pt x="104" y="2"/>
                </a:lnTo>
                <a:lnTo>
                  <a:pt x="114" y="13"/>
                </a:lnTo>
                <a:close/>
                <a:moveTo>
                  <a:pt x="103" y="36"/>
                </a:moveTo>
                <a:lnTo>
                  <a:pt x="104" y="16"/>
                </a:lnTo>
                <a:lnTo>
                  <a:pt x="93" y="25"/>
                </a:lnTo>
                <a:lnTo>
                  <a:pt x="94" y="22"/>
                </a:lnTo>
                <a:lnTo>
                  <a:pt x="94" y="18"/>
                </a:lnTo>
                <a:lnTo>
                  <a:pt x="94" y="14"/>
                </a:lnTo>
                <a:lnTo>
                  <a:pt x="94" y="11"/>
                </a:lnTo>
                <a:lnTo>
                  <a:pt x="114" y="13"/>
                </a:lnTo>
                <a:lnTo>
                  <a:pt x="114" y="16"/>
                </a:lnTo>
                <a:lnTo>
                  <a:pt x="114" y="20"/>
                </a:lnTo>
                <a:lnTo>
                  <a:pt x="114" y="23"/>
                </a:lnTo>
                <a:lnTo>
                  <a:pt x="114" y="26"/>
                </a:lnTo>
                <a:lnTo>
                  <a:pt x="103" y="36"/>
                </a:lnTo>
                <a:close/>
                <a:moveTo>
                  <a:pt x="94" y="35"/>
                </a:moveTo>
                <a:lnTo>
                  <a:pt x="96" y="15"/>
                </a:lnTo>
                <a:lnTo>
                  <a:pt x="104" y="16"/>
                </a:lnTo>
                <a:lnTo>
                  <a:pt x="103" y="36"/>
                </a:lnTo>
                <a:lnTo>
                  <a:pt x="94" y="35"/>
                </a:lnTo>
                <a:close/>
                <a:moveTo>
                  <a:pt x="83" y="35"/>
                </a:moveTo>
                <a:lnTo>
                  <a:pt x="83" y="15"/>
                </a:lnTo>
                <a:lnTo>
                  <a:pt x="88" y="15"/>
                </a:lnTo>
                <a:lnTo>
                  <a:pt x="90" y="15"/>
                </a:lnTo>
                <a:lnTo>
                  <a:pt x="93" y="15"/>
                </a:lnTo>
                <a:lnTo>
                  <a:pt x="96" y="15"/>
                </a:lnTo>
                <a:lnTo>
                  <a:pt x="94" y="35"/>
                </a:lnTo>
                <a:lnTo>
                  <a:pt x="92" y="35"/>
                </a:lnTo>
                <a:lnTo>
                  <a:pt x="90" y="35"/>
                </a:lnTo>
                <a:lnTo>
                  <a:pt x="87" y="35"/>
                </a:lnTo>
                <a:lnTo>
                  <a:pt x="83" y="35"/>
                </a:lnTo>
                <a:close/>
                <a:moveTo>
                  <a:pt x="67" y="35"/>
                </a:moveTo>
                <a:lnTo>
                  <a:pt x="67" y="15"/>
                </a:lnTo>
                <a:lnTo>
                  <a:pt x="71" y="15"/>
                </a:lnTo>
                <a:lnTo>
                  <a:pt x="76" y="15"/>
                </a:lnTo>
                <a:lnTo>
                  <a:pt x="79" y="15"/>
                </a:lnTo>
                <a:lnTo>
                  <a:pt x="83" y="15"/>
                </a:lnTo>
                <a:lnTo>
                  <a:pt x="83" y="35"/>
                </a:lnTo>
                <a:lnTo>
                  <a:pt x="79" y="35"/>
                </a:lnTo>
                <a:lnTo>
                  <a:pt x="76" y="35"/>
                </a:lnTo>
                <a:lnTo>
                  <a:pt x="71" y="35"/>
                </a:lnTo>
                <a:lnTo>
                  <a:pt x="67" y="35"/>
                </a:lnTo>
                <a:close/>
                <a:moveTo>
                  <a:pt x="44" y="25"/>
                </a:moveTo>
                <a:lnTo>
                  <a:pt x="24" y="25"/>
                </a:lnTo>
                <a:lnTo>
                  <a:pt x="34" y="15"/>
                </a:lnTo>
                <a:lnTo>
                  <a:pt x="36" y="15"/>
                </a:lnTo>
                <a:lnTo>
                  <a:pt x="39" y="15"/>
                </a:lnTo>
                <a:lnTo>
                  <a:pt x="43" y="15"/>
                </a:lnTo>
                <a:lnTo>
                  <a:pt x="47" y="15"/>
                </a:lnTo>
                <a:lnTo>
                  <a:pt x="52" y="15"/>
                </a:lnTo>
                <a:lnTo>
                  <a:pt x="56" y="15"/>
                </a:lnTo>
                <a:lnTo>
                  <a:pt x="61" y="15"/>
                </a:lnTo>
                <a:lnTo>
                  <a:pt x="67" y="15"/>
                </a:lnTo>
                <a:lnTo>
                  <a:pt x="67" y="35"/>
                </a:lnTo>
                <a:lnTo>
                  <a:pt x="61" y="35"/>
                </a:lnTo>
                <a:lnTo>
                  <a:pt x="56" y="35"/>
                </a:lnTo>
                <a:lnTo>
                  <a:pt x="52" y="35"/>
                </a:lnTo>
                <a:lnTo>
                  <a:pt x="47" y="35"/>
                </a:lnTo>
                <a:lnTo>
                  <a:pt x="44" y="35"/>
                </a:lnTo>
                <a:lnTo>
                  <a:pt x="39" y="35"/>
                </a:lnTo>
                <a:lnTo>
                  <a:pt x="37" y="35"/>
                </a:lnTo>
                <a:lnTo>
                  <a:pt x="34" y="35"/>
                </a:lnTo>
                <a:lnTo>
                  <a:pt x="44" y="25"/>
                </a:lnTo>
                <a:close/>
                <a:moveTo>
                  <a:pt x="32" y="82"/>
                </a:moveTo>
                <a:lnTo>
                  <a:pt x="22" y="72"/>
                </a:lnTo>
                <a:lnTo>
                  <a:pt x="24" y="25"/>
                </a:lnTo>
                <a:lnTo>
                  <a:pt x="44" y="25"/>
                </a:lnTo>
                <a:lnTo>
                  <a:pt x="43" y="72"/>
                </a:lnTo>
                <a:lnTo>
                  <a:pt x="32" y="82"/>
                </a:lnTo>
                <a:close/>
                <a:moveTo>
                  <a:pt x="60" y="63"/>
                </a:moveTo>
                <a:lnTo>
                  <a:pt x="60" y="82"/>
                </a:lnTo>
                <a:lnTo>
                  <a:pt x="57" y="82"/>
                </a:lnTo>
                <a:lnTo>
                  <a:pt x="54" y="82"/>
                </a:lnTo>
                <a:lnTo>
                  <a:pt x="50" y="82"/>
                </a:lnTo>
                <a:lnTo>
                  <a:pt x="47" y="82"/>
                </a:lnTo>
                <a:lnTo>
                  <a:pt x="44" y="82"/>
                </a:lnTo>
                <a:lnTo>
                  <a:pt x="39" y="82"/>
                </a:lnTo>
                <a:lnTo>
                  <a:pt x="36" y="82"/>
                </a:lnTo>
                <a:lnTo>
                  <a:pt x="32" y="82"/>
                </a:lnTo>
                <a:lnTo>
                  <a:pt x="33" y="63"/>
                </a:lnTo>
                <a:lnTo>
                  <a:pt x="36" y="63"/>
                </a:lnTo>
                <a:lnTo>
                  <a:pt x="41" y="63"/>
                </a:lnTo>
                <a:lnTo>
                  <a:pt x="44" y="63"/>
                </a:lnTo>
                <a:lnTo>
                  <a:pt x="47" y="63"/>
                </a:lnTo>
                <a:lnTo>
                  <a:pt x="50" y="63"/>
                </a:lnTo>
                <a:lnTo>
                  <a:pt x="54" y="63"/>
                </a:lnTo>
                <a:lnTo>
                  <a:pt x="57" y="63"/>
                </a:lnTo>
                <a:lnTo>
                  <a:pt x="60" y="63"/>
                </a:lnTo>
                <a:close/>
                <a:moveTo>
                  <a:pt x="106" y="74"/>
                </a:moveTo>
                <a:lnTo>
                  <a:pt x="86" y="71"/>
                </a:lnTo>
                <a:lnTo>
                  <a:pt x="96" y="82"/>
                </a:lnTo>
                <a:lnTo>
                  <a:pt x="90" y="82"/>
                </a:lnTo>
                <a:lnTo>
                  <a:pt x="86" y="82"/>
                </a:lnTo>
                <a:lnTo>
                  <a:pt x="80" y="82"/>
                </a:lnTo>
                <a:lnTo>
                  <a:pt x="76" y="82"/>
                </a:lnTo>
                <a:lnTo>
                  <a:pt x="71" y="82"/>
                </a:lnTo>
                <a:lnTo>
                  <a:pt x="67" y="82"/>
                </a:lnTo>
                <a:lnTo>
                  <a:pt x="64" y="82"/>
                </a:lnTo>
                <a:lnTo>
                  <a:pt x="60" y="82"/>
                </a:lnTo>
                <a:lnTo>
                  <a:pt x="60" y="63"/>
                </a:lnTo>
                <a:lnTo>
                  <a:pt x="64" y="63"/>
                </a:lnTo>
                <a:lnTo>
                  <a:pt x="67" y="63"/>
                </a:lnTo>
                <a:lnTo>
                  <a:pt x="71" y="63"/>
                </a:lnTo>
                <a:lnTo>
                  <a:pt x="76" y="63"/>
                </a:lnTo>
                <a:lnTo>
                  <a:pt x="80" y="63"/>
                </a:lnTo>
                <a:lnTo>
                  <a:pt x="85" y="63"/>
                </a:lnTo>
                <a:lnTo>
                  <a:pt x="90" y="63"/>
                </a:lnTo>
                <a:lnTo>
                  <a:pt x="96" y="63"/>
                </a:lnTo>
                <a:lnTo>
                  <a:pt x="106" y="74"/>
                </a:lnTo>
                <a:close/>
                <a:moveTo>
                  <a:pt x="94" y="97"/>
                </a:moveTo>
                <a:lnTo>
                  <a:pt x="94" y="77"/>
                </a:lnTo>
                <a:lnTo>
                  <a:pt x="85" y="86"/>
                </a:lnTo>
                <a:lnTo>
                  <a:pt x="85" y="82"/>
                </a:lnTo>
                <a:lnTo>
                  <a:pt x="85" y="79"/>
                </a:lnTo>
                <a:lnTo>
                  <a:pt x="85" y="75"/>
                </a:lnTo>
                <a:lnTo>
                  <a:pt x="86" y="71"/>
                </a:lnTo>
                <a:lnTo>
                  <a:pt x="106" y="74"/>
                </a:lnTo>
                <a:lnTo>
                  <a:pt x="106" y="77"/>
                </a:lnTo>
                <a:lnTo>
                  <a:pt x="104" y="80"/>
                </a:lnTo>
                <a:lnTo>
                  <a:pt x="104" y="83"/>
                </a:lnTo>
                <a:lnTo>
                  <a:pt x="104" y="87"/>
                </a:lnTo>
                <a:lnTo>
                  <a:pt x="94" y="97"/>
                </a:lnTo>
                <a:close/>
                <a:moveTo>
                  <a:pt x="59" y="76"/>
                </a:moveTo>
                <a:lnTo>
                  <a:pt x="60" y="76"/>
                </a:lnTo>
                <a:lnTo>
                  <a:pt x="94" y="77"/>
                </a:lnTo>
                <a:lnTo>
                  <a:pt x="94" y="97"/>
                </a:lnTo>
                <a:lnTo>
                  <a:pt x="59" y="96"/>
                </a:lnTo>
                <a:lnTo>
                  <a:pt x="59" y="76"/>
                </a:lnTo>
                <a:close/>
                <a:moveTo>
                  <a:pt x="42" y="87"/>
                </a:moveTo>
                <a:lnTo>
                  <a:pt x="22" y="86"/>
                </a:lnTo>
                <a:lnTo>
                  <a:pt x="32" y="77"/>
                </a:lnTo>
                <a:lnTo>
                  <a:pt x="36" y="77"/>
                </a:lnTo>
                <a:lnTo>
                  <a:pt x="39" y="77"/>
                </a:lnTo>
                <a:lnTo>
                  <a:pt x="44" y="76"/>
                </a:lnTo>
                <a:lnTo>
                  <a:pt x="47" y="76"/>
                </a:lnTo>
                <a:lnTo>
                  <a:pt x="50" y="76"/>
                </a:lnTo>
                <a:lnTo>
                  <a:pt x="54" y="76"/>
                </a:lnTo>
                <a:lnTo>
                  <a:pt x="57" y="76"/>
                </a:lnTo>
                <a:lnTo>
                  <a:pt x="59" y="76"/>
                </a:lnTo>
                <a:lnTo>
                  <a:pt x="59" y="96"/>
                </a:lnTo>
                <a:lnTo>
                  <a:pt x="57" y="96"/>
                </a:lnTo>
                <a:lnTo>
                  <a:pt x="54" y="96"/>
                </a:lnTo>
                <a:lnTo>
                  <a:pt x="52" y="96"/>
                </a:lnTo>
                <a:lnTo>
                  <a:pt x="48" y="97"/>
                </a:lnTo>
                <a:lnTo>
                  <a:pt x="44" y="97"/>
                </a:lnTo>
                <a:lnTo>
                  <a:pt x="41" y="97"/>
                </a:lnTo>
                <a:lnTo>
                  <a:pt x="36" y="97"/>
                </a:lnTo>
                <a:lnTo>
                  <a:pt x="32" y="97"/>
                </a:lnTo>
                <a:lnTo>
                  <a:pt x="42" y="87"/>
                </a:lnTo>
                <a:close/>
                <a:moveTo>
                  <a:pt x="30" y="146"/>
                </a:moveTo>
                <a:lnTo>
                  <a:pt x="20" y="136"/>
                </a:lnTo>
                <a:lnTo>
                  <a:pt x="22" y="86"/>
                </a:lnTo>
                <a:lnTo>
                  <a:pt x="42" y="87"/>
                </a:lnTo>
                <a:lnTo>
                  <a:pt x="39" y="136"/>
                </a:lnTo>
                <a:lnTo>
                  <a:pt x="30" y="146"/>
                </a:lnTo>
                <a:close/>
                <a:moveTo>
                  <a:pt x="41" y="146"/>
                </a:moveTo>
                <a:lnTo>
                  <a:pt x="41" y="146"/>
                </a:lnTo>
                <a:lnTo>
                  <a:pt x="30" y="146"/>
                </a:lnTo>
                <a:lnTo>
                  <a:pt x="30" y="126"/>
                </a:lnTo>
                <a:lnTo>
                  <a:pt x="41" y="126"/>
                </a:lnTo>
                <a:lnTo>
                  <a:pt x="41" y="146"/>
                </a:lnTo>
                <a:close/>
                <a:moveTo>
                  <a:pt x="78" y="126"/>
                </a:moveTo>
                <a:lnTo>
                  <a:pt x="78" y="146"/>
                </a:lnTo>
                <a:lnTo>
                  <a:pt x="76" y="146"/>
                </a:lnTo>
                <a:lnTo>
                  <a:pt x="72" y="146"/>
                </a:lnTo>
                <a:lnTo>
                  <a:pt x="68" y="146"/>
                </a:lnTo>
                <a:lnTo>
                  <a:pt x="64" y="146"/>
                </a:lnTo>
                <a:lnTo>
                  <a:pt x="59" y="146"/>
                </a:lnTo>
                <a:lnTo>
                  <a:pt x="53" y="146"/>
                </a:lnTo>
                <a:lnTo>
                  <a:pt x="47" y="146"/>
                </a:lnTo>
                <a:lnTo>
                  <a:pt x="41" y="146"/>
                </a:lnTo>
                <a:lnTo>
                  <a:pt x="41" y="126"/>
                </a:lnTo>
                <a:lnTo>
                  <a:pt x="47" y="126"/>
                </a:lnTo>
                <a:lnTo>
                  <a:pt x="53" y="126"/>
                </a:lnTo>
                <a:lnTo>
                  <a:pt x="59" y="126"/>
                </a:lnTo>
                <a:lnTo>
                  <a:pt x="64" y="126"/>
                </a:lnTo>
                <a:lnTo>
                  <a:pt x="68" y="126"/>
                </a:lnTo>
                <a:lnTo>
                  <a:pt x="72" y="126"/>
                </a:lnTo>
                <a:lnTo>
                  <a:pt x="75" y="126"/>
                </a:lnTo>
                <a:lnTo>
                  <a:pt x="78" y="126"/>
                </a:lnTo>
                <a:close/>
                <a:moveTo>
                  <a:pt x="110" y="136"/>
                </a:moveTo>
                <a:lnTo>
                  <a:pt x="90" y="134"/>
                </a:lnTo>
                <a:lnTo>
                  <a:pt x="100" y="145"/>
                </a:lnTo>
                <a:lnTo>
                  <a:pt x="94" y="145"/>
                </a:lnTo>
                <a:lnTo>
                  <a:pt x="89" y="146"/>
                </a:lnTo>
                <a:lnTo>
                  <a:pt x="83" y="146"/>
                </a:lnTo>
                <a:lnTo>
                  <a:pt x="78" y="146"/>
                </a:lnTo>
                <a:lnTo>
                  <a:pt x="78" y="126"/>
                </a:lnTo>
                <a:lnTo>
                  <a:pt x="82" y="126"/>
                </a:lnTo>
                <a:lnTo>
                  <a:pt x="88" y="126"/>
                </a:lnTo>
                <a:lnTo>
                  <a:pt x="93" y="125"/>
                </a:lnTo>
                <a:lnTo>
                  <a:pt x="99" y="125"/>
                </a:lnTo>
                <a:lnTo>
                  <a:pt x="110" y="136"/>
                </a:lnTo>
                <a:close/>
                <a:moveTo>
                  <a:pt x="99" y="159"/>
                </a:moveTo>
                <a:lnTo>
                  <a:pt x="99" y="140"/>
                </a:lnTo>
                <a:lnTo>
                  <a:pt x="89" y="150"/>
                </a:lnTo>
                <a:lnTo>
                  <a:pt x="89" y="145"/>
                </a:lnTo>
                <a:lnTo>
                  <a:pt x="89" y="142"/>
                </a:lnTo>
                <a:lnTo>
                  <a:pt x="89" y="139"/>
                </a:lnTo>
                <a:lnTo>
                  <a:pt x="90" y="134"/>
                </a:lnTo>
                <a:lnTo>
                  <a:pt x="110" y="136"/>
                </a:lnTo>
                <a:lnTo>
                  <a:pt x="110" y="140"/>
                </a:lnTo>
                <a:lnTo>
                  <a:pt x="109" y="143"/>
                </a:lnTo>
                <a:lnTo>
                  <a:pt x="109" y="146"/>
                </a:lnTo>
                <a:lnTo>
                  <a:pt x="109" y="150"/>
                </a:lnTo>
                <a:lnTo>
                  <a:pt x="99" y="159"/>
                </a:lnTo>
                <a:close/>
                <a:moveTo>
                  <a:pt x="58" y="159"/>
                </a:moveTo>
                <a:lnTo>
                  <a:pt x="58" y="140"/>
                </a:lnTo>
                <a:lnTo>
                  <a:pt x="63" y="140"/>
                </a:lnTo>
                <a:lnTo>
                  <a:pt x="67" y="140"/>
                </a:lnTo>
                <a:lnTo>
                  <a:pt x="71" y="140"/>
                </a:lnTo>
                <a:lnTo>
                  <a:pt x="77" y="140"/>
                </a:lnTo>
                <a:lnTo>
                  <a:pt x="81" y="140"/>
                </a:lnTo>
                <a:lnTo>
                  <a:pt x="87" y="140"/>
                </a:lnTo>
                <a:lnTo>
                  <a:pt x="93" y="140"/>
                </a:lnTo>
                <a:lnTo>
                  <a:pt x="99" y="140"/>
                </a:lnTo>
                <a:lnTo>
                  <a:pt x="99" y="159"/>
                </a:lnTo>
                <a:lnTo>
                  <a:pt x="93" y="159"/>
                </a:lnTo>
                <a:lnTo>
                  <a:pt x="87" y="159"/>
                </a:lnTo>
                <a:lnTo>
                  <a:pt x="81" y="159"/>
                </a:lnTo>
                <a:lnTo>
                  <a:pt x="77" y="159"/>
                </a:lnTo>
                <a:lnTo>
                  <a:pt x="71" y="159"/>
                </a:lnTo>
                <a:lnTo>
                  <a:pt x="67" y="159"/>
                </a:lnTo>
                <a:lnTo>
                  <a:pt x="63" y="159"/>
                </a:lnTo>
                <a:lnTo>
                  <a:pt x="58" y="159"/>
                </a:lnTo>
                <a:close/>
                <a:moveTo>
                  <a:pt x="0" y="148"/>
                </a:moveTo>
                <a:lnTo>
                  <a:pt x="10" y="140"/>
                </a:lnTo>
                <a:lnTo>
                  <a:pt x="58" y="140"/>
                </a:lnTo>
                <a:lnTo>
                  <a:pt x="58" y="159"/>
                </a:lnTo>
                <a:lnTo>
                  <a:pt x="10" y="159"/>
                </a:lnTo>
                <a:lnTo>
                  <a:pt x="0" y="148"/>
                </a:lnTo>
                <a:close/>
                <a:moveTo>
                  <a:pt x="132" y="121"/>
                </a:moveTo>
                <a:lnTo>
                  <a:pt x="142" y="131"/>
                </a:lnTo>
                <a:lnTo>
                  <a:pt x="142" y="150"/>
                </a:lnTo>
                <a:lnTo>
                  <a:pt x="121" y="150"/>
                </a:lnTo>
                <a:lnTo>
                  <a:pt x="122" y="131"/>
                </a:lnTo>
                <a:lnTo>
                  <a:pt x="132" y="121"/>
                </a:lnTo>
                <a:close/>
                <a:moveTo>
                  <a:pt x="143" y="141"/>
                </a:moveTo>
                <a:lnTo>
                  <a:pt x="142" y="141"/>
                </a:lnTo>
                <a:lnTo>
                  <a:pt x="132" y="141"/>
                </a:lnTo>
                <a:lnTo>
                  <a:pt x="132" y="121"/>
                </a:lnTo>
                <a:lnTo>
                  <a:pt x="143" y="121"/>
                </a:lnTo>
                <a:lnTo>
                  <a:pt x="143" y="141"/>
                </a:lnTo>
                <a:close/>
                <a:moveTo>
                  <a:pt x="162" y="132"/>
                </a:moveTo>
                <a:lnTo>
                  <a:pt x="142" y="130"/>
                </a:lnTo>
                <a:lnTo>
                  <a:pt x="152" y="141"/>
                </a:lnTo>
                <a:lnTo>
                  <a:pt x="148" y="141"/>
                </a:lnTo>
                <a:lnTo>
                  <a:pt x="146" y="141"/>
                </a:lnTo>
                <a:lnTo>
                  <a:pt x="144" y="141"/>
                </a:lnTo>
                <a:lnTo>
                  <a:pt x="143" y="141"/>
                </a:lnTo>
                <a:lnTo>
                  <a:pt x="143" y="121"/>
                </a:lnTo>
                <a:lnTo>
                  <a:pt x="144" y="121"/>
                </a:lnTo>
                <a:lnTo>
                  <a:pt x="146" y="121"/>
                </a:lnTo>
                <a:lnTo>
                  <a:pt x="148" y="121"/>
                </a:lnTo>
                <a:lnTo>
                  <a:pt x="152" y="121"/>
                </a:lnTo>
                <a:lnTo>
                  <a:pt x="162" y="132"/>
                </a:lnTo>
                <a:close/>
                <a:moveTo>
                  <a:pt x="162" y="139"/>
                </a:moveTo>
                <a:lnTo>
                  <a:pt x="141" y="139"/>
                </a:lnTo>
                <a:lnTo>
                  <a:pt x="142" y="136"/>
                </a:lnTo>
                <a:lnTo>
                  <a:pt x="142" y="134"/>
                </a:lnTo>
                <a:lnTo>
                  <a:pt x="142" y="132"/>
                </a:lnTo>
                <a:lnTo>
                  <a:pt x="142" y="130"/>
                </a:lnTo>
                <a:lnTo>
                  <a:pt x="162" y="132"/>
                </a:lnTo>
                <a:lnTo>
                  <a:pt x="162" y="134"/>
                </a:lnTo>
                <a:lnTo>
                  <a:pt x="162" y="135"/>
                </a:lnTo>
                <a:lnTo>
                  <a:pt x="162" y="137"/>
                </a:lnTo>
                <a:lnTo>
                  <a:pt x="162" y="139"/>
                </a:lnTo>
                <a:close/>
                <a:moveTo>
                  <a:pt x="151" y="159"/>
                </a:moveTo>
                <a:lnTo>
                  <a:pt x="141" y="150"/>
                </a:lnTo>
                <a:lnTo>
                  <a:pt x="141" y="139"/>
                </a:lnTo>
                <a:lnTo>
                  <a:pt x="162" y="139"/>
                </a:lnTo>
                <a:lnTo>
                  <a:pt x="161" y="150"/>
                </a:lnTo>
                <a:lnTo>
                  <a:pt x="151" y="159"/>
                </a:lnTo>
                <a:close/>
                <a:moveTo>
                  <a:pt x="142" y="159"/>
                </a:moveTo>
                <a:lnTo>
                  <a:pt x="142" y="140"/>
                </a:lnTo>
                <a:lnTo>
                  <a:pt x="143" y="140"/>
                </a:lnTo>
                <a:lnTo>
                  <a:pt x="145" y="140"/>
                </a:lnTo>
                <a:lnTo>
                  <a:pt x="148" y="140"/>
                </a:lnTo>
                <a:lnTo>
                  <a:pt x="151" y="140"/>
                </a:lnTo>
                <a:lnTo>
                  <a:pt x="151" y="159"/>
                </a:lnTo>
                <a:lnTo>
                  <a:pt x="147" y="159"/>
                </a:lnTo>
                <a:lnTo>
                  <a:pt x="145" y="159"/>
                </a:lnTo>
                <a:lnTo>
                  <a:pt x="143" y="159"/>
                </a:lnTo>
                <a:lnTo>
                  <a:pt x="142" y="159"/>
                </a:lnTo>
                <a:close/>
                <a:moveTo>
                  <a:pt x="121" y="150"/>
                </a:moveTo>
                <a:lnTo>
                  <a:pt x="142" y="150"/>
                </a:lnTo>
                <a:lnTo>
                  <a:pt x="131" y="140"/>
                </a:lnTo>
                <a:lnTo>
                  <a:pt x="134" y="140"/>
                </a:lnTo>
                <a:lnTo>
                  <a:pt x="137" y="140"/>
                </a:lnTo>
                <a:lnTo>
                  <a:pt x="140" y="140"/>
                </a:lnTo>
                <a:lnTo>
                  <a:pt x="142" y="140"/>
                </a:lnTo>
                <a:lnTo>
                  <a:pt x="142" y="159"/>
                </a:lnTo>
                <a:lnTo>
                  <a:pt x="140" y="159"/>
                </a:lnTo>
                <a:lnTo>
                  <a:pt x="137" y="159"/>
                </a:lnTo>
                <a:lnTo>
                  <a:pt x="135" y="159"/>
                </a:lnTo>
                <a:lnTo>
                  <a:pt x="132" y="159"/>
                </a:lnTo>
                <a:lnTo>
                  <a:pt x="121" y="150"/>
                </a:lnTo>
                <a:close/>
                <a:moveTo>
                  <a:pt x="184" y="120"/>
                </a:moveTo>
                <a:lnTo>
                  <a:pt x="176" y="139"/>
                </a:lnTo>
                <a:lnTo>
                  <a:pt x="190" y="128"/>
                </a:lnTo>
                <a:lnTo>
                  <a:pt x="190" y="132"/>
                </a:lnTo>
                <a:lnTo>
                  <a:pt x="190" y="136"/>
                </a:lnTo>
                <a:lnTo>
                  <a:pt x="191" y="141"/>
                </a:lnTo>
                <a:lnTo>
                  <a:pt x="191" y="145"/>
                </a:lnTo>
                <a:lnTo>
                  <a:pt x="172" y="146"/>
                </a:lnTo>
                <a:lnTo>
                  <a:pt x="172" y="142"/>
                </a:lnTo>
                <a:lnTo>
                  <a:pt x="170" y="137"/>
                </a:lnTo>
                <a:lnTo>
                  <a:pt x="170" y="134"/>
                </a:lnTo>
                <a:lnTo>
                  <a:pt x="170" y="131"/>
                </a:lnTo>
                <a:lnTo>
                  <a:pt x="184" y="120"/>
                </a:lnTo>
                <a:close/>
                <a:moveTo>
                  <a:pt x="201" y="126"/>
                </a:moveTo>
                <a:lnTo>
                  <a:pt x="197" y="146"/>
                </a:lnTo>
                <a:lnTo>
                  <a:pt x="191" y="145"/>
                </a:lnTo>
                <a:lnTo>
                  <a:pt x="187" y="143"/>
                </a:lnTo>
                <a:lnTo>
                  <a:pt x="182" y="141"/>
                </a:lnTo>
                <a:lnTo>
                  <a:pt x="176" y="139"/>
                </a:lnTo>
                <a:lnTo>
                  <a:pt x="184" y="120"/>
                </a:lnTo>
                <a:lnTo>
                  <a:pt x="189" y="122"/>
                </a:lnTo>
                <a:lnTo>
                  <a:pt x="194" y="124"/>
                </a:lnTo>
                <a:lnTo>
                  <a:pt x="198" y="125"/>
                </a:lnTo>
                <a:lnTo>
                  <a:pt x="201" y="126"/>
                </a:lnTo>
                <a:close/>
                <a:moveTo>
                  <a:pt x="216" y="129"/>
                </a:moveTo>
                <a:lnTo>
                  <a:pt x="216" y="148"/>
                </a:lnTo>
                <a:lnTo>
                  <a:pt x="211" y="148"/>
                </a:lnTo>
                <a:lnTo>
                  <a:pt x="207" y="147"/>
                </a:lnTo>
                <a:lnTo>
                  <a:pt x="201" y="147"/>
                </a:lnTo>
                <a:lnTo>
                  <a:pt x="197" y="146"/>
                </a:lnTo>
                <a:lnTo>
                  <a:pt x="201" y="126"/>
                </a:lnTo>
                <a:lnTo>
                  <a:pt x="206" y="128"/>
                </a:lnTo>
                <a:lnTo>
                  <a:pt x="209" y="128"/>
                </a:lnTo>
                <a:lnTo>
                  <a:pt x="212" y="129"/>
                </a:lnTo>
                <a:lnTo>
                  <a:pt x="216" y="129"/>
                </a:lnTo>
                <a:close/>
                <a:moveTo>
                  <a:pt x="226" y="126"/>
                </a:moveTo>
                <a:lnTo>
                  <a:pt x="233" y="145"/>
                </a:lnTo>
                <a:lnTo>
                  <a:pt x="231" y="146"/>
                </a:lnTo>
                <a:lnTo>
                  <a:pt x="229" y="146"/>
                </a:lnTo>
                <a:lnTo>
                  <a:pt x="227" y="147"/>
                </a:lnTo>
                <a:lnTo>
                  <a:pt x="224" y="147"/>
                </a:lnTo>
                <a:lnTo>
                  <a:pt x="220" y="148"/>
                </a:lnTo>
                <a:lnTo>
                  <a:pt x="216" y="148"/>
                </a:lnTo>
                <a:lnTo>
                  <a:pt x="216" y="129"/>
                </a:lnTo>
                <a:lnTo>
                  <a:pt x="219" y="129"/>
                </a:lnTo>
                <a:lnTo>
                  <a:pt x="221" y="128"/>
                </a:lnTo>
                <a:lnTo>
                  <a:pt x="222" y="128"/>
                </a:lnTo>
                <a:lnTo>
                  <a:pt x="223" y="128"/>
                </a:lnTo>
                <a:lnTo>
                  <a:pt x="224" y="128"/>
                </a:lnTo>
                <a:lnTo>
                  <a:pt x="226" y="126"/>
                </a:lnTo>
                <a:close/>
                <a:moveTo>
                  <a:pt x="231" y="123"/>
                </a:moveTo>
                <a:lnTo>
                  <a:pt x="248" y="134"/>
                </a:lnTo>
                <a:lnTo>
                  <a:pt x="246" y="136"/>
                </a:lnTo>
                <a:lnTo>
                  <a:pt x="244" y="137"/>
                </a:lnTo>
                <a:lnTo>
                  <a:pt x="243" y="140"/>
                </a:lnTo>
                <a:lnTo>
                  <a:pt x="241" y="141"/>
                </a:lnTo>
                <a:lnTo>
                  <a:pt x="240" y="142"/>
                </a:lnTo>
                <a:lnTo>
                  <a:pt x="238" y="143"/>
                </a:lnTo>
                <a:lnTo>
                  <a:pt x="235" y="144"/>
                </a:lnTo>
                <a:lnTo>
                  <a:pt x="233" y="145"/>
                </a:lnTo>
                <a:lnTo>
                  <a:pt x="226" y="126"/>
                </a:lnTo>
                <a:lnTo>
                  <a:pt x="227" y="126"/>
                </a:lnTo>
                <a:lnTo>
                  <a:pt x="228" y="125"/>
                </a:lnTo>
                <a:lnTo>
                  <a:pt x="229" y="125"/>
                </a:lnTo>
                <a:lnTo>
                  <a:pt x="230" y="124"/>
                </a:lnTo>
                <a:lnTo>
                  <a:pt x="231" y="124"/>
                </a:lnTo>
                <a:lnTo>
                  <a:pt x="231" y="123"/>
                </a:lnTo>
                <a:close/>
                <a:moveTo>
                  <a:pt x="233" y="118"/>
                </a:moveTo>
                <a:lnTo>
                  <a:pt x="253" y="118"/>
                </a:lnTo>
                <a:lnTo>
                  <a:pt x="253" y="120"/>
                </a:lnTo>
                <a:lnTo>
                  <a:pt x="252" y="122"/>
                </a:lnTo>
                <a:lnTo>
                  <a:pt x="252" y="124"/>
                </a:lnTo>
                <a:lnTo>
                  <a:pt x="252" y="126"/>
                </a:lnTo>
                <a:lnTo>
                  <a:pt x="251" y="129"/>
                </a:lnTo>
                <a:lnTo>
                  <a:pt x="250" y="131"/>
                </a:lnTo>
                <a:lnTo>
                  <a:pt x="249" y="132"/>
                </a:lnTo>
                <a:lnTo>
                  <a:pt x="248" y="134"/>
                </a:lnTo>
                <a:lnTo>
                  <a:pt x="231" y="123"/>
                </a:lnTo>
                <a:lnTo>
                  <a:pt x="232" y="122"/>
                </a:lnTo>
                <a:lnTo>
                  <a:pt x="232" y="121"/>
                </a:lnTo>
                <a:lnTo>
                  <a:pt x="232" y="120"/>
                </a:lnTo>
                <a:lnTo>
                  <a:pt x="232" y="119"/>
                </a:lnTo>
                <a:lnTo>
                  <a:pt x="233" y="118"/>
                </a:lnTo>
                <a:close/>
                <a:moveTo>
                  <a:pt x="232" y="114"/>
                </a:moveTo>
                <a:lnTo>
                  <a:pt x="251" y="108"/>
                </a:lnTo>
                <a:lnTo>
                  <a:pt x="252" y="110"/>
                </a:lnTo>
                <a:lnTo>
                  <a:pt x="252" y="113"/>
                </a:lnTo>
                <a:lnTo>
                  <a:pt x="253" y="115"/>
                </a:lnTo>
                <a:lnTo>
                  <a:pt x="253" y="118"/>
                </a:lnTo>
                <a:lnTo>
                  <a:pt x="233" y="118"/>
                </a:lnTo>
                <a:lnTo>
                  <a:pt x="232" y="116"/>
                </a:lnTo>
                <a:lnTo>
                  <a:pt x="232" y="115"/>
                </a:lnTo>
                <a:lnTo>
                  <a:pt x="232" y="114"/>
                </a:lnTo>
                <a:close/>
                <a:moveTo>
                  <a:pt x="230" y="111"/>
                </a:moveTo>
                <a:lnTo>
                  <a:pt x="245" y="99"/>
                </a:lnTo>
                <a:lnTo>
                  <a:pt x="246" y="99"/>
                </a:lnTo>
                <a:lnTo>
                  <a:pt x="248" y="101"/>
                </a:lnTo>
                <a:lnTo>
                  <a:pt x="249" y="103"/>
                </a:lnTo>
                <a:lnTo>
                  <a:pt x="250" y="105"/>
                </a:lnTo>
                <a:lnTo>
                  <a:pt x="251" y="108"/>
                </a:lnTo>
                <a:lnTo>
                  <a:pt x="232" y="114"/>
                </a:lnTo>
                <a:lnTo>
                  <a:pt x="231" y="113"/>
                </a:lnTo>
                <a:lnTo>
                  <a:pt x="231" y="112"/>
                </a:lnTo>
                <a:lnTo>
                  <a:pt x="230" y="111"/>
                </a:lnTo>
                <a:close/>
                <a:moveTo>
                  <a:pt x="223" y="104"/>
                </a:moveTo>
                <a:lnTo>
                  <a:pt x="237" y="89"/>
                </a:lnTo>
                <a:lnTo>
                  <a:pt x="239" y="91"/>
                </a:lnTo>
                <a:lnTo>
                  <a:pt x="242" y="94"/>
                </a:lnTo>
                <a:lnTo>
                  <a:pt x="244" y="97"/>
                </a:lnTo>
                <a:lnTo>
                  <a:pt x="245" y="99"/>
                </a:lnTo>
                <a:lnTo>
                  <a:pt x="230" y="111"/>
                </a:lnTo>
                <a:lnTo>
                  <a:pt x="229" y="110"/>
                </a:lnTo>
                <a:lnTo>
                  <a:pt x="228" y="109"/>
                </a:lnTo>
                <a:lnTo>
                  <a:pt x="226" y="107"/>
                </a:lnTo>
                <a:lnTo>
                  <a:pt x="223" y="104"/>
                </a:lnTo>
                <a:close/>
                <a:moveTo>
                  <a:pt x="206" y="89"/>
                </a:moveTo>
                <a:lnTo>
                  <a:pt x="219" y="74"/>
                </a:lnTo>
                <a:lnTo>
                  <a:pt x="224" y="78"/>
                </a:lnTo>
                <a:lnTo>
                  <a:pt x="229" y="82"/>
                </a:lnTo>
                <a:lnTo>
                  <a:pt x="232" y="86"/>
                </a:lnTo>
                <a:lnTo>
                  <a:pt x="237" y="89"/>
                </a:lnTo>
                <a:lnTo>
                  <a:pt x="223" y="104"/>
                </a:lnTo>
                <a:lnTo>
                  <a:pt x="220" y="101"/>
                </a:lnTo>
                <a:lnTo>
                  <a:pt x="216" y="98"/>
                </a:lnTo>
                <a:lnTo>
                  <a:pt x="211" y="93"/>
                </a:lnTo>
                <a:lnTo>
                  <a:pt x="206" y="89"/>
                </a:lnTo>
                <a:close/>
                <a:moveTo>
                  <a:pt x="198" y="82"/>
                </a:moveTo>
                <a:lnTo>
                  <a:pt x="211" y="68"/>
                </a:lnTo>
                <a:lnTo>
                  <a:pt x="219" y="74"/>
                </a:lnTo>
                <a:lnTo>
                  <a:pt x="206" y="89"/>
                </a:lnTo>
                <a:lnTo>
                  <a:pt x="198" y="82"/>
                </a:lnTo>
                <a:close/>
                <a:moveTo>
                  <a:pt x="190" y="75"/>
                </a:moveTo>
                <a:lnTo>
                  <a:pt x="205" y="61"/>
                </a:lnTo>
                <a:lnTo>
                  <a:pt x="206" y="63"/>
                </a:lnTo>
                <a:lnTo>
                  <a:pt x="208" y="65"/>
                </a:lnTo>
                <a:lnTo>
                  <a:pt x="209" y="66"/>
                </a:lnTo>
                <a:lnTo>
                  <a:pt x="211" y="68"/>
                </a:lnTo>
                <a:lnTo>
                  <a:pt x="198" y="82"/>
                </a:lnTo>
                <a:lnTo>
                  <a:pt x="196" y="81"/>
                </a:lnTo>
                <a:lnTo>
                  <a:pt x="194" y="79"/>
                </a:lnTo>
                <a:lnTo>
                  <a:pt x="191" y="77"/>
                </a:lnTo>
                <a:lnTo>
                  <a:pt x="190" y="75"/>
                </a:lnTo>
                <a:close/>
                <a:moveTo>
                  <a:pt x="184" y="67"/>
                </a:moveTo>
                <a:lnTo>
                  <a:pt x="199" y="55"/>
                </a:lnTo>
                <a:lnTo>
                  <a:pt x="199" y="56"/>
                </a:lnTo>
                <a:lnTo>
                  <a:pt x="200" y="57"/>
                </a:lnTo>
                <a:lnTo>
                  <a:pt x="201" y="58"/>
                </a:lnTo>
                <a:lnTo>
                  <a:pt x="202" y="59"/>
                </a:lnTo>
                <a:lnTo>
                  <a:pt x="205" y="61"/>
                </a:lnTo>
                <a:lnTo>
                  <a:pt x="190" y="75"/>
                </a:lnTo>
                <a:lnTo>
                  <a:pt x="188" y="72"/>
                </a:lnTo>
                <a:lnTo>
                  <a:pt x="186" y="71"/>
                </a:lnTo>
                <a:lnTo>
                  <a:pt x="185" y="69"/>
                </a:lnTo>
                <a:lnTo>
                  <a:pt x="183" y="67"/>
                </a:lnTo>
                <a:lnTo>
                  <a:pt x="184" y="67"/>
                </a:lnTo>
                <a:close/>
                <a:moveTo>
                  <a:pt x="179" y="59"/>
                </a:moveTo>
                <a:lnTo>
                  <a:pt x="197" y="50"/>
                </a:lnTo>
                <a:lnTo>
                  <a:pt x="197" y="51"/>
                </a:lnTo>
                <a:lnTo>
                  <a:pt x="198" y="53"/>
                </a:lnTo>
                <a:lnTo>
                  <a:pt x="198" y="54"/>
                </a:lnTo>
                <a:lnTo>
                  <a:pt x="199" y="55"/>
                </a:lnTo>
                <a:lnTo>
                  <a:pt x="184" y="67"/>
                </a:lnTo>
                <a:lnTo>
                  <a:pt x="182" y="65"/>
                </a:lnTo>
                <a:lnTo>
                  <a:pt x="180" y="64"/>
                </a:lnTo>
                <a:lnTo>
                  <a:pt x="179" y="61"/>
                </a:lnTo>
                <a:lnTo>
                  <a:pt x="178" y="59"/>
                </a:lnTo>
                <a:lnTo>
                  <a:pt x="179" y="59"/>
                </a:lnTo>
                <a:close/>
                <a:moveTo>
                  <a:pt x="176" y="51"/>
                </a:moveTo>
                <a:lnTo>
                  <a:pt x="196" y="47"/>
                </a:lnTo>
                <a:lnTo>
                  <a:pt x="196" y="48"/>
                </a:lnTo>
                <a:lnTo>
                  <a:pt x="196" y="49"/>
                </a:lnTo>
                <a:lnTo>
                  <a:pt x="196" y="50"/>
                </a:lnTo>
                <a:lnTo>
                  <a:pt x="197" y="50"/>
                </a:lnTo>
                <a:lnTo>
                  <a:pt x="179" y="59"/>
                </a:lnTo>
                <a:lnTo>
                  <a:pt x="178" y="57"/>
                </a:lnTo>
                <a:lnTo>
                  <a:pt x="177" y="56"/>
                </a:lnTo>
                <a:lnTo>
                  <a:pt x="176" y="54"/>
                </a:lnTo>
                <a:lnTo>
                  <a:pt x="176" y="51"/>
                </a:lnTo>
                <a:close/>
                <a:moveTo>
                  <a:pt x="175" y="43"/>
                </a:moveTo>
                <a:lnTo>
                  <a:pt x="195" y="43"/>
                </a:lnTo>
                <a:lnTo>
                  <a:pt x="195" y="44"/>
                </a:lnTo>
                <a:lnTo>
                  <a:pt x="195" y="45"/>
                </a:lnTo>
                <a:lnTo>
                  <a:pt x="196" y="46"/>
                </a:lnTo>
                <a:lnTo>
                  <a:pt x="196" y="47"/>
                </a:lnTo>
                <a:lnTo>
                  <a:pt x="176" y="51"/>
                </a:lnTo>
                <a:lnTo>
                  <a:pt x="176" y="49"/>
                </a:lnTo>
                <a:lnTo>
                  <a:pt x="175" y="47"/>
                </a:lnTo>
                <a:lnTo>
                  <a:pt x="175" y="45"/>
                </a:lnTo>
                <a:lnTo>
                  <a:pt x="175" y="43"/>
                </a:lnTo>
                <a:close/>
                <a:moveTo>
                  <a:pt x="182" y="21"/>
                </a:moveTo>
                <a:lnTo>
                  <a:pt x="198" y="32"/>
                </a:lnTo>
                <a:lnTo>
                  <a:pt x="197" y="33"/>
                </a:lnTo>
                <a:lnTo>
                  <a:pt x="197" y="34"/>
                </a:lnTo>
                <a:lnTo>
                  <a:pt x="196" y="36"/>
                </a:lnTo>
                <a:lnTo>
                  <a:pt x="196" y="37"/>
                </a:lnTo>
                <a:lnTo>
                  <a:pt x="196" y="38"/>
                </a:lnTo>
                <a:lnTo>
                  <a:pt x="195" y="39"/>
                </a:lnTo>
                <a:lnTo>
                  <a:pt x="195" y="42"/>
                </a:lnTo>
                <a:lnTo>
                  <a:pt x="195" y="43"/>
                </a:lnTo>
                <a:lnTo>
                  <a:pt x="175" y="43"/>
                </a:lnTo>
                <a:lnTo>
                  <a:pt x="175" y="39"/>
                </a:lnTo>
                <a:lnTo>
                  <a:pt x="175" y="37"/>
                </a:lnTo>
                <a:lnTo>
                  <a:pt x="176" y="34"/>
                </a:lnTo>
                <a:lnTo>
                  <a:pt x="177" y="32"/>
                </a:lnTo>
                <a:lnTo>
                  <a:pt x="177" y="28"/>
                </a:lnTo>
                <a:lnTo>
                  <a:pt x="178" y="26"/>
                </a:lnTo>
                <a:lnTo>
                  <a:pt x="180" y="24"/>
                </a:lnTo>
                <a:lnTo>
                  <a:pt x="182" y="21"/>
                </a:lnTo>
                <a:close/>
                <a:moveTo>
                  <a:pt x="200" y="5"/>
                </a:moveTo>
                <a:lnTo>
                  <a:pt x="208" y="23"/>
                </a:lnTo>
                <a:lnTo>
                  <a:pt x="207" y="24"/>
                </a:lnTo>
                <a:lnTo>
                  <a:pt x="205" y="25"/>
                </a:lnTo>
                <a:lnTo>
                  <a:pt x="204" y="26"/>
                </a:lnTo>
                <a:lnTo>
                  <a:pt x="202" y="27"/>
                </a:lnTo>
                <a:lnTo>
                  <a:pt x="201" y="28"/>
                </a:lnTo>
                <a:lnTo>
                  <a:pt x="200" y="29"/>
                </a:lnTo>
                <a:lnTo>
                  <a:pt x="199" y="31"/>
                </a:lnTo>
                <a:lnTo>
                  <a:pt x="198" y="32"/>
                </a:lnTo>
                <a:lnTo>
                  <a:pt x="182" y="21"/>
                </a:lnTo>
                <a:lnTo>
                  <a:pt x="183" y="18"/>
                </a:lnTo>
                <a:lnTo>
                  <a:pt x="185" y="16"/>
                </a:lnTo>
                <a:lnTo>
                  <a:pt x="187" y="14"/>
                </a:lnTo>
                <a:lnTo>
                  <a:pt x="189" y="12"/>
                </a:lnTo>
                <a:lnTo>
                  <a:pt x="191" y="10"/>
                </a:lnTo>
                <a:lnTo>
                  <a:pt x="195" y="9"/>
                </a:lnTo>
                <a:lnTo>
                  <a:pt x="197" y="6"/>
                </a:lnTo>
                <a:lnTo>
                  <a:pt x="200" y="5"/>
                </a:lnTo>
                <a:close/>
                <a:moveTo>
                  <a:pt x="229" y="0"/>
                </a:moveTo>
                <a:lnTo>
                  <a:pt x="229" y="20"/>
                </a:lnTo>
                <a:lnTo>
                  <a:pt x="226" y="20"/>
                </a:lnTo>
                <a:lnTo>
                  <a:pt x="222" y="20"/>
                </a:lnTo>
                <a:lnTo>
                  <a:pt x="220" y="21"/>
                </a:lnTo>
                <a:lnTo>
                  <a:pt x="217" y="21"/>
                </a:lnTo>
                <a:lnTo>
                  <a:pt x="215" y="21"/>
                </a:lnTo>
                <a:lnTo>
                  <a:pt x="212" y="22"/>
                </a:lnTo>
                <a:lnTo>
                  <a:pt x="210" y="23"/>
                </a:lnTo>
                <a:lnTo>
                  <a:pt x="208" y="23"/>
                </a:lnTo>
                <a:lnTo>
                  <a:pt x="200" y="5"/>
                </a:lnTo>
                <a:lnTo>
                  <a:pt x="202" y="4"/>
                </a:lnTo>
                <a:lnTo>
                  <a:pt x="206" y="3"/>
                </a:lnTo>
                <a:lnTo>
                  <a:pt x="210" y="2"/>
                </a:lnTo>
                <a:lnTo>
                  <a:pt x="213" y="1"/>
                </a:lnTo>
                <a:lnTo>
                  <a:pt x="217" y="1"/>
                </a:lnTo>
                <a:lnTo>
                  <a:pt x="221" y="0"/>
                </a:lnTo>
                <a:lnTo>
                  <a:pt x="224" y="0"/>
                </a:lnTo>
                <a:lnTo>
                  <a:pt x="229" y="0"/>
                </a:lnTo>
                <a:close/>
                <a:moveTo>
                  <a:pt x="266" y="12"/>
                </a:moveTo>
                <a:lnTo>
                  <a:pt x="246" y="13"/>
                </a:lnTo>
                <a:lnTo>
                  <a:pt x="255" y="23"/>
                </a:lnTo>
                <a:lnTo>
                  <a:pt x="251" y="22"/>
                </a:lnTo>
                <a:lnTo>
                  <a:pt x="248" y="22"/>
                </a:lnTo>
                <a:lnTo>
                  <a:pt x="244" y="21"/>
                </a:lnTo>
                <a:lnTo>
                  <a:pt x="241" y="21"/>
                </a:lnTo>
                <a:lnTo>
                  <a:pt x="238" y="20"/>
                </a:lnTo>
                <a:lnTo>
                  <a:pt x="234" y="20"/>
                </a:lnTo>
                <a:lnTo>
                  <a:pt x="232" y="20"/>
                </a:lnTo>
                <a:lnTo>
                  <a:pt x="229" y="20"/>
                </a:lnTo>
                <a:lnTo>
                  <a:pt x="229" y="0"/>
                </a:lnTo>
                <a:lnTo>
                  <a:pt x="232" y="0"/>
                </a:lnTo>
                <a:lnTo>
                  <a:pt x="235" y="0"/>
                </a:lnTo>
                <a:lnTo>
                  <a:pt x="239" y="0"/>
                </a:lnTo>
                <a:lnTo>
                  <a:pt x="243" y="1"/>
                </a:lnTo>
                <a:lnTo>
                  <a:pt x="246" y="1"/>
                </a:lnTo>
                <a:lnTo>
                  <a:pt x="251" y="2"/>
                </a:lnTo>
                <a:lnTo>
                  <a:pt x="254" y="2"/>
                </a:lnTo>
                <a:lnTo>
                  <a:pt x="259" y="3"/>
                </a:lnTo>
                <a:lnTo>
                  <a:pt x="266" y="12"/>
                </a:lnTo>
                <a:close/>
                <a:moveTo>
                  <a:pt x="255" y="38"/>
                </a:moveTo>
                <a:lnTo>
                  <a:pt x="262" y="20"/>
                </a:lnTo>
                <a:lnTo>
                  <a:pt x="249" y="29"/>
                </a:lnTo>
                <a:lnTo>
                  <a:pt x="248" y="25"/>
                </a:lnTo>
                <a:lnTo>
                  <a:pt x="248" y="21"/>
                </a:lnTo>
                <a:lnTo>
                  <a:pt x="246" y="16"/>
                </a:lnTo>
                <a:lnTo>
                  <a:pt x="246" y="13"/>
                </a:lnTo>
                <a:lnTo>
                  <a:pt x="266" y="12"/>
                </a:lnTo>
                <a:lnTo>
                  <a:pt x="267" y="15"/>
                </a:lnTo>
                <a:lnTo>
                  <a:pt x="267" y="18"/>
                </a:lnTo>
                <a:lnTo>
                  <a:pt x="267" y="23"/>
                </a:lnTo>
                <a:lnTo>
                  <a:pt x="269" y="27"/>
                </a:lnTo>
                <a:lnTo>
                  <a:pt x="255" y="38"/>
                </a:lnTo>
                <a:close/>
                <a:moveTo>
                  <a:pt x="230" y="33"/>
                </a:moveTo>
                <a:lnTo>
                  <a:pt x="230" y="13"/>
                </a:lnTo>
                <a:lnTo>
                  <a:pt x="234" y="13"/>
                </a:lnTo>
                <a:lnTo>
                  <a:pt x="238" y="13"/>
                </a:lnTo>
                <a:lnTo>
                  <a:pt x="241" y="14"/>
                </a:lnTo>
                <a:lnTo>
                  <a:pt x="245" y="15"/>
                </a:lnTo>
                <a:lnTo>
                  <a:pt x="250" y="15"/>
                </a:lnTo>
                <a:lnTo>
                  <a:pt x="253" y="16"/>
                </a:lnTo>
                <a:lnTo>
                  <a:pt x="257" y="17"/>
                </a:lnTo>
                <a:lnTo>
                  <a:pt x="262" y="20"/>
                </a:lnTo>
                <a:lnTo>
                  <a:pt x="255" y="38"/>
                </a:lnTo>
                <a:lnTo>
                  <a:pt x="251" y="37"/>
                </a:lnTo>
                <a:lnTo>
                  <a:pt x="248" y="36"/>
                </a:lnTo>
                <a:lnTo>
                  <a:pt x="244" y="35"/>
                </a:lnTo>
                <a:lnTo>
                  <a:pt x="242" y="34"/>
                </a:lnTo>
                <a:lnTo>
                  <a:pt x="239" y="34"/>
                </a:lnTo>
                <a:lnTo>
                  <a:pt x="235" y="33"/>
                </a:lnTo>
                <a:lnTo>
                  <a:pt x="233" y="33"/>
                </a:lnTo>
                <a:lnTo>
                  <a:pt x="230" y="33"/>
                </a:lnTo>
                <a:close/>
                <a:moveTo>
                  <a:pt x="220" y="35"/>
                </a:moveTo>
                <a:lnTo>
                  <a:pt x="211" y="17"/>
                </a:lnTo>
                <a:lnTo>
                  <a:pt x="213" y="16"/>
                </a:lnTo>
                <a:lnTo>
                  <a:pt x="216" y="15"/>
                </a:lnTo>
                <a:lnTo>
                  <a:pt x="218" y="14"/>
                </a:lnTo>
                <a:lnTo>
                  <a:pt x="220" y="14"/>
                </a:lnTo>
                <a:lnTo>
                  <a:pt x="222" y="14"/>
                </a:lnTo>
                <a:lnTo>
                  <a:pt x="226" y="13"/>
                </a:lnTo>
                <a:lnTo>
                  <a:pt x="228" y="13"/>
                </a:lnTo>
                <a:lnTo>
                  <a:pt x="230" y="13"/>
                </a:lnTo>
                <a:lnTo>
                  <a:pt x="230" y="33"/>
                </a:lnTo>
                <a:lnTo>
                  <a:pt x="229" y="33"/>
                </a:lnTo>
                <a:lnTo>
                  <a:pt x="227" y="33"/>
                </a:lnTo>
                <a:lnTo>
                  <a:pt x="226" y="34"/>
                </a:lnTo>
                <a:lnTo>
                  <a:pt x="224" y="34"/>
                </a:lnTo>
                <a:lnTo>
                  <a:pt x="223" y="34"/>
                </a:lnTo>
                <a:lnTo>
                  <a:pt x="222" y="34"/>
                </a:lnTo>
                <a:lnTo>
                  <a:pt x="221" y="35"/>
                </a:lnTo>
                <a:lnTo>
                  <a:pt x="220" y="35"/>
                </a:lnTo>
                <a:close/>
                <a:moveTo>
                  <a:pt x="215" y="39"/>
                </a:moveTo>
                <a:lnTo>
                  <a:pt x="198" y="27"/>
                </a:lnTo>
                <a:lnTo>
                  <a:pt x="199" y="26"/>
                </a:lnTo>
                <a:lnTo>
                  <a:pt x="201" y="24"/>
                </a:lnTo>
                <a:lnTo>
                  <a:pt x="202" y="23"/>
                </a:lnTo>
                <a:lnTo>
                  <a:pt x="205" y="22"/>
                </a:lnTo>
                <a:lnTo>
                  <a:pt x="208" y="20"/>
                </a:lnTo>
                <a:lnTo>
                  <a:pt x="211" y="17"/>
                </a:lnTo>
                <a:lnTo>
                  <a:pt x="220" y="35"/>
                </a:lnTo>
                <a:lnTo>
                  <a:pt x="218" y="36"/>
                </a:lnTo>
                <a:lnTo>
                  <a:pt x="217" y="37"/>
                </a:lnTo>
                <a:lnTo>
                  <a:pt x="216" y="38"/>
                </a:lnTo>
                <a:lnTo>
                  <a:pt x="215" y="38"/>
                </a:lnTo>
                <a:lnTo>
                  <a:pt x="215" y="39"/>
                </a:lnTo>
                <a:close/>
                <a:moveTo>
                  <a:pt x="213" y="43"/>
                </a:moveTo>
                <a:lnTo>
                  <a:pt x="194" y="43"/>
                </a:lnTo>
                <a:lnTo>
                  <a:pt x="194" y="40"/>
                </a:lnTo>
                <a:lnTo>
                  <a:pt x="194" y="38"/>
                </a:lnTo>
                <a:lnTo>
                  <a:pt x="195" y="37"/>
                </a:lnTo>
                <a:lnTo>
                  <a:pt x="195" y="35"/>
                </a:lnTo>
                <a:lnTo>
                  <a:pt x="196" y="33"/>
                </a:lnTo>
                <a:lnTo>
                  <a:pt x="197" y="32"/>
                </a:lnTo>
                <a:lnTo>
                  <a:pt x="197" y="29"/>
                </a:lnTo>
                <a:lnTo>
                  <a:pt x="198" y="27"/>
                </a:lnTo>
                <a:lnTo>
                  <a:pt x="215" y="39"/>
                </a:lnTo>
                <a:lnTo>
                  <a:pt x="215" y="40"/>
                </a:lnTo>
                <a:lnTo>
                  <a:pt x="213" y="40"/>
                </a:lnTo>
                <a:lnTo>
                  <a:pt x="213" y="42"/>
                </a:lnTo>
                <a:lnTo>
                  <a:pt x="213" y="43"/>
                </a:lnTo>
                <a:close/>
                <a:moveTo>
                  <a:pt x="215" y="45"/>
                </a:moveTo>
                <a:lnTo>
                  <a:pt x="195" y="50"/>
                </a:lnTo>
                <a:lnTo>
                  <a:pt x="195" y="49"/>
                </a:lnTo>
                <a:lnTo>
                  <a:pt x="194" y="47"/>
                </a:lnTo>
                <a:lnTo>
                  <a:pt x="194" y="45"/>
                </a:lnTo>
                <a:lnTo>
                  <a:pt x="194" y="43"/>
                </a:lnTo>
                <a:lnTo>
                  <a:pt x="213" y="43"/>
                </a:lnTo>
                <a:lnTo>
                  <a:pt x="213" y="44"/>
                </a:lnTo>
                <a:lnTo>
                  <a:pt x="213" y="45"/>
                </a:lnTo>
                <a:lnTo>
                  <a:pt x="215" y="45"/>
                </a:lnTo>
                <a:close/>
                <a:moveTo>
                  <a:pt x="216" y="47"/>
                </a:moveTo>
                <a:lnTo>
                  <a:pt x="199" y="58"/>
                </a:lnTo>
                <a:lnTo>
                  <a:pt x="199" y="59"/>
                </a:lnTo>
                <a:lnTo>
                  <a:pt x="198" y="57"/>
                </a:lnTo>
                <a:lnTo>
                  <a:pt x="197" y="55"/>
                </a:lnTo>
                <a:lnTo>
                  <a:pt x="196" y="53"/>
                </a:lnTo>
                <a:lnTo>
                  <a:pt x="195" y="50"/>
                </a:lnTo>
                <a:lnTo>
                  <a:pt x="215" y="45"/>
                </a:lnTo>
                <a:lnTo>
                  <a:pt x="215" y="46"/>
                </a:lnTo>
                <a:lnTo>
                  <a:pt x="215" y="47"/>
                </a:lnTo>
                <a:lnTo>
                  <a:pt x="216" y="47"/>
                </a:lnTo>
                <a:close/>
                <a:moveTo>
                  <a:pt x="220" y="54"/>
                </a:moveTo>
                <a:lnTo>
                  <a:pt x="206" y="67"/>
                </a:lnTo>
                <a:lnTo>
                  <a:pt x="204" y="65"/>
                </a:lnTo>
                <a:lnTo>
                  <a:pt x="201" y="63"/>
                </a:lnTo>
                <a:lnTo>
                  <a:pt x="200" y="60"/>
                </a:lnTo>
                <a:lnTo>
                  <a:pt x="199" y="58"/>
                </a:lnTo>
                <a:lnTo>
                  <a:pt x="216" y="47"/>
                </a:lnTo>
                <a:lnTo>
                  <a:pt x="217" y="49"/>
                </a:lnTo>
                <a:lnTo>
                  <a:pt x="218" y="50"/>
                </a:lnTo>
                <a:lnTo>
                  <a:pt x="219" y="51"/>
                </a:lnTo>
                <a:lnTo>
                  <a:pt x="220" y="54"/>
                </a:lnTo>
                <a:close/>
                <a:moveTo>
                  <a:pt x="229" y="61"/>
                </a:moveTo>
                <a:lnTo>
                  <a:pt x="216" y="77"/>
                </a:lnTo>
                <a:lnTo>
                  <a:pt x="212" y="74"/>
                </a:lnTo>
                <a:lnTo>
                  <a:pt x="210" y="71"/>
                </a:lnTo>
                <a:lnTo>
                  <a:pt x="208" y="69"/>
                </a:lnTo>
                <a:lnTo>
                  <a:pt x="206" y="67"/>
                </a:lnTo>
                <a:lnTo>
                  <a:pt x="220" y="54"/>
                </a:lnTo>
                <a:lnTo>
                  <a:pt x="221" y="55"/>
                </a:lnTo>
                <a:lnTo>
                  <a:pt x="223" y="57"/>
                </a:lnTo>
                <a:lnTo>
                  <a:pt x="226" y="59"/>
                </a:lnTo>
                <a:lnTo>
                  <a:pt x="229" y="61"/>
                </a:lnTo>
                <a:close/>
                <a:moveTo>
                  <a:pt x="240" y="70"/>
                </a:moveTo>
                <a:lnTo>
                  <a:pt x="228" y="86"/>
                </a:lnTo>
                <a:lnTo>
                  <a:pt x="223" y="82"/>
                </a:lnTo>
                <a:lnTo>
                  <a:pt x="219" y="80"/>
                </a:lnTo>
                <a:lnTo>
                  <a:pt x="217" y="78"/>
                </a:lnTo>
                <a:lnTo>
                  <a:pt x="216" y="77"/>
                </a:lnTo>
                <a:lnTo>
                  <a:pt x="229" y="61"/>
                </a:lnTo>
                <a:lnTo>
                  <a:pt x="230" y="63"/>
                </a:lnTo>
                <a:lnTo>
                  <a:pt x="232" y="65"/>
                </a:lnTo>
                <a:lnTo>
                  <a:pt x="235" y="67"/>
                </a:lnTo>
                <a:lnTo>
                  <a:pt x="240" y="70"/>
                </a:lnTo>
                <a:close/>
                <a:moveTo>
                  <a:pt x="255" y="85"/>
                </a:moveTo>
                <a:lnTo>
                  <a:pt x="241" y="99"/>
                </a:lnTo>
                <a:lnTo>
                  <a:pt x="239" y="96"/>
                </a:lnTo>
                <a:lnTo>
                  <a:pt x="235" y="93"/>
                </a:lnTo>
                <a:lnTo>
                  <a:pt x="232" y="90"/>
                </a:lnTo>
                <a:lnTo>
                  <a:pt x="228" y="86"/>
                </a:lnTo>
                <a:lnTo>
                  <a:pt x="240" y="70"/>
                </a:lnTo>
                <a:lnTo>
                  <a:pt x="244" y="75"/>
                </a:lnTo>
                <a:lnTo>
                  <a:pt x="249" y="78"/>
                </a:lnTo>
                <a:lnTo>
                  <a:pt x="252" y="81"/>
                </a:lnTo>
                <a:lnTo>
                  <a:pt x="255" y="85"/>
                </a:lnTo>
                <a:close/>
                <a:moveTo>
                  <a:pt x="264" y="93"/>
                </a:moveTo>
                <a:lnTo>
                  <a:pt x="248" y="105"/>
                </a:lnTo>
                <a:lnTo>
                  <a:pt x="246" y="103"/>
                </a:lnTo>
                <a:lnTo>
                  <a:pt x="245" y="102"/>
                </a:lnTo>
                <a:lnTo>
                  <a:pt x="243" y="100"/>
                </a:lnTo>
                <a:lnTo>
                  <a:pt x="241" y="99"/>
                </a:lnTo>
                <a:lnTo>
                  <a:pt x="255" y="85"/>
                </a:lnTo>
                <a:lnTo>
                  <a:pt x="257" y="87"/>
                </a:lnTo>
                <a:lnTo>
                  <a:pt x="260" y="89"/>
                </a:lnTo>
                <a:lnTo>
                  <a:pt x="262" y="91"/>
                </a:lnTo>
                <a:lnTo>
                  <a:pt x="264" y="94"/>
                </a:lnTo>
                <a:lnTo>
                  <a:pt x="264" y="93"/>
                </a:lnTo>
                <a:close/>
                <a:moveTo>
                  <a:pt x="270" y="104"/>
                </a:moveTo>
                <a:lnTo>
                  <a:pt x="251" y="111"/>
                </a:lnTo>
                <a:lnTo>
                  <a:pt x="250" y="110"/>
                </a:lnTo>
                <a:lnTo>
                  <a:pt x="249" y="108"/>
                </a:lnTo>
                <a:lnTo>
                  <a:pt x="249" y="107"/>
                </a:lnTo>
                <a:lnTo>
                  <a:pt x="248" y="105"/>
                </a:lnTo>
                <a:lnTo>
                  <a:pt x="264" y="93"/>
                </a:lnTo>
                <a:lnTo>
                  <a:pt x="265" y="97"/>
                </a:lnTo>
                <a:lnTo>
                  <a:pt x="267" y="99"/>
                </a:lnTo>
                <a:lnTo>
                  <a:pt x="269" y="102"/>
                </a:lnTo>
                <a:lnTo>
                  <a:pt x="270" y="104"/>
                </a:lnTo>
                <a:close/>
                <a:moveTo>
                  <a:pt x="272" y="118"/>
                </a:moveTo>
                <a:lnTo>
                  <a:pt x="251" y="118"/>
                </a:lnTo>
                <a:lnTo>
                  <a:pt x="251" y="116"/>
                </a:lnTo>
                <a:lnTo>
                  <a:pt x="251" y="114"/>
                </a:lnTo>
                <a:lnTo>
                  <a:pt x="251" y="112"/>
                </a:lnTo>
                <a:lnTo>
                  <a:pt x="251" y="111"/>
                </a:lnTo>
                <a:lnTo>
                  <a:pt x="270" y="104"/>
                </a:lnTo>
                <a:lnTo>
                  <a:pt x="271" y="108"/>
                </a:lnTo>
                <a:lnTo>
                  <a:pt x="271" y="111"/>
                </a:lnTo>
                <a:lnTo>
                  <a:pt x="272" y="114"/>
                </a:lnTo>
                <a:lnTo>
                  <a:pt x="272" y="118"/>
                </a:lnTo>
                <a:close/>
                <a:moveTo>
                  <a:pt x="266" y="137"/>
                </a:moveTo>
                <a:lnTo>
                  <a:pt x="249" y="128"/>
                </a:lnTo>
                <a:lnTo>
                  <a:pt x="249" y="129"/>
                </a:lnTo>
                <a:lnTo>
                  <a:pt x="250" y="126"/>
                </a:lnTo>
                <a:lnTo>
                  <a:pt x="250" y="125"/>
                </a:lnTo>
                <a:lnTo>
                  <a:pt x="251" y="124"/>
                </a:lnTo>
                <a:lnTo>
                  <a:pt x="251" y="123"/>
                </a:lnTo>
                <a:lnTo>
                  <a:pt x="251" y="122"/>
                </a:lnTo>
                <a:lnTo>
                  <a:pt x="251" y="121"/>
                </a:lnTo>
                <a:lnTo>
                  <a:pt x="251" y="119"/>
                </a:lnTo>
                <a:lnTo>
                  <a:pt x="251" y="118"/>
                </a:lnTo>
                <a:lnTo>
                  <a:pt x="272" y="118"/>
                </a:lnTo>
                <a:lnTo>
                  <a:pt x="272" y="120"/>
                </a:lnTo>
                <a:lnTo>
                  <a:pt x="271" y="123"/>
                </a:lnTo>
                <a:lnTo>
                  <a:pt x="271" y="125"/>
                </a:lnTo>
                <a:lnTo>
                  <a:pt x="271" y="128"/>
                </a:lnTo>
                <a:lnTo>
                  <a:pt x="270" y="130"/>
                </a:lnTo>
                <a:lnTo>
                  <a:pt x="269" y="133"/>
                </a:lnTo>
                <a:lnTo>
                  <a:pt x="267" y="135"/>
                </a:lnTo>
                <a:lnTo>
                  <a:pt x="266" y="137"/>
                </a:lnTo>
                <a:close/>
                <a:moveTo>
                  <a:pt x="253" y="152"/>
                </a:moveTo>
                <a:lnTo>
                  <a:pt x="242" y="135"/>
                </a:lnTo>
                <a:lnTo>
                  <a:pt x="243" y="135"/>
                </a:lnTo>
                <a:lnTo>
                  <a:pt x="244" y="134"/>
                </a:lnTo>
                <a:lnTo>
                  <a:pt x="245" y="133"/>
                </a:lnTo>
                <a:lnTo>
                  <a:pt x="246" y="132"/>
                </a:lnTo>
                <a:lnTo>
                  <a:pt x="246" y="131"/>
                </a:lnTo>
                <a:lnTo>
                  <a:pt x="248" y="130"/>
                </a:lnTo>
                <a:lnTo>
                  <a:pt x="249" y="130"/>
                </a:lnTo>
                <a:lnTo>
                  <a:pt x="249" y="128"/>
                </a:lnTo>
                <a:lnTo>
                  <a:pt x="266" y="137"/>
                </a:lnTo>
                <a:lnTo>
                  <a:pt x="265" y="140"/>
                </a:lnTo>
                <a:lnTo>
                  <a:pt x="264" y="142"/>
                </a:lnTo>
                <a:lnTo>
                  <a:pt x="263" y="144"/>
                </a:lnTo>
                <a:lnTo>
                  <a:pt x="261" y="145"/>
                </a:lnTo>
                <a:lnTo>
                  <a:pt x="260" y="147"/>
                </a:lnTo>
                <a:lnTo>
                  <a:pt x="257" y="150"/>
                </a:lnTo>
                <a:lnTo>
                  <a:pt x="255" y="151"/>
                </a:lnTo>
                <a:lnTo>
                  <a:pt x="253" y="152"/>
                </a:lnTo>
                <a:close/>
                <a:moveTo>
                  <a:pt x="235" y="159"/>
                </a:moveTo>
                <a:lnTo>
                  <a:pt x="231" y="140"/>
                </a:lnTo>
                <a:lnTo>
                  <a:pt x="233" y="140"/>
                </a:lnTo>
                <a:lnTo>
                  <a:pt x="234" y="140"/>
                </a:lnTo>
                <a:lnTo>
                  <a:pt x="235" y="139"/>
                </a:lnTo>
                <a:lnTo>
                  <a:pt x="238" y="139"/>
                </a:lnTo>
                <a:lnTo>
                  <a:pt x="239" y="137"/>
                </a:lnTo>
                <a:lnTo>
                  <a:pt x="240" y="137"/>
                </a:lnTo>
                <a:lnTo>
                  <a:pt x="241" y="136"/>
                </a:lnTo>
                <a:lnTo>
                  <a:pt x="242" y="135"/>
                </a:lnTo>
                <a:lnTo>
                  <a:pt x="253" y="152"/>
                </a:lnTo>
                <a:lnTo>
                  <a:pt x="252" y="153"/>
                </a:lnTo>
                <a:lnTo>
                  <a:pt x="250" y="155"/>
                </a:lnTo>
                <a:lnTo>
                  <a:pt x="248" y="156"/>
                </a:lnTo>
                <a:lnTo>
                  <a:pt x="245" y="156"/>
                </a:lnTo>
                <a:lnTo>
                  <a:pt x="243" y="157"/>
                </a:lnTo>
                <a:lnTo>
                  <a:pt x="240" y="158"/>
                </a:lnTo>
                <a:lnTo>
                  <a:pt x="238" y="159"/>
                </a:lnTo>
                <a:lnTo>
                  <a:pt x="235" y="159"/>
                </a:lnTo>
                <a:close/>
                <a:moveTo>
                  <a:pt x="217" y="162"/>
                </a:moveTo>
                <a:lnTo>
                  <a:pt x="217" y="142"/>
                </a:lnTo>
                <a:lnTo>
                  <a:pt x="220" y="142"/>
                </a:lnTo>
                <a:lnTo>
                  <a:pt x="224" y="142"/>
                </a:lnTo>
                <a:lnTo>
                  <a:pt x="228" y="141"/>
                </a:lnTo>
                <a:lnTo>
                  <a:pt x="231" y="140"/>
                </a:lnTo>
                <a:lnTo>
                  <a:pt x="235" y="159"/>
                </a:lnTo>
                <a:lnTo>
                  <a:pt x="231" y="161"/>
                </a:lnTo>
                <a:lnTo>
                  <a:pt x="227" y="162"/>
                </a:lnTo>
                <a:lnTo>
                  <a:pt x="221" y="162"/>
                </a:lnTo>
                <a:lnTo>
                  <a:pt x="217" y="162"/>
                </a:lnTo>
                <a:close/>
                <a:moveTo>
                  <a:pt x="201" y="161"/>
                </a:moveTo>
                <a:lnTo>
                  <a:pt x="204" y="141"/>
                </a:lnTo>
                <a:lnTo>
                  <a:pt x="207" y="141"/>
                </a:lnTo>
                <a:lnTo>
                  <a:pt x="210" y="142"/>
                </a:lnTo>
                <a:lnTo>
                  <a:pt x="213" y="142"/>
                </a:lnTo>
                <a:lnTo>
                  <a:pt x="217" y="142"/>
                </a:lnTo>
                <a:lnTo>
                  <a:pt x="217" y="162"/>
                </a:lnTo>
                <a:lnTo>
                  <a:pt x="213" y="162"/>
                </a:lnTo>
                <a:lnTo>
                  <a:pt x="209" y="162"/>
                </a:lnTo>
                <a:lnTo>
                  <a:pt x="205" y="161"/>
                </a:lnTo>
                <a:lnTo>
                  <a:pt x="201" y="161"/>
                </a:lnTo>
                <a:close/>
                <a:moveTo>
                  <a:pt x="172" y="146"/>
                </a:moveTo>
                <a:lnTo>
                  <a:pt x="191" y="145"/>
                </a:lnTo>
                <a:lnTo>
                  <a:pt x="184" y="136"/>
                </a:lnTo>
                <a:lnTo>
                  <a:pt x="190" y="137"/>
                </a:lnTo>
                <a:lnTo>
                  <a:pt x="196" y="140"/>
                </a:lnTo>
                <a:lnTo>
                  <a:pt x="200" y="140"/>
                </a:lnTo>
                <a:lnTo>
                  <a:pt x="204" y="141"/>
                </a:lnTo>
                <a:lnTo>
                  <a:pt x="201" y="161"/>
                </a:lnTo>
                <a:lnTo>
                  <a:pt x="197" y="159"/>
                </a:lnTo>
                <a:lnTo>
                  <a:pt x="191" y="158"/>
                </a:lnTo>
                <a:lnTo>
                  <a:pt x="185" y="157"/>
                </a:lnTo>
                <a:lnTo>
                  <a:pt x="178" y="155"/>
                </a:lnTo>
                <a:lnTo>
                  <a:pt x="172" y="146"/>
                </a:lnTo>
                <a:close/>
                <a:moveTo>
                  <a:pt x="291" y="121"/>
                </a:moveTo>
                <a:lnTo>
                  <a:pt x="300" y="131"/>
                </a:lnTo>
                <a:lnTo>
                  <a:pt x="299" y="150"/>
                </a:lnTo>
                <a:lnTo>
                  <a:pt x="280" y="150"/>
                </a:lnTo>
                <a:lnTo>
                  <a:pt x="281" y="131"/>
                </a:lnTo>
                <a:lnTo>
                  <a:pt x="291" y="121"/>
                </a:lnTo>
                <a:close/>
                <a:moveTo>
                  <a:pt x="300" y="141"/>
                </a:moveTo>
                <a:lnTo>
                  <a:pt x="300" y="141"/>
                </a:lnTo>
                <a:lnTo>
                  <a:pt x="291" y="141"/>
                </a:lnTo>
                <a:lnTo>
                  <a:pt x="291" y="121"/>
                </a:lnTo>
                <a:lnTo>
                  <a:pt x="302" y="121"/>
                </a:lnTo>
                <a:lnTo>
                  <a:pt x="300" y="141"/>
                </a:lnTo>
                <a:close/>
                <a:moveTo>
                  <a:pt x="320" y="132"/>
                </a:moveTo>
                <a:lnTo>
                  <a:pt x="300" y="130"/>
                </a:lnTo>
                <a:lnTo>
                  <a:pt x="310" y="141"/>
                </a:lnTo>
                <a:lnTo>
                  <a:pt x="307" y="141"/>
                </a:lnTo>
                <a:lnTo>
                  <a:pt x="305" y="141"/>
                </a:lnTo>
                <a:lnTo>
                  <a:pt x="303" y="141"/>
                </a:lnTo>
                <a:lnTo>
                  <a:pt x="300" y="141"/>
                </a:lnTo>
                <a:lnTo>
                  <a:pt x="300" y="121"/>
                </a:lnTo>
                <a:lnTo>
                  <a:pt x="303" y="121"/>
                </a:lnTo>
                <a:lnTo>
                  <a:pt x="304" y="121"/>
                </a:lnTo>
                <a:lnTo>
                  <a:pt x="307" y="121"/>
                </a:lnTo>
                <a:lnTo>
                  <a:pt x="310" y="121"/>
                </a:lnTo>
                <a:lnTo>
                  <a:pt x="320" y="132"/>
                </a:lnTo>
                <a:close/>
                <a:moveTo>
                  <a:pt x="319" y="139"/>
                </a:moveTo>
                <a:lnTo>
                  <a:pt x="299" y="139"/>
                </a:lnTo>
                <a:lnTo>
                  <a:pt x="299" y="136"/>
                </a:lnTo>
                <a:lnTo>
                  <a:pt x="300" y="134"/>
                </a:lnTo>
                <a:lnTo>
                  <a:pt x="300" y="132"/>
                </a:lnTo>
                <a:lnTo>
                  <a:pt x="300" y="130"/>
                </a:lnTo>
                <a:lnTo>
                  <a:pt x="320" y="132"/>
                </a:lnTo>
                <a:lnTo>
                  <a:pt x="320" y="134"/>
                </a:lnTo>
                <a:lnTo>
                  <a:pt x="320" y="135"/>
                </a:lnTo>
                <a:lnTo>
                  <a:pt x="320" y="137"/>
                </a:lnTo>
                <a:lnTo>
                  <a:pt x="319" y="139"/>
                </a:lnTo>
                <a:close/>
                <a:moveTo>
                  <a:pt x="309" y="159"/>
                </a:moveTo>
                <a:lnTo>
                  <a:pt x="299" y="150"/>
                </a:lnTo>
                <a:lnTo>
                  <a:pt x="299" y="139"/>
                </a:lnTo>
                <a:lnTo>
                  <a:pt x="319" y="139"/>
                </a:lnTo>
                <a:lnTo>
                  <a:pt x="319" y="150"/>
                </a:lnTo>
                <a:lnTo>
                  <a:pt x="309" y="159"/>
                </a:lnTo>
                <a:close/>
                <a:moveTo>
                  <a:pt x="300" y="159"/>
                </a:moveTo>
                <a:lnTo>
                  <a:pt x="300" y="140"/>
                </a:lnTo>
                <a:lnTo>
                  <a:pt x="302" y="140"/>
                </a:lnTo>
                <a:lnTo>
                  <a:pt x="304" y="140"/>
                </a:lnTo>
                <a:lnTo>
                  <a:pt x="306" y="140"/>
                </a:lnTo>
                <a:lnTo>
                  <a:pt x="309" y="140"/>
                </a:lnTo>
                <a:lnTo>
                  <a:pt x="309" y="159"/>
                </a:lnTo>
                <a:lnTo>
                  <a:pt x="306" y="159"/>
                </a:lnTo>
                <a:lnTo>
                  <a:pt x="304" y="159"/>
                </a:lnTo>
                <a:lnTo>
                  <a:pt x="302" y="159"/>
                </a:lnTo>
                <a:lnTo>
                  <a:pt x="300" y="159"/>
                </a:lnTo>
                <a:close/>
                <a:moveTo>
                  <a:pt x="280" y="150"/>
                </a:moveTo>
                <a:lnTo>
                  <a:pt x="299" y="150"/>
                </a:lnTo>
                <a:lnTo>
                  <a:pt x="289" y="140"/>
                </a:lnTo>
                <a:lnTo>
                  <a:pt x="293" y="140"/>
                </a:lnTo>
                <a:lnTo>
                  <a:pt x="296" y="140"/>
                </a:lnTo>
                <a:lnTo>
                  <a:pt x="298" y="140"/>
                </a:lnTo>
                <a:lnTo>
                  <a:pt x="300" y="140"/>
                </a:lnTo>
                <a:lnTo>
                  <a:pt x="300" y="159"/>
                </a:lnTo>
                <a:lnTo>
                  <a:pt x="298" y="159"/>
                </a:lnTo>
                <a:lnTo>
                  <a:pt x="296" y="159"/>
                </a:lnTo>
                <a:lnTo>
                  <a:pt x="294" y="159"/>
                </a:lnTo>
                <a:lnTo>
                  <a:pt x="291" y="159"/>
                </a:lnTo>
                <a:lnTo>
                  <a:pt x="280" y="150"/>
                </a:lnTo>
                <a:close/>
                <a:moveTo>
                  <a:pt x="358" y="112"/>
                </a:moveTo>
                <a:lnTo>
                  <a:pt x="358" y="112"/>
                </a:lnTo>
                <a:lnTo>
                  <a:pt x="356" y="151"/>
                </a:lnTo>
                <a:lnTo>
                  <a:pt x="336" y="148"/>
                </a:lnTo>
                <a:lnTo>
                  <a:pt x="338" y="111"/>
                </a:lnTo>
                <a:lnTo>
                  <a:pt x="358" y="112"/>
                </a:lnTo>
                <a:close/>
                <a:moveTo>
                  <a:pt x="361" y="40"/>
                </a:moveTo>
                <a:lnTo>
                  <a:pt x="361" y="42"/>
                </a:lnTo>
                <a:lnTo>
                  <a:pt x="358" y="112"/>
                </a:lnTo>
                <a:lnTo>
                  <a:pt x="338" y="111"/>
                </a:lnTo>
                <a:lnTo>
                  <a:pt x="341" y="40"/>
                </a:lnTo>
                <a:lnTo>
                  <a:pt x="361" y="40"/>
                </a:lnTo>
                <a:close/>
                <a:moveTo>
                  <a:pt x="341" y="25"/>
                </a:moveTo>
                <a:lnTo>
                  <a:pt x="361" y="25"/>
                </a:lnTo>
                <a:lnTo>
                  <a:pt x="361" y="40"/>
                </a:lnTo>
                <a:lnTo>
                  <a:pt x="341" y="40"/>
                </a:lnTo>
                <a:lnTo>
                  <a:pt x="341" y="25"/>
                </a:lnTo>
                <a:close/>
                <a:moveTo>
                  <a:pt x="351" y="2"/>
                </a:moveTo>
                <a:lnTo>
                  <a:pt x="351" y="22"/>
                </a:lnTo>
                <a:lnTo>
                  <a:pt x="361" y="12"/>
                </a:lnTo>
                <a:lnTo>
                  <a:pt x="361" y="15"/>
                </a:lnTo>
                <a:lnTo>
                  <a:pt x="361" y="20"/>
                </a:lnTo>
                <a:lnTo>
                  <a:pt x="361" y="23"/>
                </a:lnTo>
                <a:lnTo>
                  <a:pt x="361" y="25"/>
                </a:lnTo>
                <a:lnTo>
                  <a:pt x="341" y="25"/>
                </a:lnTo>
                <a:lnTo>
                  <a:pt x="341" y="22"/>
                </a:lnTo>
                <a:lnTo>
                  <a:pt x="341" y="18"/>
                </a:lnTo>
                <a:lnTo>
                  <a:pt x="341" y="15"/>
                </a:lnTo>
                <a:lnTo>
                  <a:pt x="341" y="12"/>
                </a:lnTo>
                <a:lnTo>
                  <a:pt x="351" y="2"/>
                </a:lnTo>
                <a:close/>
                <a:moveTo>
                  <a:pt x="397" y="2"/>
                </a:moveTo>
                <a:lnTo>
                  <a:pt x="397" y="22"/>
                </a:lnTo>
                <a:lnTo>
                  <a:pt x="392" y="22"/>
                </a:lnTo>
                <a:lnTo>
                  <a:pt x="386" y="22"/>
                </a:lnTo>
                <a:lnTo>
                  <a:pt x="380" y="22"/>
                </a:lnTo>
                <a:lnTo>
                  <a:pt x="374" y="22"/>
                </a:lnTo>
                <a:lnTo>
                  <a:pt x="369" y="22"/>
                </a:lnTo>
                <a:lnTo>
                  <a:pt x="362" y="22"/>
                </a:lnTo>
                <a:lnTo>
                  <a:pt x="357" y="22"/>
                </a:lnTo>
                <a:lnTo>
                  <a:pt x="351" y="22"/>
                </a:lnTo>
                <a:lnTo>
                  <a:pt x="351" y="2"/>
                </a:lnTo>
                <a:lnTo>
                  <a:pt x="357" y="2"/>
                </a:lnTo>
                <a:lnTo>
                  <a:pt x="362" y="2"/>
                </a:lnTo>
                <a:lnTo>
                  <a:pt x="369" y="2"/>
                </a:lnTo>
                <a:lnTo>
                  <a:pt x="374" y="2"/>
                </a:lnTo>
                <a:lnTo>
                  <a:pt x="380" y="2"/>
                </a:lnTo>
                <a:lnTo>
                  <a:pt x="386" y="2"/>
                </a:lnTo>
                <a:lnTo>
                  <a:pt x="392" y="2"/>
                </a:lnTo>
                <a:lnTo>
                  <a:pt x="397" y="2"/>
                </a:lnTo>
                <a:close/>
                <a:moveTo>
                  <a:pt x="430" y="2"/>
                </a:moveTo>
                <a:lnTo>
                  <a:pt x="430" y="22"/>
                </a:lnTo>
                <a:lnTo>
                  <a:pt x="397" y="22"/>
                </a:lnTo>
                <a:lnTo>
                  <a:pt x="397" y="2"/>
                </a:lnTo>
                <a:lnTo>
                  <a:pt x="430" y="2"/>
                </a:lnTo>
                <a:close/>
                <a:moveTo>
                  <a:pt x="450" y="13"/>
                </a:moveTo>
                <a:lnTo>
                  <a:pt x="440" y="22"/>
                </a:lnTo>
                <a:lnTo>
                  <a:pt x="430" y="22"/>
                </a:lnTo>
                <a:lnTo>
                  <a:pt x="430" y="2"/>
                </a:lnTo>
                <a:lnTo>
                  <a:pt x="440" y="2"/>
                </a:lnTo>
                <a:lnTo>
                  <a:pt x="450" y="13"/>
                </a:lnTo>
                <a:close/>
                <a:moveTo>
                  <a:pt x="439" y="36"/>
                </a:moveTo>
                <a:lnTo>
                  <a:pt x="440" y="16"/>
                </a:lnTo>
                <a:lnTo>
                  <a:pt x="429" y="25"/>
                </a:lnTo>
                <a:lnTo>
                  <a:pt x="429" y="22"/>
                </a:lnTo>
                <a:lnTo>
                  <a:pt x="429" y="18"/>
                </a:lnTo>
                <a:lnTo>
                  <a:pt x="430" y="14"/>
                </a:lnTo>
                <a:lnTo>
                  <a:pt x="430" y="11"/>
                </a:lnTo>
                <a:lnTo>
                  <a:pt x="450" y="13"/>
                </a:lnTo>
                <a:lnTo>
                  <a:pt x="450" y="16"/>
                </a:lnTo>
                <a:lnTo>
                  <a:pt x="449" y="20"/>
                </a:lnTo>
                <a:lnTo>
                  <a:pt x="449" y="23"/>
                </a:lnTo>
                <a:lnTo>
                  <a:pt x="449" y="26"/>
                </a:lnTo>
                <a:lnTo>
                  <a:pt x="439" y="36"/>
                </a:lnTo>
                <a:close/>
                <a:moveTo>
                  <a:pt x="429" y="35"/>
                </a:moveTo>
                <a:lnTo>
                  <a:pt x="430" y="15"/>
                </a:lnTo>
                <a:lnTo>
                  <a:pt x="440" y="16"/>
                </a:lnTo>
                <a:lnTo>
                  <a:pt x="439" y="36"/>
                </a:lnTo>
                <a:lnTo>
                  <a:pt x="429" y="35"/>
                </a:lnTo>
                <a:close/>
                <a:moveTo>
                  <a:pt x="418" y="35"/>
                </a:moveTo>
                <a:lnTo>
                  <a:pt x="419" y="15"/>
                </a:lnTo>
                <a:lnTo>
                  <a:pt x="423" y="15"/>
                </a:lnTo>
                <a:lnTo>
                  <a:pt x="426" y="15"/>
                </a:lnTo>
                <a:lnTo>
                  <a:pt x="428" y="15"/>
                </a:lnTo>
                <a:lnTo>
                  <a:pt x="432" y="15"/>
                </a:lnTo>
                <a:lnTo>
                  <a:pt x="429" y="35"/>
                </a:lnTo>
                <a:lnTo>
                  <a:pt x="428" y="35"/>
                </a:lnTo>
                <a:lnTo>
                  <a:pt x="426" y="35"/>
                </a:lnTo>
                <a:lnTo>
                  <a:pt x="423" y="35"/>
                </a:lnTo>
                <a:lnTo>
                  <a:pt x="418" y="35"/>
                </a:lnTo>
                <a:close/>
                <a:moveTo>
                  <a:pt x="403" y="35"/>
                </a:moveTo>
                <a:lnTo>
                  <a:pt x="403" y="15"/>
                </a:lnTo>
                <a:lnTo>
                  <a:pt x="407" y="15"/>
                </a:lnTo>
                <a:lnTo>
                  <a:pt x="411" y="15"/>
                </a:lnTo>
                <a:lnTo>
                  <a:pt x="415" y="15"/>
                </a:lnTo>
                <a:lnTo>
                  <a:pt x="419" y="15"/>
                </a:lnTo>
                <a:lnTo>
                  <a:pt x="418" y="35"/>
                </a:lnTo>
                <a:lnTo>
                  <a:pt x="415" y="35"/>
                </a:lnTo>
                <a:lnTo>
                  <a:pt x="411" y="35"/>
                </a:lnTo>
                <a:lnTo>
                  <a:pt x="407" y="35"/>
                </a:lnTo>
                <a:lnTo>
                  <a:pt x="403" y="35"/>
                </a:lnTo>
                <a:close/>
                <a:moveTo>
                  <a:pt x="380" y="25"/>
                </a:moveTo>
                <a:lnTo>
                  <a:pt x="360" y="25"/>
                </a:lnTo>
                <a:lnTo>
                  <a:pt x="370" y="15"/>
                </a:lnTo>
                <a:lnTo>
                  <a:pt x="372" y="15"/>
                </a:lnTo>
                <a:lnTo>
                  <a:pt x="375" y="15"/>
                </a:lnTo>
                <a:lnTo>
                  <a:pt x="379" y="15"/>
                </a:lnTo>
                <a:lnTo>
                  <a:pt x="383" y="15"/>
                </a:lnTo>
                <a:lnTo>
                  <a:pt x="387" y="15"/>
                </a:lnTo>
                <a:lnTo>
                  <a:pt x="392" y="15"/>
                </a:lnTo>
                <a:lnTo>
                  <a:pt x="397" y="15"/>
                </a:lnTo>
                <a:lnTo>
                  <a:pt x="403" y="15"/>
                </a:lnTo>
                <a:lnTo>
                  <a:pt x="403" y="35"/>
                </a:lnTo>
                <a:lnTo>
                  <a:pt x="397" y="35"/>
                </a:lnTo>
                <a:lnTo>
                  <a:pt x="392" y="35"/>
                </a:lnTo>
                <a:lnTo>
                  <a:pt x="387" y="35"/>
                </a:lnTo>
                <a:lnTo>
                  <a:pt x="383" y="35"/>
                </a:lnTo>
                <a:lnTo>
                  <a:pt x="379" y="35"/>
                </a:lnTo>
                <a:lnTo>
                  <a:pt x="375" y="35"/>
                </a:lnTo>
                <a:lnTo>
                  <a:pt x="372" y="35"/>
                </a:lnTo>
                <a:lnTo>
                  <a:pt x="370" y="35"/>
                </a:lnTo>
                <a:lnTo>
                  <a:pt x="380" y="25"/>
                </a:lnTo>
                <a:close/>
                <a:moveTo>
                  <a:pt x="368" y="82"/>
                </a:moveTo>
                <a:lnTo>
                  <a:pt x="358" y="72"/>
                </a:lnTo>
                <a:lnTo>
                  <a:pt x="360" y="25"/>
                </a:lnTo>
                <a:lnTo>
                  <a:pt x="380" y="25"/>
                </a:lnTo>
                <a:lnTo>
                  <a:pt x="378" y="72"/>
                </a:lnTo>
                <a:lnTo>
                  <a:pt x="368" y="82"/>
                </a:lnTo>
                <a:close/>
                <a:moveTo>
                  <a:pt x="395" y="63"/>
                </a:moveTo>
                <a:lnTo>
                  <a:pt x="395" y="82"/>
                </a:lnTo>
                <a:lnTo>
                  <a:pt x="393" y="82"/>
                </a:lnTo>
                <a:lnTo>
                  <a:pt x="390" y="82"/>
                </a:lnTo>
                <a:lnTo>
                  <a:pt x="386" y="82"/>
                </a:lnTo>
                <a:lnTo>
                  <a:pt x="382" y="82"/>
                </a:lnTo>
                <a:lnTo>
                  <a:pt x="379" y="82"/>
                </a:lnTo>
                <a:lnTo>
                  <a:pt x="375" y="82"/>
                </a:lnTo>
                <a:lnTo>
                  <a:pt x="371" y="82"/>
                </a:lnTo>
                <a:lnTo>
                  <a:pt x="368" y="82"/>
                </a:lnTo>
                <a:lnTo>
                  <a:pt x="368" y="63"/>
                </a:lnTo>
                <a:lnTo>
                  <a:pt x="372" y="63"/>
                </a:lnTo>
                <a:lnTo>
                  <a:pt x="375" y="63"/>
                </a:lnTo>
                <a:lnTo>
                  <a:pt x="379" y="63"/>
                </a:lnTo>
                <a:lnTo>
                  <a:pt x="383" y="63"/>
                </a:lnTo>
                <a:lnTo>
                  <a:pt x="386" y="63"/>
                </a:lnTo>
                <a:lnTo>
                  <a:pt x="390" y="63"/>
                </a:lnTo>
                <a:lnTo>
                  <a:pt x="393" y="63"/>
                </a:lnTo>
                <a:lnTo>
                  <a:pt x="395" y="63"/>
                </a:lnTo>
                <a:close/>
                <a:moveTo>
                  <a:pt x="440" y="74"/>
                </a:moveTo>
                <a:lnTo>
                  <a:pt x="420" y="71"/>
                </a:lnTo>
                <a:lnTo>
                  <a:pt x="432" y="82"/>
                </a:lnTo>
                <a:lnTo>
                  <a:pt x="426" y="82"/>
                </a:lnTo>
                <a:lnTo>
                  <a:pt x="420" y="82"/>
                </a:lnTo>
                <a:lnTo>
                  <a:pt x="416" y="82"/>
                </a:lnTo>
                <a:lnTo>
                  <a:pt x="412" y="82"/>
                </a:lnTo>
                <a:lnTo>
                  <a:pt x="407" y="82"/>
                </a:lnTo>
                <a:lnTo>
                  <a:pt x="403" y="82"/>
                </a:lnTo>
                <a:lnTo>
                  <a:pt x="400" y="82"/>
                </a:lnTo>
                <a:lnTo>
                  <a:pt x="395" y="82"/>
                </a:lnTo>
                <a:lnTo>
                  <a:pt x="395" y="63"/>
                </a:lnTo>
                <a:lnTo>
                  <a:pt x="400" y="63"/>
                </a:lnTo>
                <a:lnTo>
                  <a:pt x="403" y="63"/>
                </a:lnTo>
                <a:lnTo>
                  <a:pt x="407" y="63"/>
                </a:lnTo>
                <a:lnTo>
                  <a:pt x="411" y="63"/>
                </a:lnTo>
                <a:lnTo>
                  <a:pt x="416" y="63"/>
                </a:lnTo>
                <a:lnTo>
                  <a:pt x="420" y="63"/>
                </a:lnTo>
                <a:lnTo>
                  <a:pt x="425" y="63"/>
                </a:lnTo>
                <a:lnTo>
                  <a:pt x="430" y="63"/>
                </a:lnTo>
                <a:lnTo>
                  <a:pt x="440" y="74"/>
                </a:lnTo>
                <a:close/>
                <a:moveTo>
                  <a:pt x="430" y="97"/>
                </a:moveTo>
                <a:lnTo>
                  <a:pt x="430" y="77"/>
                </a:lnTo>
                <a:lnTo>
                  <a:pt x="420" y="86"/>
                </a:lnTo>
                <a:lnTo>
                  <a:pt x="420" y="82"/>
                </a:lnTo>
                <a:lnTo>
                  <a:pt x="420" y="79"/>
                </a:lnTo>
                <a:lnTo>
                  <a:pt x="420" y="75"/>
                </a:lnTo>
                <a:lnTo>
                  <a:pt x="420" y="71"/>
                </a:lnTo>
                <a:lnTo>
                  <a:pt x="440" y="74"/>
                </a:lnTo>
                <a:lnTo>
                  <a:pt x="440" y="77"/>
                </a:lnTo>
                <a:lnTo>
                  <a:pt x="440" y="80"/>
                </a:lnTo>
                <a:lnTo>
                  <a:pt x="440" y="83"/>
                </a:lnTo>
                <a:lnTo>
                  <a:pt x="440" y="87"/>
                </a:lnTo>
                <a:lnTo>
                  <a:pt x="430" y="97"/>
                </a:lnTo>
                <a:close/>
                <a:moveTo>
                  <a:pt x="395" y="76"/>
                </a:moveTo>
                <a:lnTo>
                  <a:pt x="395" y="76"/>
                </a:lnTo>
                <a:lnTo>
                  <a:pt x="430" y="77"/>
                </a:lnTo>
                <a:lnTo>
                  <a:pt x="430" y="97"/>
                </a:lnTo>
                <a:lnTo>
                  <a:pt x="395" y="96"/>
                </a:lnTo>
                <a:lnTo>
                  <a:pt x="395" y="76"/>
                </a:lnTo>
                <a:close/>
                <a:moveTo>
                  <a:pt x="376" y="87"/>
                </a:moveTo>
                <a:lnTo>
                  <a:pt x="357" y="86"/>
                </a:lnTo>
                <a:lnTo>
                  <a:pt x="367" y="77"/>
                </a:lnTo>
                <a:lnTo>
                  <a:pt x="371" y="77"/>
                </a:lnTo>
                <a:lnTo>
                  <a:pt x="375" y="77"/>
                </a:lnTo>
                <a:lnTo>
                  <a:pt x="380" y="76"/>
                </a:lnTo>
                <a:lnTo>
                  <a:pt x="383" y="76"/>
                </a:lnTo>
                <a:lnTo>
                  <a:pt x="386" y="76"/>
                </a:lnTo>
                <a:lnTo>
                  <a:pt x="390" y="76"/>
                </a:lnTo>
                <a:lnTo>
                  <a:pt x="393" y="76"/>
                </a:lnTo>
                <a:lnTo>
                  <a:pt x="395" y="76"/>
                </a:lnTo>
                <a:lnTo>
                  <a:pt x="395" y="96"/>
                </a:lnTo>
                <a:lnTo>
                  <a:pt x="393" y="96"/>
                </a:lnTo>
                <a:lnTo>
                  <a:pt x="390" y="96"/>
                </a:lnTo>
                <a:lnTo>
                  <a:pt x="386" y="96"/>
                </a:lnTo>
                <a:lnTo>
                  <a:pt x="383" y="97"/>
                </a:lnTo>
                <a:lnTo>
                  <a:pt x="380" y="97"/>
                </a:lnTo>
                <a:lnTo>
                  <a:pt x="375" y="97"/>
                </a:lnTo>
                <a:lnTo>
                  <a:pt x="372" y="97"/>
                </a:lnTo>
                <a:lnTo>
                  <a:pt x="368" y="97"/>
                </a:lnTo>
                <a:lnTo>
                  <a:pt x="376" y="87"/>
                </a:lnTo>
                <a:close/>
                <a:moveTo>
                  <a:pt x="365" y="146"/>
                </a:moveTo>
                <a:lnTo>
                  <a:pt x="356" y="136"/>
                </a:lnTo>
                <a:lnTo>
                  <a:pt x="357" y="86"/>
                </a:lnTo>
                <a:lnTo>
                  <a:pt x="376" y="87"/>
                </a:lnTo>
                <a:lnTo>
                  <a:pt x="375" y="136"/>
                </a:lnTo>
                <a:lnTo>
                  <a:pt x="365" y="146"/>
                </a:lnTo>
                <a:close/>
                <a:moveTo>
                  <a:pt x="375" y="146"/>
                </a:moveTo>
                <a:lnTo>
                  <a:pt x="375" y="146"/>
                </a:lnTo>
                <a:lnTo>
                  <a:pt x="365" y="146"/>
                </a:lnTo>
                <a:lnTo>
                  <a:pt x="365" y="126"/>
                </a:lnTo>
                <a:lnTo>
                  <a:pt x="375" y="126"/>
                </a:lnTo>
                <a:lnTo>
                  <a:pt x="375" y="146"/>
                </a:lnTo>
                <a:close/>
                <a:moveTo>
                  <a:pt x="413" y="126"/>
                </a:moveTo>
                <a:lnTo>
                  <a:pt x="414" y="146"/>
                </a:lnTo>
                <a:lnTo>
                  <a:pt x="411" y="146"/>
                </a:lnTo>
                <a:lnTo>
                  <a:pt x="407" y="146"/>
                </a:lnTo>
                <a:lnTo>
                  <a:pt x="404" y="146"/>
                </a:lnTo>
                <a:lnTo>
                  <a:pt x="400" y="146"/>
                </a:lnTo>
                <a:lnTo>
                  <a:pt x="394" y="146"/>
                </a:lnTo>
                <a:lnTo>
                  <a:pt x="389" y="146"/>
                </a:lnTo>
                <a:lnTo>
                  <a:pt x="382" y="146"/>
                </a:lnTo>
                <a:lnTo>
                  <a:pt x="375" y="146"/>
                </a:lnTo>
                <a:lnTo>
                  <a:pt x="375" y="126"/>
                </a:lnTo>
                <a:lnTo>
                  <a:pt x="382" y="126"/>
                </a:lnTo>
                <a:lnTo>
                  <a:pt x="389" y="126"/>
                </a:lnTo>
                <a:lnTo>
                  <a:pt x="394" y="126"/>
                </a:lnTo>
                <a:lnTo>
                  <a:pt x="400" y="126"/>
                </a:lnTo>
                <a:lnTo>
                  <a:pt x="404" y="126"/>
                </a:lnTo>
                <a:lnTo>
                  <a:pt x="407" y="126"/>
                </a:lnTo>
                <a:lnTo>
                  <a:pt x="411" y="126"/>
                </a:lnTo>
                <a:lnTo>
                  <a:pt x="413" y="126"/>
                </a:lnTo>
                <a:close/>
                <a:moveTo>
                  <a:pt x="445" y="136"/>
                </a:moveTo>
                <a:lnTo>
                  <a:pt x="425" y="134"/>
                </a:lnTo>
                <a:lnTo>
                  <a:pt x="436" y="145"/>
                </a:lnTo>
                <a:lnTo>
                  <a:pt x="429" y="145"/>
                </a:lnTo>
                <a:lnTo>
                  <a:pt x="424" y="146"/>
                </a:lnTo>
                <a:lnTo>
                  <a:pt x="418" y="146"/>
                </a:lnTo>
                <a:lnTo>
                  <a:pt x="414" y="146"/>
                </a:lnTo>
                <a:lnTo>
                  <a:pt x="413" y="126"/>
                </a:lnTo>
                <a:lnTo>
                  <a:pt x="418" y="126"/>
                </a:lnTo>
                <a:lnTo>
                  <a:pt x="423" y="126"/>
                </a:lnTo>
                <a:lnTo>
                  <a:pt x="429" y="125"/>
                </a:lnTo>
                <a:lnTo>
                  <a:pt x="435" y="125"/>
                </a:lnTo>
                <a:lnTo>
                  <a:pt x="445" y="136"/>
                </a:lnTo>
                <a:close/>
                <a:moveTo>
                  <a:pt x="435" y="159"/>
                </a:moveTo>
                <a:lnTo>
                  <a:pt x="435" y="140"/>
                </a:lnTo>
                <a:lnTo>
                  <a:pt x="425" y="150"/>
                </a:lnTo>
                <a:lnTo>
                  <a:pt x="425" y="145"/>
                </a:lnTo>
                <a:lnTo>
                  <a:pt x="425" y="142"/>
                </a:lnTo>
                <a:lnTo>
                  <a:pt x="425" y="139"/>
                </a:lnTo>
                <a:lnTo>
                  <a:pt x="425" y="134"/>
                </a:lnTo>
                <a:lnTo>
                  <a:pt x="445" y="136"/>
                </a:lnTo>
                <a:lnTo>
                  <a:pt x="445" y="140"/>
                </a:lnTo>
                <a:lnTo>
                  <a:pt x="445" y="143"/>
                </a:lnTo>
                <a:lnTo>
                  <a:pt x="445" y="146"/>
                </a:lnTo>
                <a:lnTo>
                  <a:pt x="445" y="150"/>
                </a:lnTo>
                <a:lnTo>
                  <a:pt x="435" y="159"/>
                </a:lnTo>
                <a:close/>
                <a:moveTo>
                  <a:pt x="393" y="159"/>
                </a:moveTo>
                <a:lnTo>
                  <a:pt x="393" y="140"/>
                </a:lnTo>
                <a:lnTo>
                  <a:pt x="397" y="140"/>
                </a:lnTo>
                <a:lnTo>
                  <a:pt x="402" y="140"/>
                </a:lnTo>
                <a:lnTo>
                  <a:pt x="407" y="140"/>
                </a:lnTo>
                <a:lnTo>
                  <a:pt x="412" y="140"/>
                </a:lnTo>
                <a:lnTo>
                  <a:pt x="417" y="140"/>
                </a:lnTo>
                <a:lnTo>
                  <a:pt x="423" y="140"/>
                </a:lnTo>
                <a:lnTo>
                  <a:pt x="428" y="140"/>
                </a:lnTo>
                <a:lnTo>
                  <a:pt x="435" y="140"/>
                </a:lnTo>
                <a:lnTo>
                  <a:pt x="435" y="159"/>
                </a:lnTo>
                <a:lnTo>
                  <a:pt x="428" y="159"/>
                </a:lnTo>
                <a:lnTo>
                  <a:pt x="423" y="159"/>
                </a:lnTo>
                <a:lnTo>
                  <a:pt x="417" y="159"/>
                </a:lnTo>
                <a:lnTo>
                  <a:pt x="412" y="159"/>
                </a:lnTo>
                <a:lnTo>
                  <a:pt x="407" y="159"/>
                </a:lnTo>
                <a:lnTo>
                  <a:pt x="402" y="159"/>
                </a:lnTo>
                <a:lnTo>
                  <a:pt x="397" y="159"/>
                </a:lnTo>
                <a:lnTo>
                  <a:pt x="393" y="159"/>
                </a:lnTo>
                <a:close/>
                <a:moveTo>
                  <a:pt x="336" y="148"/>
                </a:moveTo>
                <a:lnTo>
                  <a:pt x="346" y="140"/>
                </a:lnTo>
                <a:lnTo>
                  <a:pt x="393" y="140"/>
                </a:lnTo>
                <a:lnTo>
                  <a:pt x="393" y="159"/>
                </a:lnTo>
                <a:lnTo>
                  <a:pt x="346" y="159"/>
                </a:lnTo>
                <a:lnTo>
                  <a:pt x="336" y="148"/>
                </a:lnTo>
                <a:close/>
                <a:moveTo>
                  <a:pt x="468" y="121"/>
                </a:moveTo>
                <a:lnTo>
                  <a:pt x="478" y="131"/>
                </a:lnTo>
                <a:lnTo>
                  <a:pt x="477" y="150"/>
                </a:lnTo>
                <a:lnTo>
                  <a:pt x="457" y="150"/>
                </a:lnTo>
                <a:lnTo>
                  <a:pt x="458" y="131"/>
                </a:lnTo>
                <a:lnTo>
                  <a:pt x="468" y="121"/>
                </a:lnTo>
                <a:close/>
                <a:moveTo>
                  <a:pt x="478" y="141"/>
                </a:moveTo>
                <a:lnTo>
                  <a:pt x="478" y="141"/>
                </a:lnTo>
                <a:lnTo>
                  <a:pt x="468" y="141"/>
                </a:lnTo>
                <a:lnTo>
                  <a:pt x="468" y="121"/>
                </a:lnTo>
                <a:lnTo>
                  <a:pt x="478" y="121"/>
                </a:lnTo>
                <a:lnTo>
                  <a:pt x="478" y="141"/>
                </a:lnTo>
                <a:close/>
                <a:moveTo>
                  <a:pt x="498" y="132"/>
                </a:moveTo>
                <a:lnTo>
                  <a:pt x="478" y="130"/>
                </a:lnTo>
                <a:lnTo>
                  <a:pt x="488" y="141"/>
                </a:lnTo>
                <a:lnTo>
                  <a:pt x="484" y="141"/>
                </a:lnTo>
                <a:lnTo>
                  <a:pt x="482" y="141"/>
                </a:lnTo>
                <a:lnTo>
                  <a:pt x="480" y="141"/>
                </a:lnTo>
                <a:lnTo>
                  <a:pt x="478" y="141"/>
                </a:lnTo>
                <a:lnTo>
                  <a:pt x="478" y="121"/>
                </a:lnTo>
                <a:lnTo>
                  <a:pt x="479" y="121"/>
                </a:lnTo>
                <a:lnTo>
                  <a:pt x="481" y="121"/>
                </a:lnTo>
                <a:lnTo>
                  <a:pt x="483" y="121"/>
                </a:lnTo>
                <a:lnTo>
                  <a:pt x="487" y="121"/>
                </a:lnTo>
                <a:lnTo>
                  <a:pt x="498" y="132"/>
                </a:lnTo>
                <a:close/>
                <a:moveTo>
                  <a:pt x="496" y="139"/>
                </a:moveTo>
                <a:lnTo>
                  <a:pt x="477" y="139"/>
                </a:lnTo>
                <a:lnTo>
                  <a:pt x="477" y="136"/>
                </a:lnTo>
                <a:lnTo>
                  <a:pt x="477" y="134"/>
                </a:lnTo>
                <a:lnTo>
                  <a:pt x="477" y="132"/>
                </a:lnTo>
                <a:lnTo>
                  <a:pt x="478" y="130"/>
                </a:lnTo>
                <a:lnTo>
                  <a:pt x="498" y="132"/>
                </a:lnTo>
                <a:lnTo>
                  <a:pt x="496" y="134"/>
                </a:lnTo>
                <a:lnTo>
                  <a:pt x="496" y="135"/>
                </a:lnTo>
                <a:lnTo>
                  <a:pt x="496" y="137"/>
                </a:lnTo>
                <a:lnTo>
                  <a:pt x="496" y="139"/>
                </a:lnTo>
                <a:close/>
                <a:moveTo>
                  <a:pt x="485" y="159"/>
                </a:moveTo>
                <a:lnTo>
                  <a:pt x="477" y="150"/>
                </a:lnTo>
                <a:lnTo>
                  <a:pt x="477" y="139"/>
                </a:lnTo>
                <a:lnTo>
                  <a:pt x="496" y="139"/>
                </a:lnTo>
                <a:lnTo>
                  <a:pt x="496" y="150"/>
                </a:lnTo>
                <a:lnTo>
                  <a:pt x="485" y="159"/>
                </a:lnTo>
                <a:close/>
                <a:moveTo>
                  <a:pt x="477" y="159"/>
                </a:moveTo>
                <a:lnTo>
                  <a:pt x="477" y="140"/>
                </a:lnTo>
                <a:lnTo>
                  <a:pt x="479" y="140"/>
                </a:lnTo>
                <a:lnTo>
                  <a:pt x="481" y="140"/>
                </a:lnTo>
                <a:lnTo>
                  <a:pt x="483" y="140"/>
                </a:lnTo>
                <a:lnTo>
                  <a:pt x="487" y="140"/>
                </a:lnTo>
                <a:lnTo>
                  <a:pt x="485" y="159"/>
                </a:lnTo>
                <a:lnTo>
                  <a:pt x="483" y="159"/>
                </a:lnTo>
                <a:lnTo>
                  <a:pt x="480" y="159"/>
                </a:lnTo>
                <a:lnTo>
                  <a:pt x="479" y="159"/>
                </a:lnTo>
                <a:lnTo>
                  <a:pt x="477" y="159"/>
                </a:lnTo>
                <a:close/>
                <a:moveTo>
                  <a:pt x="457" y="150"/>
                </a:moveTo>
                <a:lnTo>
                  <a:pt x="477" y="150"/>
                </a:lnTo>
                <a:lnTo>
                  <a:pt x="467" y="140"/>
                </a:lnTo>
                <a:lnTo>
                  <a:pt x="470" y="140"/>
                </a:lnTo>
                <a:lnTo>
                  <a:pt x="473" y="140"/>
                </a:lnTo>
                <a:lnTo>
                  <a:pt x="476" y="140"/>
                </a:lnTo>
                <a:lnTo>
                  <a:pt x="477" y="140"/>
                </a:lnTo>
                <a:lnTo>
                  <a:pt x="477" y="159"/>
                </a:lnTo>
                <a:lnTo>
                  <a:pt x="476" y="159"/>
                </a:lnTo>
                <a:lnTo>
                  <a:pt x="473" y="159"/>
                </a:lnTo>
                <a:lnTo>
                  <a:pt x="470" y="159"/>
                </a:lnTo>
                <a:lnTo>
                  <a:pt x="467" y="159"/>
                </a:lnTo>
                <a:lnTo>
                  <a:pt x="457" y="150"/>
                </a:lnTo>
                <a:close/>
              </a:path>
            </a:pathLst>
          </a:custGeom>
          <a:solidFill>
            <a:srgbClr val="6A8FA5"/>
          </a:solidFill>
          <a:ln w="9525">
            <a:noFill/>
            <a:round/>
            <a:headEnd/>
            <a:tailEnd/>
          </a:ln>
        </xdr:spPr>
      </xdr:sp>
    </xdr:grpSp>
    <xdr:clientData/>
  </xdr:twoCellAnchor>
  <xdr:twoCellAnchor editAs="oneCell">
    <xdr:from>
      <xdr:col>15</xdr:col>
      <xdr:colOff>314326</xdr:colOff>
      <xdr:row>1</xdr:row>
      <xdr:rowOff>0</xdr:rowOff>
    </xdr:from>
    <xdr:to>
      <xdr:col>18</xdr:col>
      <xdr:colOff>447675</xdr:colOff>
      <xdr:row>1</xdr:row>
      <xdr:rowOff>561975</xdr:rowOff>
    </xdr:to>
    <xdr:pic>
      <xdr:nvPicPr>
        <xdr:cNvPr id="459" name="458 Imagen" descr="3.JPG"/>
        <xdr:cNvPicPr>
          <a:picLocks noChangeAspect="1"/>
        </xdr:cNvPicPr>
      </xdr:nvPicPr>
      <xdr:blipFill>
        <a:blip xmlns:r="http://schemas.openxmlformats.org/officeDocument/2006/relationships" r:embed="rId1" cstate="print"/>
        <a:stretch>
          <a:fillRect/>
        </a:stretch>
      </xdr:blipFill>
      <xdr:spPr>
        <a:xfrm>
          <a:off x="9801226" y="200025"/>
          <a:ext cx="1905000"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21029</xdr:colOff>
      <xdr:row>7</xdr:row>
      <xdr:rowOff>507175</xdr:rowOff>
    </xdr:from>
    <xdr:to>
      <xdr:col>12</xdr:col>
      <xdr:colOff>261701</xdr:colOff>
      <xdr:row>9</xdr:row>
      <xdr:rowOff>427460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770922" y="7678139"/>
          <a:ext cx="1669422" cy="1661999"/>
        </a:xfrm>
        <a:prstGeom prst="rect">
          <a:avLst/>
        </a:prstGeom>
      </xdr:spPr>
    </xdr:pic>
    <xdr:clientData/>
  </xdr:twoCellAnchor>
  <xdr:twoCellAnchor editAs="oneCell">
    <xdr:from>
      <xdr:col>11</xdr:col>
      <xdr:colOff>17318</xdr:colOff>
      <xdr:row>24</xdr:row>
      <xdr:rowOff>831273</xdr:rowOff>
    </xdr:from>
    <xdr:to>
      <xdr:col>12</xdr:col>
      <xdr:colOff>257990</xdr:colOff>
      <xdr:row>26</xdr:row>
      <xdr:rowOff>632809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771293" y="4079298"/>
          <a:ext cx="1669422" cy="16874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81643</xdr:colOff>
      <xdr:row>6</xdr:row>
      <xdr:rowOff>1020536</xdr:rowOff>
    </xdr:from>
    <xdr:to>
      <xdr:col>12</xdr:col>
      <xdr:colOff>298756</xdr:colOff>
      <xdr:row>8</xdr:row>
      <xdr:rowOff>260535</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783786" y="8681357"/>
          <a:ext cx="1686684" cy="1675678"/>
        </a:xfrm>
        <a:prstGeom prst="rect">
          <a:avLst/>
        </a:prstGeom>
      </xdr:spPr>
    </xdr:pic>
    <xdr:clientData/>
  </xdr:twoCellAnchor>
  <xdr:twoCellAnchor editAs="oneCell">
    <xdr:from>
      <xdr:col>11</xdr:col>
      <xdr:colOff>56230</xdr:colOff>
      <xdr:row>28</xdr:row>
      <xdr:rowOff>452038</xdr:rowOff>
    </xdr:from>
    <xdr:to>
      <xdr:col>12</xdr:col>
      <xdr:colOff>273343</xdr:colOff>
      <xdr:row>29</xdr:row>
      <xdr:rowOff>608520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762455" y="5976538"/>
          <a:ext cx="1683963" cy="16614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68036</xdr:colOff>
      <xdr:row>4</xdr:row>
      <xdr:rowOff>353786</xdr:rowOff>
    </xdr:from>
    <xdr:to>
      <xdr:col>12</xdr:col>
      <xdr:colOff>300704</xdr:colOff>
      <xdr:row>5</xdr:row>
      <xdr:rowOff>855818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375572" y="5851072"/>
          <a:ext cx="1675025" cy="1631425"/>
        </a:xfrm>
        <a:prstGeom prst="rect">
          <a:avLst/>
        </a:prstGeom>
      </xdr:spPr>
    </xdr:pic>
    <xdr:clientData/>
  </xdr:twoCellAnchor>
  <xdr:twoCellAnchor editAs="oneCell">
    <xdr:from>
      <xdr:col>11</xdr:col>
      <xdr:colOff>44393</xdr:colOff>
      <xdr:row>24</xdr:row>
      <xdr:rowOff>453572</xdr:rowOff>
    </xdr:from>
    <xdr:to>
      <xdr:col>12</xdr:col>
      <xdr:colOff>285065</xdr:colOff>
      <xdr:row>25</xdr:row>
      <xdr:rowOff>941783</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350568" y="5311322"/>
          <a:ext cx="1678947" cy="16788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8505</xdr:colOff>
      <xdr:row>7</xdr:row>
      <xdr:rowOff>1051152</xdr:rowOff>
    </xdr:from>
    <xdr:to>
      <xdr:col>12</xdr:col>
      <xdr:colOff>257836</xdr:colOff>
      <xdr:row>9</xdr:row>
      <xdr:rowOff>526576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31411" y="12624027"/>
          <a:ext cx="1678081" cy="1678081"/>
        </a:xfrm>
        <a:prstGeom prst="rect">
          <a:avLst/>
        </a:prstGeom>
      </xdr:spPr>
    </xdr:pic>
    <xdr:clientData/>
  </xdr:twoCellAnchor>
  <xdr:twoCellAnchor editAs="oneCell">
    <xdr:from>
      <xdr:col>11</xdr:col>
      <xdr:colOff>54428</xdr:colOff>
      <xdr:row>30</xdr:row>
      <xdr:rowOff>1047749</xdr:rowOff>
    </xdr:from>
    <xdr:to>
      <xdr:col>12</xdr:col>
      <xdr:colOff>303759</xdr:colOff>
      <xdr:row>31</xdr:row>
      <xdr:rowOff>1215436</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84478" y="4781549"/>
          <a:ext cx="1678081" cy="16821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79376</xdr:colOff>
      <xdr:row>7</xdr:row>
      <xdr:rowOff>2066636</xdr:rowOff>
    </xdr:from>
    <xdr:to>
      <xdr:col>12</xdr:col>
      <xdr:colOff>174626</xdr:colOff>
      <xdr:row>9</xdr:row>
      <xdr:rowOff>339137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747376" y="24434511"/>
          <a:ext cx="1365250" cy="1343609"/>
        </a:xfrm>
        <a:prstGeom prst="rect">
          <a:avLst/>
        </a:prstGeom>
      </xdr:spPr>
    </xdr:pic>
    <xdr:clientData/>
  </xdr:twoCellAnchor>
  <xdr:twoCellAnchor editAs="oneCell">
    <xdr:from>
      <xdr:col>11</xdr:col>
      <xdr:colOff>122465</xdr:colOff>
      <xdr:row>29</xdr:row>
      <xdr:rowOff>190501</xdr:rowOff>
    </xdr:from>
    <xdr:to>
      <xdr:col>12</xdr:col>
      <xdr:colOff>136073</xdr:colOff>
      <xdr:row>30</xdr:row>
      <xdr:rowOff>285749</xdr:rowOff>
    </xdr:to>
    <xdr:pic>
      <xdr:nvPicPr>
        <xdr:cNvPr id="3" name="2 Imagen" descr="carpeta.png">
          <a:hlinkClick xmlns:r="http://schemas.openxmlformats.org/officeDocument/2006/relationships" r:id="rId3"/>
        </xdr:cNvPr>
        <xdr:cNvPicPr>
          <a:picLocks noChangeAspect="1"/>
        </xdr:cNvPicPr>
      </xdr:nvPicPr>
      <xdr:blipFill>
        <a:blip xmlns:r="http://schemas.openxmlformats.org/officeDocument/2006/relationships" r:embed="rId2" cstate="print"/>
        <a:stretch>
          <a:fillRect/>
        </a:stretch>
      </xdr:blipFill>
      <xdr:spPr>
        <a:xfrm>
          <a:off x="6542315" y="9429751"/>
          <a:ext cx="1280433" cy="12763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13607</xdr:colOff>
      <xdr:row>9</xdr:row>
      <xdr:rowOff>163286</xdr:rowOff>
    </xdr:from>
    <xdr:to>
      <xdr:col>12</xdr:col>
      <xdr:colOff>262938</xdr:colOff>
      <xdr:row>10</xdr:row>
      <xdr:rowOff>535080</xdr:rowOff>
    </xdr:to>
    <xdr:pic>
      <xdr:nvPicPr>
        <xdr:cNvPr id="6" name="5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198678" y="19662322"/>
          <a:ext cx="1678081" cy="1678081"/>
        </a:xfrm>
        <a:prstGeom prst="rect">
          <a:avLst/>
        </a:prstGeom>
      </xdr:spPr>
    </xdr:pic>
    <xdr:clientData/>
  </xdr:twoCellAnchor>
  <xdr:twoCellAnchor editAs="oneCell">
    <xdr:from>
      <xdr:col>11</xdr:col>
      <xdr:colOff>215315</xdr:colOff>
      <xdr:row>36</xdr:row>
      <xdr:rowOff>599516</xdr:rowOff>
    </xdr:from>
    <xdr:to>
      <xdr:col>11</xdr:col>
      <xdr:colOff>1358059</xdr:colOff>
      <xdr:row>37</xdr:row>
      <xdr:rowOff>204109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892340" y="12581966"/>
          <a:ext cx="1142744" cy="11381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54428</xdr:colOff>
      <xdr:row>9</xdr:row>
      <xdr:rowOff>503464</xdr:rowOff>
    </xdr:from>
    <xdr:to>
      <xdr:col>12</xdr:col>
      <xdr:colOff>303759</xdr:colOff>
      <xdr:row>11</xdr:row>
      <xdr:rowOff>113258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008178" y="14518821"/>
          <a:ext cx="1678081" cy="1678079"/>
        </a:xfrm>
        <a:prstGeom prst="rect">
          <a:avLst/>
        </a:prstGeom>
      </xdr:spPr>
    </xdr:pic>
    <xdr:clientData/>
  </xdr:twoCellAnchor>
  <xdr:twoCellAnchor editAs="oneCell">
    <xdr:from>
      <xdr:col>11</xdr:col>
      <xdr:colOff>37420</xdr:colOff>
      <xdr:row>27</xdr:row>
      <xdr:rowOff>171790</xdr:rowOff>
    </xdr:from>
    <xdr:to>
      <xdr:col>12</xdr:col>
      <xdr:colOff>286751</xdr:colOff>
      <xdr:row>29</xdr:row>
      <xdr:rowOff>458538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295345" y="3619840"/>
          <a:ext cx="1678081" cy="167739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214513</xdr:colOff>
      <xdr:row>9</xdr:row>
      <xdr:rowOff>671553</xdr:rowOff>
    </xdr:from>
    <xdr:to>
      <xdr:col>12</xdr:col>
      <xdr:colOff>191702</xdr:colOff>
      <xdr:row>11</xdr:row>
      <xdr:rowOff>332673</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902248" y="8997524"/>
          <a:ext cx="1680483" cy="1678178"/>
        </a:xfrm>
        <a:prstGeom prst="rect">
          <a:avLst/>
        </a:prstGeom>
      </xdr:spPr>
    </xdr:pic>
    <xdr:clientData/>
  </xdr:twoCellAnchor>
  <xdr:twoCellAnchor editAs="oneCell">
    <xdr:from>
      <xdr:col>11</xdr:col>
      <xdr:colOff>158484</xdr:colOff>
      <xdr:row>31</xdr:row>
      <xdr:rowOff>100853</xdr:rowOff>
    </xdr:from>
    <xdr:to>
      <xdr:col>12</xdr:col>
      <xdr:colOff>135673</xdr:colOff>
      <xdr:row>32</xdr:row>
      <xdr:rowOff>570916</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46219" y="25213235"/>
          <a:ext cx="1680483" cy="16690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428229</xdr:colOff>
      <xdr:row>28</xdr:row>
      <xdr:rowOff>41624</xdr:rowOff>
    </xdr:from>
    <xdr:to>
      <xdr:col>13</xdr:col>
      <xdr:colOff>476251</xdr:colOff>
      <xdr:row>29</xdr:row>
      <xdr:rowOff>56329</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7952979" y="5870924"/>
          <a:ext cx="810022" cy="82433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421822</xdr:colOff>
      <xdr:row>30</xdr:row>
      <xdr:rowOff>0</xdr:rowOff>
    </xdr:from>
    <xdr:to>
      <xdr:col>13</xdr:col>
      <xdr:colOff>469844</xdr:colOff>
      <xdr:row>31</xdr:row>
      <xdr:rowOff>96348</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232947" y="6743700"/>
          <a:ext cx="810022" cy="829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301625</xdr:colOff>
      <xdr:row>1</xdr:row>
      <xdr:rowOff>7937</xdr:rowOff>
    </xdr:from>
    <xdr:to>
      <xdr:col>12</xdr:col>
      <xdr:colOff>376238</xdr:colOff>
      <xdr:row>1</xdr:row>
      <xdr:rowOff>444499</xdr:rowOff>
    </xdr:to>
    <xdr:pic>
      <xdr:nvPicPr>
        <xdr:cNvPr id="2" name="1 Imagen" descr="3.JPG"/>
        <xdr:cNvPicPr>
          <a:picLocks noChangeAspect="1"/>
        </xdr:cNvPicPr>
      </xdr:nvPicPr>
      <xdr:blipFill>
        <a:blip xmlns:r="http://schemas.openxmlformats.org/officeDocument/2006/relationships" r:embed="rId1" cstate="print"/>
        <a:stretch>
          <a:fillRect/>
        </a:stretch>
      </xdr:blipFill>
      <xdr:spPr>
        <a:xfrm>
          <a:off x="8516938" y="452437"/>
          <a:ext cx="1685925" cy="43656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544285</xdr:colOff>
      <xdr:row>31</xdr:row>
      <xdr:rowOff>13607</xdr:rowOff>
    </xdr:from>
    <xdr:to>
      <xdr:col>13</xdr:col>
      <xdr:colOff>571500</xdr:colOff>
      <xdr:row>32</xdr:row>
      <xdr:rowOff>83913</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060010" y="7938407"/>
          <a:ext cx="789215" cy="7751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11</xdr:col>
      <xdr:colOff>72118</xdr:colOff>
      <xdr:row>8</xdr:row>
      <xdr:rowOff>672193</xdr:rowOff>
    </xdr:from>
    <xdr:to>
      <xdr:col>12</xdr:col>
      <xdr:colOff>321449</xdr:colOff>
      <xdr:row>11</xdr:row>
      <xdr:rowOff>125504</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692618" y="14143264"/>
          <a:ext cx="1678081" cy="1684884"/>
        </a:xfrm>
        <a:prstGeom prst="rect">
          <a:avLst/>
        </a:prstGeom>
      </xdr:spPr>
    </xdr:pic>
    <xdr:clientData/>
  </xdr:twoCellAnchor>
  <xdr:twoCellAnchor editAs="oneCell">
    <xdr:from>
      <xdr:col>11</xdr:col>
      <xdr:colOff>106892</xdr:colOff>
      <xdr:row>27</xdr:row>
      <xdr:rowOff>120650</xdr:rowOff>
    </xdr:from>
    <xdr:to>
      <xdr:col>12</xdr:col>
      <xdr:colOff>42333</xdr:colOff>
      <xdr:row>28</xdr:row>
      <xdr:rowOff>412749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269567" y="7788275"/>
          <a:ext cx="1364191" cy="145414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9525</xdr:colOff>
      <xdr:row>8</xdr:row>
      <xdr:rowOff>257175</xdr:rowOff>
    </xdr:from>
    <xdr:to>
      <xdr:col>12</xdr:col>
      <xdr:colOff>258856</xdr:colOff>
      <xdr:row>9</xdr:row>
      <xdr:rowOff>750981</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0839450" y="18021300"/>
          <a:ext cx="1678081" cy="1678081"/>
        </a:xfrm>
        <a:prstGeom prst="rect">
          <a:avLst/>
        </a:prstGeom>
      </xdr:spPr>
    </xdr:pic>
    <xdr:clientData/>
  </xdr:twoCellAnchor>
  <xdr:twoCellAnchor editAs="oneCell">
    <xdr:from>
      <xdr:col>11</xdr:col>
      <xdr:colOff>70758</xdr:colOff>
      <xdr:row>25</xdr:row>
      <xdr:rowOff>571500</xdr:rowOff>
    </xdr:from>
    <xdr:to>
      <xdr:col>12</xdr:col>
      <xdr:colOff>320089</xdr:colOff>
      <xdr:row>27</xdr:row>
      <xdr:rowOff>729508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7166883" y="3886200"/>
          <a:ext cx="1678081" cy="169153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60099</xdr:colOff>
      <xdr:row>7</xdr:row>
      <xdr:rowOff>503464</xdr:rowOff>
    </xdr:from>
    <xdr:to>
      <xdr:col>12</xdr:col>
      <xdr:colOff>309430</xdr:colOff>
      <xdr:row>9</xdr:row>
      <xdr:rowOff>92846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911920" y="9266464"/>
          <a:ext cx="1678081" cy="1671275"/>
        </a:xfrm>
        <a:prstGeom prst="rect">
          <a:avLst/>
        </a:prstGeom>
      </xdr:spPr>
    </xdr:pic>
    <xdr:clientData/>
  </xdr:twoCellAnchor>
  <xdr:twoCellAnchor editAs="oneCell">
    <xdr:from>
      <xdr:col>11</xdr:col>
      <xdr:colOff>163286</xdr:colOff>
      <xdr:row>28</xdr:row>
      <xdr:rowOff>44449</xdr:rowOff>
    </xdr:from>
    <xdr:to>
      <xdr:col>12</xdr:col>
      <xdr:colOff>166511</xdr:colOff>
      <xdr:row>29</xdr:row>
      <xdr:rowOff>421822</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106886" y="4378324"/>
          <a:ext cx="1431975" cy="142512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22730</xdr:colOff>
      <xdr:row>6</xdr:row>
      <xdr:rowOff>474085</xdr:rowOff>
    </xdr:from>
    <xdr:to>
      <xdr:col>12</xdr:col>
      <xdr:colOff>263401</xdr:colOff>
      <xdr:row>8</xdr:row>
      <xdr:rowOff>70852</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024230" y="9141835"/>
          <a:ext cx="1669421" cy="1674059"/>
        </a:xfrm>
        <a:prstGeom prst="rect">
          <a:avLst/>
        </a:prstGeom>
      </xdr:spPr>
    </xdr:pic>
    <xdr:clientData/>
  </xdr:twoCellAnchor>
  <xdr:twoCellAnchor editAs="oneCell">
    <xdr:from>
      <xdr:col>11</xdr:col>
      <xdr:colOff>80530</xdr:colOff>
      <xdr:row>24</xdr:row>
      <xdr:rowOff>800100</xdr:rowOff>
    </xdr:from>
    <xdr:to>
      <xdr:col>12</xdr:col>
      <xdr:colOff>330726</xdr:colOff>
      <xdr:row>24</xdr:row>
      <xdr:rowOff>2482570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7338580" y="3400425"/>
          <a:ext cx="1678946" cy="168247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102671</xdr:colOff>
      <xdr:row>8</xdr:row>
      <xdr:rowOff>58867</xdr:rowOff>
    </xdr:from>
    <xdr:to>
      <xdr:col>12</xdr:col>
      <xdr:colOff>343343</xdr:colOff>
      <xdr:row>9</xdr:row>
      <xdr:rowOff>906692</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684200" y="8059867"/>
          <a:ext cx="1675025" cy="1677060"/>
        </a:xfrm>
        <a:prstGeom prst="rect">
          <a:avLst/>
        </a:prstGeom>
      </xdr:spPr>
    </xdr:pic>
    <xdr:clientData/>
  </xdr:twoCellAnchor>
  <xdr:twoCellAnchor editAs="oneCell">
    <xdr:from>
      <xdr:col>11</xdr:col>
      <xdr:colOff>140403</xdr:colOff>
      <xdr:row>22</xdr:row>
      <xdr:rowOff>163533</xdr:rowOff>
    </xdr:from>
    <xdr:to>
      <xdr:col>12</xdr:col>
      <xdr:colOff>124051</xdr:colOff>
      <xdr:row>23</xdr:row>
      <xdr:rowOff>136071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713528" y="2630508"/>
          <a:ext cx="1412398" cy="14203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102672</xdr:colOff>
      <xdr:row>5</xdr:row>
      <xdr:rowOff>872095</xdr:rowOff>
    </xdr:from>
    <xdr:to>
      <xdr:col>12</xdr:col>
      <xdr:colOff>54428</xdr:colOff>
      <xdr:row>7</xdr:row>
      <xdr:rowOff>175110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668993" y="6314952"/>
          <a:ext cx="1380506" cy="1670658"/>
        </a:xfrm>
        <a:prstGeom prst="rect">
          <a:avLst/>
        </a:prstGeom>
      </xdr:spPr>
    </xdr:pic>
    <xdr:clientData/>
  </xdr:twoCellAnchor>
  <xdr:twoCellAnchor editAs="oneCell">
    <xdr:from>
      <xdr:col>11</xdr:col>
      <xdr:colOff>253342</xdr:colOff>
      <xdr:row>21</xdr:row>
      <xdr:rowOff>0</xdr:rowOff>
    </xdr:from>
    <xdr:to>
      <xdr:col>12</xdr:col>
      <xdr:colOff>34772</xdr:colOff>
      <xdr:row>21</xdr:row>
      <xdr:rowOff>1282274</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826467" y="2466975"/>
          <a:ext cx="1210180" cy="128227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11</xdr:col>
      <xdr:colOff>68254</xdr:colOff>
      <xdr:row>6</xdr:row>
      <xdr:rowOff>259773</xdr:rowOff>
    </xdr:from>
    <xdr:to>
      <xdr:col>12</xdr:col>
      <xdr:colOff>308926</xdr:colOff>
      <xdr:row>7</xdr:row>
      <xdr:rowOff>504883</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336019" y="7016920"/>
          <a:ext cx="1675025" cy="1679463"/>
        </a:xfrm>
        <a:prstGeom prst="rect">
          <a:avLst/>
        </a:prstGeom>
      </xdr:spPr>
    </xdr:pic>
    <xdr:clientData/>
  </xdr:twoCellAnchor>
  <xdr:twoCellAnchor editAs="oneCell">
    <xdr:from>
      <xdr:col>11</xdr:col>
      <xdr:colOff>275113</xdr:colOff>
      <xdr:row>22</xdr:row>
      <xdr:rowOff>511628</xdr:rowOff>
    </xdr:from>
    <xdr:to>
      <xdr:col>11</xdr:col>
      <xdr:colOff>1390650</xdr:colOff>
      <xdr:row>22</xdr:row>
      <xdr:rowOff>1629878</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524388" y="2864303"/>
          <a:ext cx="1115537" cy="11182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104775</xdr:colOff>
      <xdr:row>7</xdr:row>
      <xdr:rowOff>222291</xdr:rowOff>
    </xdr:from>
    <xdr:to>
      <xdr:col>12</xdr:col>
      <xdr:colOff>168728</xdr:colOff>
      <xdr:row>8</xdr:row>
      <xdr:rowOff>451460</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01475" y="11833266"/>
          <a:ext cx="1502228" cy="1619819"/>
        </a:xfrm>
        <a:prstGeom prst="rect">
          <a:avLst/>
        </a:prstGeom>
      </xdr:spPr>
    </xdr:pic>
    <xdr:clientData/>
  </xdr:twoCellAnchor>
  <xdr:twoCellAnchor editAs="oneCell">
    <xdr:from>
      <xdr:col>11</xdr:col>
      <xdr:colOff>221285</xdr:colOff>
      <xdr:row>25</xdr:row>
      <xdr:rowOff>712108</xdr:rowOff>
    </xdr:from>
    <xdr:to>
      <xdr:col>12</xdr:col>
      <xdr:colOff>13607</xdr:colOff>
      <xdr:row>26</xdr:row>
      <xdr:rowOff>721179</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917985" y="3226708"/>
          <a:ext cx="1230597" cy="13330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22412</xdr:colOff>
      <xdr:row>10</xdr:row>
      <xdr:rowOff>762001</xdr:rowOff>
    </xdr:from>
    <xdr:to>
      <xdr:col>12</xdr:col>
      <xdr:colOff>266141</xdr:colOff>
      <xdr:row>12</xdr:row>
      <xdr:rowOff>169397</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4024162" y="13362215"/>
          <a:ext cx="1672479" cy="1678883"/>
        </a:xfrm>
        <a:prstGeom prst="rect">
          <a:avLst/>
        </a:prstGeom>
      </xdr:spPr>
    </xdr:pic>
    <xdr:clientData/>
  </xdr:twoCellAnchor>
  <xdr:twoCellAnchor editAs="oneCell">
    <xdr:from>
      <xdr:col>11</xdr:col>
      <xdr:colOff>141729</xdr:colOff>
      <xdr:row>31</xdr:row>
      <xdr:rowOff>1212549</xdr:rowOff>
    </xdr:from>
    <xdr:to>
      <xdr:col>12</xdr:col>
      <xdr:colOff>25313</xdr:colOff>
      <xdr:row>33</xdr:row>
      <xdr:rowOff>17990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7990329" y="3927174"/>
          <a:ext cx="1312334" cy="1300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72986</xdr:colOff>
      <xdr:row>8</xdr:row>
      <xdr:rowOff>753341</xdr:rowOff>
    </xdr:from>
    <xdr:to>
      <xdr:col>12</xdr:col>
      <xdr:colOff>313658</xdr:colOff>
      <xdr:row>10</xdr:row>
      <xdr:rowOff>610539</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469093" y="12537127"/>
          <a:ext cx="1669422" cy="1680555"/>
        </a:xfrm>
        <a:prstGeom prst="rect">
          <a:avLst/>
        </a:prstGeom>
      </xdr:spPr>
    </xdr:pic>
    <xdr:clientData/>
  </xdr:twoCellAnchor>
  <xdr:twoCellAnchor editAs="oneCell">
    <xdr:from>
      <xdr:col>11</xdr:col>
      <xdr:colOff>116525</xdr:colOff>
      <xdr:row>27</xdr:row>
      <xdr:rowOff>326572</xdr:rowOff>
    </xdr:from>
    <xdr:to>
      <xdr:col>12</xdr:col>
      <xdr:colOff>227578</xdr:colOff>
      <xdr:row>28</xdr:row>
      <xdr:rowOff>911679</xdr:rowOff>
    </xdr:to>
    <xdr:pic>
      <xdr:nvPicPr>
        <xdr:cNvPr id="5" name="4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755450" y="5479597"/>
          <a:ext cx="1539803" cy="15566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122611</xdr:colOff>
      <xdr:row>6</xdr:row>
      <xdr:rowOff>365138</xdr:rowOff>
    </xdr:from>
    <xdr:to>
      <xdr:col>12</xdr:col>
      <xdr:colOff>363283</xdr:colOff>
      <xdr:row>8</xdr:row>
      <xdr:rowOff>373376</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480023" y="6584403"/>
          <a:ext cx="1675025" cy="1677914"/>
        </a:xfrm>
        <a:prstGeom prst="rect">
          <a:avLst/>
        </a:prstGeom>
      </xdr:spPr>
    </xdr:pic>
    <xdr:clientData/>
  </xdr:twoCellAnchor>
  <xdr:twoCellAnchor editAs="oneCell">
    <xdr:from>
      <xdr:col>11</xdr:col>
      <xdr:colOff>58015</xdr:colOff>
      <xdr:row>29</xdr:row>
      <xdr:rowOff>57150</xdr:rowOff>
    </xdr:from>
    <xdr:to>
      <xdr:col>12</xdr:col>
      <xdr:colOff>298687</xdr:colOff>
      <xdr:row>30</xdr:row>
      <xdr:rowOff>805833</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3412065" y="6543675"/>
          <a:ext cx="1669422" cy="16726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42276</xdr:colOff>
      <xdr:row>5</xdr:row>
      <xdr:rowOff>0</xdr:rowOff>
    </xdr:from>
    <xdr:to>
      <xdr:col>12</xdr:col>
      <xdr:colOff>282948</xdr:colOff>
      <xdr:row>7</xdr:row>
      <xdr:rowOff>324535</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084597" y="8561441"/>
          <a:ext cx="1669422" cy="1676845"/>
        </a:xfrm>
        <a:prstGeom prst="rect">
          <a:avLst/>
        </a:prstGeom>
      </xdr:spPr>
    </xdr:pic>
    <xdr:clientData/>
  </xdr:twoCellAnchor>
  <xdr:twoCellAnchor editAs="oneCell">
    <xdr:from>
      <xdr:col>11</xdr:col>
      <xdr:colOff>52202</xdr:colOff>
      <xdr:row>30</xdr:row>
      <xdr:rowOff>320633</xdr:rowOff>
    </xdr:from>
    <xdr:to>
      <xdr:col>12</xdr:col>
      <xdr:colOff>292874</xdr:colOff>
      <xdr:row>32</xdr:row>
      <xdr:rowOff>47813</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900677" y="8283533"/>
          <a:ext cx="1669422" cy="1527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34636</xdr:colOff>
      <xdr:row>5</xdr:row>
      <xdr:rowOff>0</xdr:rowOff>
    </xdr:from>
    <xdr:to>
      <xdr:col>12</xdr:col>
      <xdr:colOff>65577</xdr:colOff>
      <xdr:row>6</xdr:row>
      <xdr:rowOff>181330</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767195" y="7853288"/>
          <a:ext cx="1353235" cy="1357948"/>
        </a:xfrm>
        <a:prstGeom prst="rect">
          <a:avLst/>
        </a:prstGeom>
      </xdr:spPr>
    </xdr:pic>
    <xdr:clientData/>
  </xdr:twoCellAnchor>
  <xdr:twoCellAnchor editAs="oneCell">
    <xdr:from>
      <xdr:col>11</xdr:col>
      <xdr:colOff>93084</xdr:colOff>
      <xdr:row>27</xdr:row>
      <xdr:rowOff>637337</xdr:rowOff>
    </xdr:from>
    <xdr:to>
      <xdr:col>12</xdr:col>
      <xdr:colOff>212464</xdr:colOff>
      <xdr:row>28</xdr:row>
      <xdr:rowOff>858850</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1808834" y="6104687"/>
          <a:ext cx="1443355" cy="14407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23812</xdr:colOff>
      <xdr:row>5</xdr:row>
      <xdr:rowOff>1034142</xdr:rowOff>
    </xdr:from>
    <xdr:to>
      <xdr:col>12</xdr:col>
      <xdr:colOff>273143</xdr:colOff>
      <xdr:row>7</xdr:row>
      <xdr:rowOff>86044</xdr:rowOff>
    </xdr:to>
    <xdr:pic>
      <xdr:nvPicPr>
        <xdr:cNvPr id="2" name="1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787312" y="10246178"/>
          <a:ext cx="1678081" cy="1691688"/>
        </a:xfrm>
        <a:prstGeom prst="rect">
          <a:avLst/>
        </a:prstGeom>
      </xdr:spPr>
    </xdr:pic>
    <xdr:clientData/>
  </xdr:twoCellAnchor>
  <xdr:twoCellAnchor editAs="oneCell">
    <xdr:from>
      <xdr:col>11</xdr:col>
      <xdr:colOff>40140</xdr:colOff>
      <xdr:row>29</xdr:row>
      <xdr:rowOff>193901</xdr:rowOff>
    </xdr:from>
    <xdr:to>
      <xdr:col>12</xdr:col>
      <xdr:colOff>289471</xdr:colOff>
      <xdr:row>31</xdr:row>
      <xdr:rowOff>256135</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7422015" y="5661251"/>
          <a:ext cx="1678081" cy="16814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54429</xdr:colOff>
      <xdr:row>5</xdr:row>
      <xdr:rowOff>911680</xdr:rowOff>
    </xdr:from>
    <xdr:to>
      <xdr:col>12</xdr:col>
      <xdr:colOff>303760</xdr:colOff>
      <xdr:row>7</xdr:row>
      <xdr:rowOff>453441</xdr:rowOff>
    </xdr:to>
    <xdr:pic>
      <xdr:nvPicPr>
        <xdr:cNvPr id="3" name="2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2273643" y="11525251"/>
          <a:ext cx="1678081" cy="1678082"/>
        </a:xfrm>
        <a:prstGeom prst="rect">
          <a:avLst/>
        </a:prstGeom>
      </xdr:spPr>
    </xdr:pic>
    <xdr:clientData/>
  </xdr:twoCellAnchor>
  <xdr:twoCellAnchor editAs="oneCell">
    <xdr:from>
      <xdr:col>11</xdr:col>
      <xdr:colOff>63500</xdr:colOff>
      <xdr:row>24</xdr:row>
      <xdr:rowOff>348342</xdr:rowOff>
    </xdr:from>
    <xdr:to>
      <xdr:col>12</xdr:col>
      <xdr:colOff>312831</xdr:colOff>
      <xdr:row>25</xdr:row>
      <xdr:rowOff>756423</xdr:rowOff>
    </xdr:to>
    <xdr:pic>
      <xdr:nvPicPr>
        <xdr:cNvPr id="4" name="3 Imagen" descr="carpet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673850" y="3891642"/>
          <a:ext cx="1678081" cy="16749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1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tabColor theme="6" tint="-0.249977111117893"/>
  </sheetPr>
  <dimension ref="B1:S22"/>
  <sheetViews>
    <sheetView tabSelected="1" view="pageBreakPreview" zoomScale="115" zoomScaleNormal="100" zoomScaleSheetLayoutView="115" workbookViewId="0">
      <selection activeCell="Q19" sqref="Q19"/>
    </sheetView>
  </sheetViews>
  <sheetFormatPr baseColWidth="10" defaultColWidth="11.42578125" defaultRowHeight="15"/>
  <cols>
    <col min="1" max="1" width="8.7109375" style="19" customWidth="1"/>
    <col min="2" max="2" width="5.140625" style="19" customWidth="1"/>
    <col min="3" max="3" width="9.85546875" style="19" customWidth="1"/>
    <col min="4" max="5" width="11.42578125" style="19"/>
    <col min="6" max="6" width="8.140625" style="19" customWidth="1"/>
    <col min="7" max="7" width="7.42578125" style="19" customWidth="1"/>
    <col min="8" max="8" width="7.85546875" style="19" customWidth="1"/>
    <col min="9" max="9" width="11.42578125" style="19"/>
    <col min="10" max="10" width="14.7109375" style="19" customWidth="1"/>
    <col min="11" max="11" width="11.28515625" style="19" customWidth="1"/>
    <col min="12" max="13" width="7.28515625" style="19" customWidth="1"/>
    <col min="14" max="15" width="11.42578125" style="19"/>
    <col min="16" max="16" width="8.28515625" style="19" customWidth="1"/>
    <col min="17" max="17" width="10" style="19" customWidth="1"/>
    <col min="18" max="18" width="8.28515625" style="19" customWidth="1"/>
    <col min="19" max="19" width="7" style="19" customWidth="1"/>
    <col min="20" max="16384" width="11.42578125" style="19"/>
  </cols>
  <sheetData>
    <row r="1" spans="2:19" ht="15.75" thickBot="1"/>
    <row r="2" spans="2:19" ht="45" customHeight="1" thickBot="1">
      <c r="C2" s="244"/>
      <c r="D2" s="245"/>
      <c r="E2" s="727" t="s">
        <v>468</v>
      </c>
      <c r="F2" s="727"/>
      <c r="G2" s="727"/>
      <c r="H2" s="727"/>
      <c r="I2" s="727"/>
      <c r="J2" s="727"/>
      <c r="K2" s="727"/>
      <c r="L2" s="727"/>
      <c r="M2" s="727"/>
      <c r="N2" s="727"/>
      <c r="O2" s="727"/>
      <c r="P2" s="245"/>
      <c r="Q2" s="245"/>
      <c r="R2" s="245"/>
      <c r="S2" s="246"/>
    </row>
    <row r="3" spans="2:19">
      <c r="C3" s="227"/>
      <c r="D3" s="228"/>
      <c r="E3" s="228"/>
      <c r="F3" s="228"/>
      <c r="G3" s="228"/>
      <c r="H3" s="229"/>
      <c r="I3" s="227"/>
      <c r="J3" s="228"/>
      <c r="K3" s="228"/>
      <c r="L3" s="228"/>
      <c r="M3" s="229"/>
      <c r="N3" s="227"/>
      <c r="O3" s="228"/>
      <c r="P3" s="228"/>
      <c r="Q3" s="228"/>
      <c r="R3" s="228"/>
      <c r="S3" s="229"/>
    </row>
    <row r="4" spans="2:19" ht="15.75">
      <c r="C4" s="230" t="s">
        <v>300</v>
      </c>
      <c r="H4" s="231">
        <f>AVERAGE(G6:G16)</f>
        <v>0</v>
      </c>
      <c r="I4" s="230" t="s">
        <v>301</v>
      </c>
      <c r="M4" s="240">
        <f>AVERAGE(K6:K15)</f>
        <v>0</v>
      </c>
      <c r="N4" s="230" t="s">
        <v>302</v>
      </c>
      <c r="S4" s="240">
        <f>AVERAGE(P6:P10)</f>
        <v>0</v>
      </c>
    </row>
    <row r="5" spans="2:19">
      <c r="C5" s="232"/>
      <c r="H5" s="233"/>
      <c r="I5" s="232"/>
      <c r="M5" s="233"/>
      <c r="N5" s="232"/>
      <c r="S5" s="233"/>
    </row>
    <row r="6" spans="2:19" ht="17.25">
      <c r="B6" s="20"/>
      <c r="C6" s="234" t="s">
        <v>9</v>
      </c>
      <c r="D6" s="20"/>
      <c r="E6" s="20"/>
      <c r="F6" s="20"/>
      <c r="G6" s="34">
        <f>'Talento humano '!Y24</f>
        <v>0</v>
      </c>
      <c r="H6" s="235"/>
      <c r="I6" s="234" t="s">
        <v>38</v>
      </c>
      <c r="J6" s="20"/>
      <c r="K6" s="34">
        <f>SIAU!Y17</f>
        <v>0</v>
      </c>
      <c r="L6" s="20"/>
      <c r="M6" s="241"/>
      <c r="N6" s="237" t="s">
        <v>430</v>
      </c>
      <c r="O6" s="347"/>
      <c r="P6" s="131">
        <f>'Gestion  Academica '!Y20</f>
        <v>0</v>
      </c>
      <c r="S6" s="233"/>
    </row>
    <row r="7" spans="2:19" ht="17.25">
      <c r="B7" s="20"/>
      <c r="C7" s="237" t="s">
        <v>522</v>
      </c>
      <c r="D7" s="20"/>
      <c r="E7" s="20"/>
      <c r="F7" s="20"/>
      <c r="G7" s="34">
        <f>Autorizaciones!V16</f>
        <v>0</v>
      </c>
      <c r="H7" s="235"/>
      <c r="I7" s="234" t="s">
        <v>118</v>
      </c>
      <c r="J7" s="20"/>
      <c r="K7" s="34">
        <f>Urgencias!Y21</f>
        <v>0</v>
      </c>
      <c r="L7" s="20"/>
      <c r="M7" s="235"/>
      <c r="N7" s="234" t="s">
        <v>85</v>
      </c>
      <c r="O7" s="20"/>
      <c r="P7" s="131">
        <f>'Sistemas '!Y19</f>
        <v>0</v>
      </c>
      <c r="Q7" s="346"/>
      <c r="S7" s="233"/>
    </row>
    <row r="8" spans="2:19" ht="17.25">
      <c r="B8" s="20"/>
      <c r="C8" s="234" t="s">
        <v>421</v>
      </c>
      <c r="D8" s="20"/>
      <c r="E8" s="20"/>
      <c r="F8" s="20"/>
      <c r="G8" s="34">
        <f>AMBIENTAL!Y18</f>
        <v>0</v>
      </c>
      <c r="H8" s="235"/>
      <c r="I8" s="234" t="s">
        <v>114</v>
      </c>
      <c r="J8" s="20"/>
      <c r="K8" s="34">
        <f>'S. Ambulatorios'!Y19</f>
        <v>0</v>
      </c>
      <c r="L8" s="20"/>
      <c r="M8" s="235"/>
      <c r="N8" s="234" t="s">
        <v>116</v>
      </c>
      <c r="O8" s="20"/>
      <c r="P8" s="131">
        <f>Calidad!Y17</f>
        <v>0</v>
      </c>
      <c r="S8" s="233"/>
    </row>
    <row r="9" spans="2:19" ht="17.25">
      <c r="B9" s="20"/>
      <c r="C9" s="234" t="s">
        <v>303</v>
      </c>
      <c r="D9" s="20"/>
      <c r="E9" s="20"/>
      <c r="F9" s="20"/>
      <c r="G9" s="34">
        <f>Jurídica!Y16</f>
        <v>0</v>
      </c>
      <c r="H9" s="235"/>
      <c r="I9" s="234" t="s">
        <v>460</v>
      </c>
      <c r="J9" s="234"/>
      <c r="K9" s="34">
        <f>'Clinicas Md'!Y19</f>
        <v>0</v>
      </c>
      <c r="L9" s="20"/>
      <c r="M9" s="235"/>
      <c r="N9" s="237" t="s">
        <v>307</v>
      </c>
      <c r="O9" s="21"/>
      <c r="P9" s="131">
        <f>'Gestion Documental '!Y14</f>
        <v>0</v>
      </c>
      <c r="S9" s="233"/>
    </row>
    <row r="10" spans="2:19" ht="17.25">
      <c r="B10" s="20"/>
      <c r="C10" s="234" t="s">
        <v>420</v>
      </c>
      <c r="D10" s="20"/>
      <c r="E10" s="299"/>
      <c r="F10" s="20"/>
      <c r="G10" s="34">
        <f>'SALUD OCUPACIONAL'!Y17</f>
        <v>0</v>
      </c>
      <c r="H10" s="235"/>
      <c r="I10" s="234" t="s">
        <v>308</v>
      </c>
      <c r="J10" s="20"/>
      <c r="K10" s="34">
        <f>'Clinicas QX '!Y20</f>
        <v>0</v>
      </c>
      <c r="L10" s="20"/>
      <c r="M10" s="235"/>
      <c r="N10" s="237" t="s">
        <v>437</v>
      </c>
      <c r="O10" s="20"/>
      <c r="P10" s="131">
        <f>COMUNICACIONES!Y18</f>
        <v>0</v>
      </c>
      <c r="S10" s="233"/>
    </row>
    <row r="11" spans="2:19" ht="17.25">
      <c r="B11" s="20"/>
      <c r="C11" s="234" t="s">
        <v>304</v>
      </c>
      <c r="D11" s="20"/>
      <c r="E11" s="20"/>
      <c r="F11" s="20"/>
      <c r="G11" s="34">
        <f>'Almacen y Suministros'!Y16</f>
        <v>0</v>
      </c>
      <c r="H11" s="235"/>
      <c r="I11" s="234" t="s">
        <v>120</v>
      </c>
      <c r="J11" s="20"/>
      <c r="K11" s="34">
        <f>Farmacia!Y18</f>
        <v>0</v>
      </c>
      <c r="L11" s="20"/>
      <c r="M11" s="235"/>
      <c r="N11" s="237"/>
      <c r="O11" s="20"/>
      <c r="P11" s="22"/>
      <c r="S11" s="233"/>
    </row>
    <row r="12" spans="2:19" ht="17.25">
      <c r="B12" s="20"/>
      <c r="C12" s="234" t="s">
        <v>305</v>
      </c>
      <c r="D12" s="20"/>
      <c r="E12" s="20"/>
      <c r="F12" s="20"/>
      <c r="G12" s="34">
        <f>Biomedica!Y18</f>
        <v>0</v>
      </c>
      <c r="H12" s="235"/>
      <c r="I12" s="234" t="s">
        <v>309</v>
      </c>
      <c r="J12" s="20"/>
      <c r="K12" s="34">
        <f>Enfermeria!Y18</f>
        <v>0</v>
      </c>
      <c r="L12" s="20"/>
      <c r="M12" s="235"/>
      <c r="N12" s="236"/>
      <c r="O12" s="20"/>
      <c r="P12" s="22"/>
      <c r="S12" s="233"/>
    </row>
    <row r="13" spans="2:19" ht="17.25">
      <c r="B13" s="20"/>
      <c r="C13" s="234" t="s">
        <v>306</v>
      </c>
      <c r="D13" s="20"/>
      <c r="E13" s="20"/>
      <c r="F13" s="20"/>
      <c r="G13" s="34">
        <f>Infraestructura!Y17</f>
        <v>0</v>
      </c>
      <c r="H13" s="235"/>
      <c r="I13" s="234" t="s">
        <v>310</v>
      </c>
      <c r="J13" s="20"/>
      <c r="K13" s="34">
        <f>'UCI A '!X18</f>
        <v>0</v>
      </c>
      <c r="L13" s="20"/>
      <c r="M13" s="235"/>
      <c r="N13" s="236"/>
      <c r="O13" s="20"/>
      <c r="P13" s="22"/>
      <c r="S13" s="233"/>
    </row>
    <row r="14" spans="2:19" ht="17.25">
      <c r="B14" s="20"/>
      <c r="C14" s="237" t="s">
        <v>117</v>
      </c>
      <c r="D14" s="20"/>
      <c r="E14" s="20"/>
      <c r="F14" s="20"/>
      <c r="G14" s="34">
        <f>Cartera!Y18</f>
        <v>0</v>
      </c>
      <c r="H14" s="235"/>
      <c r="I14" s="234" t="s">
        <v>311</v>
      </c>
      <c r="J14" s="20"/>
      <c r="K14" s="34">
        <f>'UCI P '!X19</f>
        <v>0</v>
      </c>
      <c r="L14" s="20"/>
      <c r="M14" s="235"/>
      <c r="N14" s="236"/>
      <c r="O14" s="20"/>
      <c r="P14" s="22"/>
      <c r="S14" s="233"/>
    </row>
    <row r="15" spans="2:19" ht="17.25">
      <c r="B15" s="20"/>
      <c r="C15" s="237" t="s">
        <v>400</v>
      </c>
      <c r="D15" s="20"/>
      <c r="E15" s="20"/>
      <c r="F15" s="20"/>
      <c r="G15" s="34">
        <f>facturación!Y17</f>
        <v>0</v>
      </c>
      <c r="H15" s="235"/>
      <c r="I15" s="234" t="s">
        <v>312</v>
      </c>
      <c r="J15" s="20"/>
      <c r="K15" s="34">
        <f>'UCI N '!X20</f>
        <v>0</v>
      </c>
      <c r="L15" s="20"/>
      <c r="M15" s="235"/>
      <c r="N15" s="236"/>
      <c r="O15" s="20"/>
      <c r="P15" s="20"/>
      <c r="Q15" s="20"/>
      <c r="S15" s="233"/>
    </row>
    <row r="16" spans="2:19" ht="17.25">
      <c r="B16" s="20"/>
      <c r="C16" s="237" t="s">
        <v>401</v>
      </c>
      <c r="D16" s="392"/>
      <c r="E16" s="20"/>
      <c r="F16" s="20"/>
      <c r="G16" s="34">
        <f>'Auditoria Medica'!Y17</f>
        <v>0</v>
      </c>
      <c r="H16" s="394"/>
      <c r="I16" s="232"/>
      <c r="J16" s="20"/>
      <c r="K16" s="20"/>
      <c r="L16" s="20"/>
      <c r="M16" s="235"/>
      <c r="N16" s="236"/>
      <c r="O16" s="20"/>
      <c r="P16" s="20"/>
      <c r="Q16" s="20"/>
      <c r="S16" s="233"/>
    </row>
    <row r="17" spans="2:19" ht="18" thickBot="1">
      <c r="B17" s="22"/>
      <c r="C17" s="395"/>
      <c r="D17" s="392"/>
      <c r="E17" s="238"/>
      <c r="F17" s="238"/>
      <c r="G17" s="238"/>
      <c r="H17" s="239"/>
      <c r="I17" s="395"/>
      <c r="J17" s="238"/>
      <c r="K17" s="238"/>
      <c r="L17" s="238"/>
      <c r="M17" s="238"/>
      <c r="N17" s="345"/>
      <c r="O17" s="238"/>
      <c r="P17" s="239"/>
      <c r="Q17" s="242"/>
      <c r="R17" s="242"/>
      <c r="S17" s="243"/>
    </row>
    <row r="18" spans="2:19" ht="27" thickBot="1">
      <c r="C18" s="429"/>
      <c r="D18" s="228"/>
      <c r="H18" s="724" t="s">
        <v>1131</v>
      </c>
      <c r="I18" s="725"/>
      <c r="J18" s="725"/>
      <c r="K18" s="725"/>
      <c r="L18" s="725"/>
      <c r="M18" s="725"/>
      <c r="N18" s="725"/>
      <c r="O18" s="726"/>
      <c r="Q18" s="393">
        <f>AVERAGE(G6:G16,K6:K15,P6:P10)</f>
        <v>0</v>
      </c>
    </row>
    <row r="19" spans="2:19" ht="15.75" thickBot="1">
      <c r="C19" s="728" t="s">
        <v>526</v>
      </c>
      <c r="D19" s="728"/>
      <c r="E19" s="433">
        <f>SUM(D20:E22)</f>
        <v>26</v>
      </c>
    </row>
    <row r="20" spans="2:19" ht="17.25" customHeight="1">
      <c r="C20" s="432" t="s">
        <v>527</v>
      </c>
      <c r="D20" s="434">
        <v>11</v>
      </c>
      <c r="P20" s="133"/>
    </row>
    <row r="21" spans="2:19">
      <c r="C21" s="432" t="s">
        <v>528</v>
      </c>
      <c r="D21" s="434">
        <v>10</v>
      </c>
    </row>
    <row r="22" spans="2:19">
      <c r="C22" s="432" t="s">
        <v>529</v>
      </c>
      <c r="D22" s="434">
        <v>5</v>
      </c>
    </row>
  </sheetData>
  <mergeCells count="3">
    <mergeCell ref="H18:O18"/>
    <mergeCell ref="E2:O2"/>
    <mergeCell ref="C19:D19"/>
  </mergeCells>
  <hyperlinks>
    <hyperlink ref="C6" location="'Talento humano '!A1" display="Talento Humano"/>
    <hyperlink ref="C8" location="AMBIENTAL!A1" display="Gestion ambiental"/>
    <hyperlink ref="C9" location="Jurídica!A1" display="Juridica"/>
    <hyperlink ref="C10" location="'SALUD OCUPACIONAL'!A1" display="Salud Ocupacional "/>
    <hyperlink ref="C11" location="'Almacen y Suministros'!A1" display="Almacen y suministros"/>
    <hyperlink ref="C12" location="Biomedica!A1" display="Ingenieria Biomedica"/>
    <hyperlink ref="C13" location="Infraestructura!A1" display="Infraestructura y/o mantenimiento"/>
    <hyperlink ref="I6" location="SIAU!A1" display="SIAU"/>
    <hyperlink ref="I7" location="Urgencias!A1" display="Urgencias"/>
    <hyperlink ref="I8" location="'S. Ambulatorios'!A1" display="Servicios Ambulatorios"/>
    <hyperlink ref="I9" location="'clinicas Md'!A1" display="Clinicas Medicas"/>
    <hyperlink ref="I10" location="'Clinicas QX '!A1" display="Clinicas Quirurgicas"/>
    <hyperlink ref="I11" location="Farmacia!A1" display="Farmacia"/>
    <hyperlink ref="I12" location="Enfermeria!A1" display="Enfermeria"/>
    <hyperlink ref="I13" location="'UCI A '!A1" display="UCI Adultos"/>
    <hyperlink ref="I14" location="'UCI P '!A1" display="UCI Pediatrica"/>
    <hyperlink ref="I15" location="'UCI N '!A1" display="UCI Neonatos"/>
    <hyperlink ref="N7" location="'Sistemas '!A1" display="Sistemas"/>
    <hyperlink ref="N8" location="Calidad!A1" display="Calidad"/>
    <hyperlink ref="C14" location="Cartera!A1" display="Cartera"/>
    <hyperlink ref="C15" location="facturación!A1" display="Facturación"/>
    <hyperlink ref="C16" location="'Auditoria Medica'!A1" display="Auditoria Medica"/>
    <hyperlink ref="N9" location="'Gestion Documental '!A1" display="Gestion Documental"/>
    <hyperlink ref="C10:E10" location="'SALUD OCUPACIONAL'!A1" display="Salud Ocupacional "/>
    <hyperlink ref="N10" location="COMUNICACIONES!A1" display="Comunicaciones"/>
    <hyperlink ref="N6" location="'Gestion  Academica '!A1" display="Gestión Academica"/>
    <hyperlink ref="C7" location="Autorizaciones!A1" display="Autorizaciones"/>
  </hyperlinks>
  <pageMargins left="0.70866141732283472" right="0.38645833333333335" top="0.74803149606299213" bottom="0.74803149606299213" header="0.31496062992125984" footer="0.31496062992125984"/>
  <pageSetup scale="70" orientation="landscape" r:id="rId1"/>
  <drawing r:id="rId2"/>
</worksheet>
</file>

<file path=xl/worksheets/sheet10.xml><?xml version="1.0" encoding="utf-8"?>
<worksheet xmlns="http://schemas.openxmlformats.org/spreadsheetml/2006/main" xmlns:r="http://schemas.openxmlformats.org/officeDocument/2006/relationships">
  <sheetPr>
    <tabColor rgb="FF0070C0"/>
  </sheetPr>
  <dimension ref="A1:AC28"/>
  <sheetViews>
    <sheetView topLeftCell="K1" zoomScale="70" zoomScaleNormal="70" workbookViewId="0">
      <selection activeCell="AB28" sqref="AB28"/>
    </sheetView>
  </sheetViews>
  <sheetFormatPr baseColWidth="10" defaultColWidth="11.42578125" defaultRowHeight="12.75"/>
  <cols>
    <col min="1" max="1" width="11.42578125" style="68"/>
    <col min="2" max="2" width="15.140625" style="68" customWidth="1"/>
    <col min="3" max="3" width="19.42578125" style="68" customWidth="1"/>
    <col min="4" max="4" width="11.42578125" style="68"/>
    <col min="5" max="5" width="19.7109375" style="68" customWidth="1"/>
    <col min="6" max="6" width="15.5703125" style="68" customWidth="1"/>
    <col min="7" max="8" width="11.42578125" style="68"/>
    <col min="9" max="9" width="16.28515625" style="68" customWidth="1"/>
    <col min="10" max="10" width="27.42578125" style="68" customWidth="1"/>
    <col min="11" max="11" width="32" style="68" customWidth="1"/>
    <col min="12" max="12" width="21.42578125" style="68" customWidth="1"/>
    <col min="13" max="13" width="16" style="68" customWidth="1"/>
    <col min="14" max="14" width="11.42578125" style="68"/>
    <col min="15" max="15" width="11.5703125" style="68" customWidth="1"/>
    <col min="16" max="16" width="11.42578125" style="68"/>
    <col min="17" max="17" width="11.5703125" style="68" customWidth="1"/>
    <col min="18" max="18" width="11.42578125" style="68"/>
    <col min="19" max="19" width="11.5703125" style="68" customWidth="1"/>
    <col min="20" max="20" width="11.42578125" style="68"/>
    <col min="21" max="21" width="15.7109375" style="68" customWidth="1"/>
    <col min="22" max="24" width="17.5703125" style="68" customWidth="1"/>
    <col min="25" max="25" width="15" style="68" customWidth="1"/>
    <col min="26" max="26" width="17.5703125" style="68" customWidth="1"/>
    <col min="27" max="27" width="14.42578125" style="68" customWidth="1"/>
    <col min="28" max="28" width="13.7109375" style="68" customWidth="1"/>
    <col min="29" max="29" width="13" style="105" customWidth="1"/>
    <col min="30" max="16384" width="11.42578125" style="68"/>
  </cols>
  <sheetData>
    <row r="1" spans="1:29" ht="43.5" customHeight="1">
      <c r="A1" s="757" t="s">
        <v>313</v>
      </c>
      <c r="B1" s="824"/>
      <c r="C1" s="824"/>
      <c r="D1" s="824"/>
    </row>
    <row r="2" spans="1:29" ht="67.5" customHeight="1">
      <c r="A2" s="763" t="s">
        <v>353</v>
      </c>
      <c r="B2" s="763" t="s">
        <v>350</v>
      </c>
      <c r="C2" s="763" t="s">
        <v>187</v>
      </c>
      <c r="D2" s="763" t="s">
        <v>0</v>
      </c>
      <c r="E2" s="763" t="s">
        <v>343</v>
      </c>
      <c r="F2" s="763" t="s">
        <v>341</v>
      </c>
      <c r="G2" s="763" t="s">
        <v>1</v>
      </c>
      <c r="H2" s="763" t="s">
        <v>469</v>
      </c>
      <c r="I2" s="763" t="s">
        <v>108</v>
      </c>
      <c r="J2" s="763" t="s">
        <v>187</v>
      </c>
      <c r="K2" s="763" t="s">
        <v>368</v>
      </c>
      <c r="L2" s="106" t="s">
        <v>277</v>
      </c>
      <c r="M2" s="763" t="s">
        <v>2</v>
      </c>
      <c r="N2" s="821" t="s">
        <v>3</v>
      </c>
      <c r="O2" s="822"/>
      <c r="P2" s="822"/>
      <c r="Q2" s="822"/>
      <c r="R2" s="822"/>
      <c r="S2" s="822"/>
      <c r="T2" s="858"/>
      <c r="U2" s="36"/>
      <c r="V2" s="786" t="s">
        <v>434</v>
      </c>
      <c r="W2" s="787"/>
      <c r="X2" s="787"/>
      <c r="Y2" s="787"/>
      <c r="Z2" s="788"/>
    </row>
    <row r="3" spans="1:29" ht="38.25">
      <c r="A3" s="764"/>
      <c r="B3" s="764"/>
      <c r="C3" s="764"/>
      <c r="D3" s="764"/>
      <c r="E3" s="764"/>
      <c r="F3" s="764"/>
      <c r="G3" s="764"/>
      <c r="H3" s="764"/>
      <c r="I3" s="764"/>
      <c r="J3" s="764"/>
      <c r="K3" s="764"/>
      <c r="L3" s="107"/>
      <c r="M3" s="764"/>
      <c r="N3" s="36" t="s">
        <v>124</v>
      </c>
      <c r="O3" s="36" t="s">
        <v>126</v>
      </c>
      <c r="P3" s="36" t="s">
        <v>125</v>
      </c>
      <c r="Q3" s="36" t="s">
        <v>127</v>
      </c>
      <c r="R3" s="36" t="s">
        <v>128</v>
      </c>
      <c r="S3" s="36" t="s">
        <v>129</v>
      </c>
      <c r="T3" s="36" t="s">
        <v>130</v>
      </c>
      <c r="U3" s="36" t="s">
        <v>298</v>
      </c>
      <c r="V3" s="36" t="s">
        <v>296</v>
      </c>
      <c r="W3" s="36" t="s">
        <v>292</v>
      </c>
      <c r="X3" s="36" t="s">
        <v>293</v>
      </c>
      <c r="Y3" s="36" t="s">
        <v>294</v>
      </c>
      <c r="Z3" s="342" t="s">
        <v>465</v>
      </c>
    </row>
    <row r="4" spans="1:29" ht="110.45" customHeight="1">
      <c r="A4" s="439" t="s">
        <v>424</v>
      </c>
      <c r="B4" s="437" t="s">
        <v>4</v>
      </c>
      <c r="C4" s="437" t="s">
        <v>5</v>
      </c>
      <c r="D4" s="437" t="s">
        <v>171</v>
      </c>
      <c r="E4" s="202" t="s">
        <v>10</v>
      </c>
      <c r="F4" s="202" t="s">
        <v>11</v>
      </c>
      <c r="G4" s="164">
        <v>0.9</v>
      </c>
      <c r="H4" s="168">
        <v>1</v>
      </c>
      <c r="I4" s="202" t="s">
        <v>151</v>
      </c>
      <c r="J4" s="202" t="s">
        <v>373</v>
      </c>
      <c r="K4" s="202" t="s">
        <v>408</v>
      </c>
      <c r="L4" s="857"/>
      <c r="M4" s="37" t="s">
        <v>164</v>
      </c>
      <c r="N4" s="58">
        <v>1</v>
      </c>
      <c r="O4" s="247"/>
      <c r="P4" s="58">
        <v>1</v>
      </c>
      <c r="Q4" s="247"/>
      <c r="R4" s="58">
        <v>1</v>
      </c>
      <c r="S4" s="247"/>
      <c r="T4" s="58">
        <v>1</v>
      </c>
      <c r="U4" s="256"/>
      <c r="V4" s="67">
        <f t="shared" ref="V4:V15" si="0">IFERROR((O4*100%)/N4,"-")</f>
        <v>0</v>
      </c>
      <c r="W4" s="67">
        <f t="shared" ref="W4:W15" si="1">IFERROR((Q4*100%)/P4,"-")</f>
        <v>0</v>
      </c>
      <c r="X4" s="67">
        <f t="shared" ref="X4:X15" si="2">IFERROR((S4*100%)/R4,"-")</f>
        <v>0</v>
      </c>
      <c r="Y4" s="67">
        <f t="shared" ref="Y4:Y15" si="3">IFERROR((U4*100%)/T4,"-")</f>
        <v>0</v>
      </c>
      <c r="Z4" s="67">
        <f t="shared" ref="Z4:Z16" si="4">IFERROR(AVERAGE(V4:Y4),"-")</f>
        <v>0</v>
      </c>
    </row>
    <row r="5" spans="1:29" ht="76.5" customHeight="1">
      <c r="A5" s="765" t="s">
        <v>29</v>
      </c>
      <c r="B5" s="820" t="s">
        <v>26</v>
      </c>
      <c r="C5" s="820" t="s">
        <v>27</v>
      </c>
      <c r="D5" s="820" t="s">
        <v>281</v>
      </c>
      <c r="E5" s="199" t="s">
        <v>28</v>
      </c>
      <c r="F5" s="326" t="s">
        <v>464</v>
      </c>
      <c r="G5" s="201">
        <v>1</v>
      </c>
      <c r="H5" s="200">
        <v>1</v>
      </c>
      <c r="I5" s="327" t="s">
        <v>134</v>
      </c>
      <c r="J5" s="204" t="s">
        <v>417</v>
      </c>
      <c r="K5" s="374" t="s">
        <v>473</v>
      </c>
      <c r="L5" s="857"/>
      <c r="M5" s="443" t="s">
        <v>539</v>
      </c>
      <c r="N5" s="59">
        <v>1</v>
      </c>
      <c r="O5" s="248"/>
      <c r="P5" s="59">
        <v>1</v>
      </c>
      <c r="Q5" s="248"/>
      <c r="R5" s="59">
        <v>1</v>
      </c>
      <c r="S5" s="248"/>
      <c r="T5" s="59">
        <v>1</v>
      </c>
      <c r="U5" s="257"/>
      <c r="V5" s="67">
        <f t="shared" si="0"/>
        <v>0</v>
      </c>
      <c r="W5" s="67">
        <f t="shared" si="1"/>
        <v>0</v>
      </c>
      <c r="X5" s="67">
        <f t="shared" si="2"/>
        <v>0</v>
      </c>
      <c r="Y5" s="67">
        <f t="shared" si="3"/>
        <v>0</v>
      </c>
      <c r="Z5" s="67">
        <f t="shared" si="4"/>
        <v>0</v>
      </c>
    </row>
    <row r="6" spans="1:29" ht="76.900000000000006" customHeight="1">
      <c r="A6" s="785"/>
      <c r="B6" s="820"/>
      <c r="C6" s="820"/>
      <c r="D6" s="820"/>
      <c r="E6" s="102" t="s">
        <v>33</v>
      </c>
      <c r="F6" s="378" t="s">
        <v>34</v>
      </c>
      <c r="G6" s="379">
        <v>0.7</v>
      </c>
      <c r="H6" s="380">
        <v>0.9</v>
      </c>
      <c r="I6" s="379" t="s">
        <v>156</v>
      </c>
      <c r="J6" s="409" t="s">
        <v>504</v>
      </c>
      <c r="K6" s="409" t="s">
        <v>506</v>
      </c>
      <c r="L6" s="857"/>
      <c r="M6" s="407" t="s">
        <v>503</v>
      </c>
      <c r="N6" s="60">
        <v>1</v>
      </c>
      <c r="O6" s="247"/>
      <c r="P6" s="60">
        <v>1</v>
      </c>
      <c r="Q6" s="247"/>
      <c r="R6" s="60">
        <v>1</v>
      </c>
      <c r="S6" s="247"/>
      <c r="T6" s="60">
        <v>1</v>
      </c>
      <c r="U6" s="256"/>
      <c r="V6" s="67">
        <f t="shared" ref="V6" si="5">IFERROR((O6*100%)/N6,"-")</f>
        <v>0</v>
      </c>
      <c r="W6" s="67">
        <f t="shared" ref="W6" si="6">IFERROR((Q6*100%)/P6,"-")</f>
        <v>0</v>
      </c>
      <c r="X6" s="67">
        <f t="shared" ref="X6" si="7">IFERROR((S6*100%)/R6,"-")</f>
        <v>0</v>
      </c>
      <c r="Y6" s="67">
        <f t="shared" ref="Y6" si="8">IFERROR((U6*100%)/T6,"-")</f>
        <v>0</v>
      </c>
      <c r="Z6" s="67">
        <f t="shared" ref="Z6" si="9">IFERROR(AVERAGE(V6:Y6),"-")</f>
        <v>0</v>
      </c>
    </row>
    <row r="7" spans="1:29" ht="76.150000000000006" customHeight="1">
      <c r="A7" s="785"/>
      <c r="B7" s="820"/>
      <c r="C7" s="820"/>
      <c r="D7" s="820"/>
      <c r="E7" s="43" t="s">
        <v>39</v>
      </c>
      <c r="F7" s="44" t="s">
        <v>40</v>
      </c>
      <c r="G7" s="45">
        <v>0.9</v>
      </c>
      <c r="H7" s="46">
        <v>0.9</v>
      </c>
      <c r="I7" s="45" t="s">
        <v>159</v>
      </c>
      <c r="J7" s="204" t="s">
        <v>42</v>
      </c>
      <c r="K7" s="204" t="s">
        <v>155</v>
      </c>
      <c r="L7" s="857"/>
      <c r="M7" s="45" t="s">
        <v>112</v>
      </c>
      <c r="N7" s="60">
        <v>0</v>
      </c>
      <c r="O7" s="247"/>
      <c r="P7" s="60">
        <v>1</v>
      </c>
      <c r="Q7" s="247"/>
      <c r="R7" s="60">
        <v>1</v>
      </c>
      <c r="S7" s="247"/>
      <c r="T7" s="60">
        <v>1</v>
      </c>
      <c r="U7" s="255"/>
      <c r="V7" s="67" t="str">
        <f t="shared" si="0"/>
        <v>-</v>
      </c>
      <c r="W7" s="67">
        <f t="shared" si="1"/>
        <v>0</v>
      </c>
      <c r="X7" s="67">
        <f t="shared" si="2"/>
        <v>0</v>
      </c>
      <c r="Y7" s="67">
        <f t="shared" si="3"/>
        <v>0</v>
      </c>
      <c r="Z7" s="67">
        <f t="shared" si="4"/>
        <v>0</v>
      </c>
    </row>
    <row r="8" spans="1:29" ht="69" customHeight="1">
      <c r="A8" s="785"/>
      <c r="B8" s="820"/>
      <c r="C8" s="820" t="s">
        <v>46</v>
      </c>
      <c r="D8" s="838" t="s">
        <v>172</v>
      </c>
      <c r="E8" s="820" t="s">
        <v>47</v>
      </c>
      <c r="F8" s="820" t="s">
        <v>48</v>
      </c>
      <c r="G8" s="840">
        <v>0.9</v>
      </c>
      <c r="H8" s="859">
        <v>0.9</v>
      </c>
      <c r="I8" s="795" t="s">
        <v>322</v>
      </c>
      <c r="J8" s="463" t="s">
        <v>169</v>
      </c>
      <c r="K8" s="463" t="s">
        <v>556</v>
      </c>
      <c r="L8" s="857"/>
      <c r="M8" s="463" t="s">
        <v>553</v>
      </c>
      <c r="N8" s="60">
        <v>1</v>
      </c>
      <c r="O8" s="247"/>
      <c r="P8" s="60">
        <v>1</v>
      </c>
      <c r="Q8" s="247"/>
      <c r="R8" s="60">
        <v>1</v>
      </c>
      <c r="S8" s="247"/>
      <c r="T8" s="60">
        <v>1</v>
      </c>
      <c r="U8" s="256"/>
      <c r="V8" s="67">
        <f t="shared" si="0"/>
        <v>0</v>
      </c>
      <c r="W8" s="67">
        <f t="shared" si="1"/>
        <v>0</v>
      </c>
      <c r="X8" s="67">
        <f t="shared" si="2"/>
        <v>0</v>
      </c>
      <c r="Y8" s="67">
        <f t="shared" si="3"/>
        <v>0</v>
      </c>
      <c r="Z8" s="67">
        <f t="shared" si="4"/>
        <v>0</v>
      </c>
      <c r="AA8" s="35"/>
      <c r="AB8" s="35"/>
      <c r="AC8" s="74"/>
    </row>
    <row r="9" spans="1:29" ht="69" customHeight="1">
      <c r="A9" s="785"/>
      <c r="B9" s="820"/>
      <c r="C9" s="820"/>
      <c r="D9" s="838"/>
      <c r="E9" s="820"/>
      <c r="F9" s="820"/>
      <c r="G9" s="840"/>
      <c r="H9" s="859"/>
      <c r="I9" s="796"/>
      <c r="J9" s="473" t="s">
        <v>569</v>
      </c>
      <c r="K9" s="473" t="s">
        <v>570</v>
      </c>
      <c r="L9" s="857"/>
      <c r="M9" s="463" t="s">
        <v>554</v>
      </c>
      <c r="N9" s="60">
        <v>1</v>
      </c>
      <c r="O9" s="247"/>
      <c r="P9" s="60">
        <v>1</v>
      </c>
      <c r="Q9" s="247"/>
      <c r="R9" s="60">
        <v>1</v>
      </c>
      <c r="S9" s="247"/>
      <c r="T9" s="60">
        <v>1</v>
      </c>
      <c r="U9" s="256"/>
      <c r="V9" s="67">
        <f t="shared" ref="V9" si="10">IFERROR((O9*100%)/N9,"-")</f>
        <v>0</v>
      </c>
      <c r="W9" s="67">
        <f t="shared" ref="W9" si="11">IFERROR((Q9*100%)/P9,"-")</f>
        <v>0</v>
      </c>
      <c r="X9" s="67">
        <f t="shared" ref="X9" si="12">IFERROR((S9*100%)/R9,"-")</f>
        <v>0</v>
      </c>
      <c r="Y9" s="67">
        <f t="shared" ref="Y9" si="13">IFERROR((U9*100%)/T9,"-")</f>
        <v>0</v>
      </c>
      <c r="Z9" s="67">
        <f t="shared" ref="Z9" si="14">IFERROR(AVERAGE(V9:Y9),"-")</f>
        <v>0</v>
      </c>
      <c r="AA9" s="35"/>
      <c r="AB9" s="35"/>
      <c r="AC9" s="74"/>
    </row>
    <row r="10" spans="1:29" ht="70.900000000000006" customHeight="1">
      <c r="A10" s="766"/>
      <c r="B10" s="820"/>
      <c r="C10" s="820"/>
      <c r="D10" s="838"/>
      <c r="E10" s="820"/>
      <c r="F10" s="820"/>
      <c r="G10" s="840"/>
      <c r="H10" s="859"/>
      <c r="I10" s="797"/>
      <c r="J10" s="419" t="s">
        <v>549</v>
      </c>
      <c r="K10" s="463" t="s">
        <v>550</v>
      </c>
      <c r="L10" s="857"/>
      <c r="M10" s="463" t="s">
        <v>558</v>
      </c>
      <c r="N10" s="60">
        <v>0</v>
      </c>
      <c r="O10" s="247"/>
      <c r="P10" s="60">
        <v>1</v>
      </c>
      <c r="Q10" s="247"/>
      <c r="R10" s="60">
        <v>0</v>
      </c>
      <c r="S10" s="247"/>
      <c r="T10" s="60">
        <v>1</v>
      </c>
      <c r="U10" s="256"/>
      <c r="V10" s="67" t="str">
        <f t="shared" si="0"/>
        <v>-</v>
      </c>
      <c r="W10" s="67">
        <f t="shared" si="1"/>
        <v>0</v>
      </c>
      <c r="X10" s="67" t="str">
        <f t="shared" si="2"/>
        <v>-</v>
      </c>
      <c r="Y10" s="67">
        <f t="shared" si="3"/>
        <v>0</v>
      </c>
      <c r="Z10" s="67">
        <f t="shared" si="4"/>
        <v>0</v>
      </c>
      <c r="AA10" s="35"/>
      <c r="AB10" s="35"/>
      <c r="AC10" s="74"/>
    </row>
    <row r="11" spans="1:29" ht="138" customHeight="1">
      <c r="A11" s="160" t="s">
        <v>392</v>
      </c>
      <c r="B11" s="161" t="s">
        <v>282</v>
      </c>
      <c r="C11" s="161" t="s">
        <v>283</v>
      </c>
      <c r="D11" s="161" t="s">
        <v>284</v>
      </c>
      <c r="E11" s="161" t="s">
        <v>64</v>
      </c>
      <c r="F11" s="161" t="s">
        <v>288</v>
      </c>
      <c r="G11" s="367">
        <v>5.0000000000000001E-3</v>
      </c>
      <c r="H11" s="209">
        <v>5.0000000000000001E-3</v>
      </c>
      <c r="I11" s="212" t="s">
        <v>66</v>
      </c>
      <c r="J11" s="52" t="s">
        <v>165</v>
      </c>
      <c r="K11" s="198" t="s">
        <v>143</v>
      </c>
      <c r="L11" s="857"/>
      <c r="M11" s="51" t="s">
        <v>68</v>
      </c>
      <c r="N11" s="63" t="s">
        <v>425</v>
      </c>
      <c r="O11" s="263"/>
      <c r="P11" s="63">
        <v>5.0000000000000001E-3</v>
      </c>
      <c r="Q11" s="263"/>
      <c r="R11" s="63">
        <v>5.0000000000000001E-3</v>
      </c>
      <c r="S11" s="263"/>
      <c r="T11" s="63">
        <v>5.0000000000000001E-3</v>
      </c>
      <c r="U11" s="286"/>
      <c r="V11" s="67" t="str">
        <f>IF(O11,IF(O11&gt;=0.5%,100%,IF(AND(O11&gt;0.4%),79%,0%)),"-")</f>
        <v>-</v>
      </c>
      <c r="W11" s="67" t="str">
        <f>IF(Q11,IF(Q11&gt;=0.5%,100%,IF(AND(Q11&gt;0.4%),79%,0%)),"-")</f>
        <v>-</v>
      </c>
      <c r="X11" s="67" t="str">
        <f>IF(S11,IF(S11&gt;=0.5%,100%,IF(AND(S11&gt;0.4%),79%,0%)),"-")</f>
        <v>-</v>
      </c>
      <c r="Y11" s="67" t="str">
        <f>IF(U11,IF(U11&gt;=0.5%,100%,IF(AND(U11&gt;0.4%),79%,0%)),"-")</f>
        <v>-</v>
      </c>
      <c r="Z11" s="67" t="str">
        <f t="shared" si="4"/>
        <v>-</v>
      </c>
    </row>
    <row r="12" spans="1:29" ht="92.25" customHeight="1">
      <c r="A12" s="765" t="s">
        <v>110</v>
      </c>
      <c r="B12" s="767" t="s">
        <v>71</v>
      </c>
      <c r="C12" s="767" t="s">
        <v>72</v>
      </c>
      <c r="D12" s="819" t="s">
        <v>174</v>
      </c>
      <c r="E12" s="216" t="s">
        <v>76</v>
      </c>
      <c r="F12" s="216" t="s">
        <v>77</v>
      </c>
      <c r="G12" s="217">
        <v>0.5</v>
      </c>
      <c r="H12" s="218">
        <v>0.75</v>
      </c>
      <c r="I12" s="217" t="s">
        <v>369</v>
      </c>
      <c r="J12" s="217" t="s">
        <v>475</v>
      </c>
      <c r="K12" s="217" t="s">
        <v>518</v>
      </c>
      <c r="L12" s="857"/>
      <c r="M12" s="54" t="s">
        <v>123</v>
      </c>
      <c r="N12" s="64">
        <v>1</v>
      </c>
      <c r="O12" s="247"/>
      <c r="P12" s="64">
        <v>1</v>
      </c>
      <c r="Q12" s="247"/>
      <c r="R12" s="64">
        <v>1</v>
      </c>
      <c r="S12" s="247"/>
      <c r="T12" s="64">
        <v>1</v>
      </c>
      <c r="U12" s="287"/>
      <c r="V12" s="67">
        <f t="shared" si="0"/>
        <v>0</v>
      </c>
      <c r="W12" s="67">
        <f t="shared" si="1"/>
        <v>0</v>
      </c>
      <c r="X12" s="67">
        <f t="shared" si="2"/>
        <v>0</v>
      </c>
      <c r="Y12" s="67">
        <f t="shared" si="3"/>
        <v>0</v>
      </c>
      <c r="Z12" s="67">
        <f t="shared" si="4"/>
        <v>0</v>
      </c>
    </row>
    <row r="13" spans="1:29" ht="66.75" customHeight="1">
      <c r="A13" s="785"/>
      <c r="B13" s="874"/>
      <c r="C13" s="874"/>
      <c r="D13" s="819"/>
      <c r="E13" s="216" t="s">
        <v>78</v>
      </c>
      <c r="F13" s="216" t="s">
        <v>145</v>
      </c>
      <c r="G13" s="217">
        <v>0.1</v>
      </c>
      <c r="H13" s="218">
        <v>0.2</v>
      </c>
      <c r="I13" s="217" t="s">
        <v>79</v>
      </c>
      <c r="J13" s="399" t="s">
        <v>370</v>
      </c>
      <c r="K13" s="399" t="s">
        <v>79</v>
      </c>
      <c r="L13" s="857"/>
      <c r="M13" s="54" t="s">
        <v>123</v>
      </c>
      <c r="N13" s="64">
        <v>1</v>
      </c>
      <c r="O13" s="247"/>
      <c r="P13" s="64">
        <v>1</v>
      </c>
      <c r="Q13" s="247"/>
      <c r="R13" s="64">
        <v>1</v>
      </c>
      <c r="S13" s="247"/>
      <c r="T13" s="64">
        <v>1</v>
      </c>
      <c r="U13" s="288"/>
      <c r="V13" s="67">
        <f t="shared" si="0"/>
        <v>0</v>
      </c>
      <c r="W13" s="67">
        <f t="shared" si="1"/>
        <v>0</v>
      </c>
      <c r="X13" s="67">
        <f t="shared" si="2"/>
        <v>0</v>
      </c>
      <c r="Y13" s="67">
        <f t="shared" si="3"/>
        <v>0</v>
      </c>
      <c r="Z13" s="67">
        <f t="shared" si="4"/>
        <v>0</v>
      </c>
    </row>
    <row r="14" spans="1:29" ht="134.25" customHeight="1">
      <c r="A14" s="785"/>
      <c r="B14" s="874"/>
      <c r="C14" s="874"/>
      <c r="D14" s="819" t="s">
        <v>81</v>
      </c>
      <c r="E14" s="819" t="s">
        <v>82</v>
      </c>
      <c r="F14" s="108" t="s">
        <v>83</v>
      </c>
      <c r="G14" s="363">
        <v>0.7</v>
      </c>
      <c r="H14" s="362">
        <v>0.8</v>
      </c>
      <c r="I14" s="54" t="s">
        <v>163</v>
      </c>
      <c r="J14" s="54" t="s">
        <v>147</v>
      </c>
      <c r="K14" s="54" t="s">
        <v>163</v>
      </c>
      <c r="L14" s="857"/>
      <c r="M14" s="54" t="s">
        <v>113</v>
      </c>
      <c r="N14" s="64">
        <v>0</v>
      </c>
      <c r="O14" s="247"/>
      <c r="P14" s="64" t="s">
        <v>399</v>
      </c>
      <c r="Q14" s="247"/>
      <c r="R14" s="64">
        <v>0</v>
      </c>
      <c r="S14" s="247"/>
      <c r="T14" s="64" t="s">
        <v>399</v>
      </c>
      <c r="U14" s="255"/>
      <c r="V14" s="67" t="str">
        <f>IF(O14,IF(O14&gt;=90%,100%,59%),"-")</f>
        <v>-</v>
      </c>
      <c r="W14" s="67" t="str">
        <f>IF(Q14,IF(Q14&gt;=90%,100%,59%),"-")</f>
        <v>-</v>
      </c>
      <c r="X14" s="67" t="str">
        <f>IF(S14,IF(S14&gt;=90%,100%,59%),"-")</f>
        <v>-</v>
      </c>
      <c r="Y14" s="67" t="str">
        <f>IF(U14,IF(U14&gt;=90%,100%,59%),"-")</f>
        <v>-</v>
      </c>
      <c r="Z14" s="67" t="str">
        <f t="shared" si="4"/>
        <v>-</v>
      </c>
    </row>
    <row r="15" spans="1:29" ht="103.5" customHeight="1">
      <c r="A15" s="766"/>
      <c r="B15" s="768"/>
      <c r="C15" s="768"/>
      <c r="D15" s="819"/>
      <c r="E15" s="819"/>
      <c r="F15" s="54" t="s">
        <v>86</v>
      </c>
      <c r="G15" s="109">
        <v>0.7</v>
      </c>
      <c r="H15" s="110">
        <v>0.8</v>
      </c>
      <c r="I15" s="54" t="s">
        <v>474</v>
      </c>
      <c r="J15" s="441" t="s">
        <v>472</v>
      </c>
      <c r="K15" s="441" t="s">
        <v>471</v>
      </c>
      <c r="L15" s="857"/>
      <c r="M15" s="54" t="s">
        <v>113</v>
      </c>
      <c r="N15" s="64">
        <v>0</v>
      </c>
      <c r="O15" s="247"/>
      <c r="P15" s="64">
        <v>1</v>
      </c>
      <c r="Q15" s="247"/>
      <c r="R15" s="64">
        <v>0</v>
      </c>
      <c r="S15" s="247"/>
      <c r="T15" s="64">
        <v>0</v>
      </c>
      <c r="U15" s="255"/>
      <c r="V15" s="67" t="str">
        <f t="shared" si="0"/>
        <v>-</v>
      </c>
      <c r="W15" s="67">
        <f t="shared" si="1"/>
        <v>0</v>
      </c>
      <c r="X15" s="67" t="str">
        <f t="shared" si="2"/>
        <v>-</v>
      </c>
      <c r="Y15" s="67" t="str">
        <f t="shared" si="3"/>
        <v>-</v>
      </c>
      <c r="Z15" s="67">
        <f t="shared" si="4"/>
        <v>0</v>
      </c>
    </row>
    <row r="16" spans="1:29" ht="122.25" customHeight="1">
      <c r="A16" s="160" t="s">
        <v>111</v>
      </c>
      <c r="B16" s="222" t="s">
        <v>286</v>
      </c>
      <c r="C16" s="222" t="s">
        <v>287</v>
      </c>
      <c r="D16" s="203" t="s">
        <v>411</v>
      </c>
      <c r="E16" s="207" t="s">
        <v>413</v>
      </c>
      <c r="F16" s="207" t="s">
        <v>414</v>
      </c>
      <c r="G16" s="208">
        <v>0.8</v>
      </c>
      <c r="H16" s="208" t="s">
        <v>412</v>
      </c>
      <c r="I16" s="207" t="s">
        <v>414</v>
      </c>
      <c r="J16" s="205" t="s">
        <v>415</v>
      </c>
      <c r="K16" s="205" t="s">
        <v>416</v>
      </c>
      <c r="L16" s="219"/>
      <c r="M16" s="205" t="s">
        <v>113</v>
      </c>
      <c r="N16" s="93">
        <v>1</v>
      </c>
      <c r="O16" s="262"/>
      <c r="P16" s="80">
        <v>1</v>
      </c>
      <c r="Q16" s="264"/>
      <c r="R16" s="80">
        <v>1</v>
      </c>
      <c r="S16" s="247"/>
      <c r="T16" s="80">
        <v>1</v>
      </c>
      <c r="U16" s="271"/>
      <c r="V16" s="67">
        <f t="shared" ref="V16" si="15">IFERROR((O16*100%)/N16,"-")</f>
        <v>0</v>
      </c>
      <c r="W16" s="67">
        <f t="shared" ref="W16" si="16">IFERROR((Q16*100%)/P16,"-")</f>
        <v>0</v>
      </c>
      <c r="X16" s="67">
        <f t="shared" ref="X16" si="17">IFERROR((S16*100%)/R16,"-")</f>
        <v>0</v>
      </c>
      <c r="Y16" s="67">
        <f t="shared" ref="Y16" si="18">IFERROR((U16*100%)/T16,"-")</f>
        <v>0</v>
      </c>
      <c r="Z16" s="67">
        <f t="shared" si="4"/>
        <v>0</v>
      </c>
    </row>
    <row r="17" spans="1:29" ht="45.6" customHeight="1">
      <c r="A17" s="843" t="s">
        <v>181</v>
      </c>
      <c r="B17" s="844"/>
      <c r="C17" s="844"/>
      <c r="D17" s="844"/>
      <c r="E17" s="844"/>
      <c r="F17" s="844"/>
      <c r="G17" s="844"/>
      <c r="H17" s="844"/>
      <c r="I17" s="844"/>
      <c r="J17" s="844"/>
      <c r="K17" s="844"/>
      <c r="L17" s="844"/>
      <c r="M17" s="845"/>
      <c r="N17" s="70"/>
      <c r="O17" s="70"/>
      <c r="P17" s="70"/>
      <c r="Q17" s="70"/>
      <c r="R17" s="70"/>
      <c r="S17" s="70"/>
      <c r="T17" s="70"/>
      <c r="U17" s="70"/>
      <c r="V17" s="57">
        <f>AVERAGE(V4:V16)</f>
        <v>0</v>
      </c>
      <c r="W17" s="57">
        <f>AVERAGE(W4:W16)</f>
        <v>0</v>
      </c>
      <c r="X17" s="57">
        <f>AVERAGE(X4:X16)</f>
        <v>0</v>
      </c>
      <c r="Y17" s="57">
        <f>AVERAGE(Y4:Y16)</f>
        <v>0</v>
      </c>
      <c r="Z17" s="57">
        <f>AVERAGE(Z4:Z16)</f>
        <v>0</v>
      </c>
    </row>
    <row r="19" spans="1:29">
      <c r="P19" s="111"/>
    </row>
    <row r="21" spans="1:29" ht="42.75" customHeight="1">
      <c r="A21" s="863" t="s">
        <v>577</v>
      </c>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row>
    <row r="22" spans="1:29" ht="42" customHeight="1">
      <c r="A22" s="763" t="s">
        <v>353</v>
      </c>
      <c r="B22" s="763" t="s">
        <v>350</v>
      </c>
      <c r="C22" s="763" t="s">
        <v>349</v>
      </c>
      <c r="D22" s="763" t="s">
        <v>0</v>
      </c>
      <c r="E22" s="763" t="s">
        <v>343</v>
      </c>
      <c r="F22" s="763" t="s">
        <v>347</v>
      </c>
      <c r="G22" s="763" t="s">
        <v>1</v>
      </c>
      <c r="H22" s="763" t="s">
        <v>773</v>
      </c>
      <c r="I22" s="763" t="s">
        <v>108</v>
      </c>
      <c r="J22" s="763" t="s">
        <v>579</v>
      </c>
      <c r="K22" s="763" t="s">
        <v>774</v>
      </c>
      <c r="L22" s="789" t="s">
        <v>277</v>
      </c>
      <c r="M22" s="763" t="s">
        <v>2</v>
      </c>
      <c r="N22" s="763" t="s">
        <v>581</v>
      </c>
      <c r="O22" s="763" t="s">
        <v>469</v>
      </c>
      <c r="P22" s="821" t="s">
        <v>3</v>
      </c>
      <c r="Q22" s="822"/>
      <c r="R22" s="822"/>
      <c r="S22" s="822"/>
      <c r="T22" s="822"/>
      <c r="U22" s="822"/>
      <c r="V22" s="858"/>
      <c r="W22" s="535"/>
      <c r="X22" s="786" t="s">
        <v>434</v>
      </c>
      <c r="Y22" s="787"/>
      <c r="Z22" s="787"/>
      <c r="AA22" s="787"/>
      <c r="AB22" s="788"/>
    </row>
    <row r="23" spans="1:29" ht="38.25">
      <c r="A23" s="764"/>
      <c r="B23" s="764"/>
      <c r="C23" s="764"/>
      <c r="D23" s="764"/>
      <c r="E23" s="764"/>
      <c r="F23" s="764"/>
      <c r="G23" s="764"/>
      <c r="H23" s="764"/>
      <c r="I23" s="764"/>
      <c r="J23" s="764"/>
      <c r="K23" s="764"/>
      <c r="L23" s="790"/>
      <c r="M23" s="764"/>
      <c r="N23" s="764"/>
      <c r="O23" s="764"/>
      <c r="P23" s="484" t="s">
        <v>124</v>
      </c>
      <c r="Q23" s="484" t="s">
        <v>126</v>
      </c>
      <c r="R23" s="484" t="s">
        <v>125</v>
      </c>
      <c r="S23" s="484" t="s">
        <v>127</v>
      </c>
      <c r="T23" s="484" t="s">
        <v>128</v>
      </c>
      <c r="U23" s="484" t="s">
        <v>129</v>
      </c>
      <c r="V23" s="484" t="s">
        <v>130</v>
      </c>
      <c r="W23" s="484" t="s">
        <v>131</v>
      </c>
      <c r="X23" s="484" t="s">
        <v>295</v>
      </c>
      <c r="Y23" s="484" t="s">
        <v>292</v>
      </c>
      <c r="Z23" s="484" t="s">
        <v>293</v>
      </c>
      <c r="AA23" s="484" t="s">
        <v>294</v>
      </c>
      <c r="AB23" s="484" t="s">
        <v>582</v>
      </c>
      <c r="AC23" s="569"/>
    </row>
    <row r="24" spans="1:29" ht="90.75" customHeight="1">
      <c r="A24" s="765" t="s">
        <v>110</v>
      </c>
      <c r="B24" s="808" t="s">
        <v>71</v>
      </c>
      <c r="C24" s="808" t="s">
        <v>72</v>
      </c>
      <c r="D24" s="808" t="s">
        <v>583</v>
      </c>
      <c r="E24" s="808" t="s">
        <v>775</v>
      </c>
      <c r="F24" s="808" t="s">
        <v>356</v>
      </c>
      <c r="G24" s="834">
        <v>0.7</v>
      </c>
      <c r="H24" s="834">
        <v>0.8</v>
      </c>
      <c r="I24" s="808" t="s">
        <v>608</v>
      </c>
      <c r="J24" s="570" t="s">
        <v>776</v>
      </c>
      <c r="K24" s="570" t="s">
        <v>777</v>
      </c>
      <c r="L24" s="790"/>
      <c r="M24" s="536" t="s">
        <v>778</v>
      </c>
      <c r="N24" s="571">
        <v>0.9</v>
      </c>
      <c r="O24" s="537">
        <v>0.9</v>
      </c>
      <c r="P24" s="551">
        <v>0.9</v>
      </c>
      <c r="Q24" s="553"/>
      <c r="R24" s="551">
        <v>0.9</v>
      </c>
      <c r="S24" s="567"/>
      <c r="T24" s="551">
        <v>0.9</v>
      </c>
      <c r="U24" s="567"/>
      <c r="V24" s="551">
        <v>0.9</v>
      </c>
      <c r="W24" s="500"/>
      <c r="X24" s="499">
        <f>IFERROR((Q24*100%)/P24,"-")</f>
        <v>0</v>
      </c>
      <c r="Y24" s="499">
        <f>IFERROR((S24*100%)/R24,"-")</f>
        <v>0</v>
      </c>
      <c r="Z24" s="499">
        <f>IFERROR((U24*100%)/T24,"-")</f>
        <v>0</v>
      </c>
      <c r="AA24" s="499">
        <f>IFERROR((W24*100%)/V24,"-")</f>
        <v>0</v>
      </c>
      <c r="AB24" s="499">
        <f>IFERROR(AVERAGE(X24:AA24),"-")</f>
        <v>0</v>
      </c>
      <c r="AC24" s="569"/>
    </row>
    <row r="25" spans="1:29" ht="63.75">
      <c r="A25" s="785"/>
      <c r="B25" s="809"/>
      <c r="C25" s="809"/>
      <c r="D25" s="809"/>
      <c r="E25" s="809"/>
      <c r="F25" s="809"/>
      <c r="G25" s="835"/>
      <c r="H25" s="835"/>
      <c r="I25" s="809"/>
      <c r="J25" s="570" t="s">
        <v>779</v>
      </c>
      <c r="K25" s="570" t="s">
        <v>777</v>
      </c>
      <c r="L25" s="790"/>
      <c r="M25" s="536" t="s">
        <v>778</v>
      </c>
      <c r="N25" s="571">
        <v>0.9</v>
      </c>
      <c r="O25" s="537" t="s">
        <v>780</v>
      </c>
      <c r="P25" s="551">
        <v>0.9</v>
      </c>
      <c r="Q25" s="567"/>
      <c r="R25" s="551">
        <v>0.9</v>
      </c>
      <c r="S25" s="567"/>
      <c r="T25" s="551">
        <v>0.9</v>
      </c>
      <c r="U25" s="567"/>
      <c r="V25" s="551">
        <v>0.9</v>
      </c>
      <c r="W25" s="500"/>
      <c r="X25" s="499">
        <f>IFERROR((Q25*100%)/P25,"-")</f>
        <v>0</v>
      </c>
      <c r="Y25" s="499">
        <f>IFERROR((S25*100%)/R25,"-")</f>
        <v>0</v>
      </c>
      <c r="Z25" s="499">
        <f>IFERROR((U25*100%)/T25,"-")</f>
        <v>0</v>
      </c>
      <c r="AA25" s="499">
        <f>IFERROR((W25*100%)/V25,"-")</f>
        <v>0</v>
      </c>
      <c r="AB25" s="499">
        <f t="shared" ref="AB25:AB27" si="19">IFERROR(AVERAGE(X25:AA25),"-")</f>
        <v>0</v>
      </c>
      <c r="AC25" s="569"/>
    </row>
    <row r="26" spans="1:29" ht="83.25" customHeight="1">
      <c r="A26" s="785"/>
      <c r="B26" s="809"/>
      <c r="C26" s="809"/>
      <c r="D26" s="809"/>
      <c r="E26" s="809"/>
      <c r="F26" s="809"/>
      <c r="G26" s="835"/>
      <c r="H26" s="835"/>
      <c r="I26" s="809"/>
      <c r="J26" s="570" t="s">
        <v>781</v>
      </c>
      <c r="K26" s="570" t="s">
        <v>782</v>
      </c>
      <c r="L26" s="790"/>
      <c r="M26" s="536" t="s">
        <v>123</v>
      </c>
      <c r="N26" s="571">
        <v>0.85</v>
      </c>
      <c r="O26" s="537" t="s">
        <v>783</v>
      </c>
      <c r="P26" s="551">
        <v>0.85</v>
      </c>
      <c r="Q26" s="553"/>
      <c r="R26" s="551">
        <v>0.85</v>
      </c>
      <c r="S26" s="553"/>
      <c r="T26" s="551">
        <v>0.85</v>
      </c>
      <c r="U26" s="567"/>
      <c r="V26" s="551">
        <v>0.85</v>
      </c>
      <c r="W26" s="500"/>
      <c r="X26" s="499">
        <f>IFERROR((Q26*100%)/P26,"-")</f>
        <v>0</v>
      </c>
      <c r="Y26" s="499">
        <f>IFERROR((S26*100%)/R26,"-")</f>
        <v>0</v>
      </c>
      <c r="Z26" s="499">
        <f>IFERROR((U26*100%)/T26,"-")</f>
        <v>0</v>
      </c>
      <c r="AA26" s="499">
        <f>IFERROR((W26*100%)/V26,"-")</f>
        <v>0</v>
      </c>
      <c r="AB26" s="499">
        <f t="shared" si="19"/>
        <v>0</v>
      </c>
      <c r="AC26" s="569"/>
    </row>
    <row r="27" spans="1:29" ht="81.75" customHeight="1">
      <c r="A27" s="766"/>
      <c r="B27" s="810"/>
      <c r="C27" s="810"/>
      <c r="D27" s="810"/>
      <c r="E27" s="810"/>
      <c r="F27" s="810"/>
      <c r="G27" s="836"/>
      <c r="H27" s="836"/>
      <c r="I27" s="810"/>
      <c r="J27" s="570" t="s">
        <v>784</v>
      </c>
      <c r="K27" s="570" t="s">
        <v>785</v>
      </c>
      <c r="L27" s="791"/>
      <c r="M27" s="536" t="s">
        <v>778</v>
      </c>
      <c r="N27" s="571">
        <v>0.93</v>
      </c>
      <c r="O27" s="537">
        <v>1</v>
      </c>
      <c r="P27" s="551">
        <v>0</v>
      </c>
      <c r="Q27" s="553"/>
      <c r="R27" s="551">
        <v>0.9</v>
      </c>
      <c r="S27" s="567"/>
      <c r="T27" s="551">
        <v>0</v>
      </c>
      <c r="U27" s="567"/>
      <c r="V27" s="551">
        <v>1</v>
      </c>
      <c r="W27" s="500"/>
      <c r="X27" s="499" t="str">
        <f>IFERROR((Q27*100%)/P27,"-")</f>
        <v>-</v>
      </c>
      <c r="Y27" s="499">
        <f>IFERROR((S27*100%)/R27,"-")</f>
        <v>0</v>
      </c>
      <c r="Z27" s="499" t="str">
        <f>IFERROR((U27*100%)/T27,"-")</f>
        <v>-</v>
      </c>
      <c r="AA27" s="499">
        <f>IFERROR((W27*100%)/V27,"-")</f>
        <v>0</v>
      </c>
      <c r="AB27" s="499">
        <f t="shared" si="19"/>
        <v>0</v>
      </c>
      <c r="AC27" s="569"/>
    </row>
    <row r="28" spans="1:29" ht="45" customHeight="1">
      <c r="A28" s="572"/>
      <c r="B28" s="890" t="s">
        <v>181</v>
      </c>
      <c r="C28" s="891"/>
      <c r="D28" s="891"/>
      <c r="E28" s="891"/>
      <c r="F28" s="891"/>
      <c r="G28" s="891"/>
      <c r="H28" s="891"/>
      <c r="I28" s="891"/>
      <c r="J28" s="891"/>
      <c r="K28" s="891"/>
      <c r="L28" s="892"/>
      <c r="M28" s="544"/>
      <c r="N28" s="544"/>
      <c r="O28" s="544"/>
      <c r="P28" s="544"/>
      <c r="Q28" s="544"/>
      <c r="R28" s="544"/>
      <c r="S28" s="544"/>
      <c r="T28" s="544"/>
      <c r="U28" s="544"/>
      <c r="V28" s="544"/>
      <c r="W28" s="544"/>
      <c r="X28" s="57">
        <f>AVERAGE(X24:X27)</f>
        <v>0</v>
      </c>
      <c r="Y28" s="57">
        <f>AVERAGE(Y24:Y27)</f>
        <v>0</v>
      </c>
      <c r="Z28" s="57">
        <f>AVERAGE(Z24:Z27)</f>
        <v>0</v>
      </c>
      <c r="AA28" s="57">
        <f>AVERAGE(AA24:AA27)</f>
        <v>0</v>
      </c>
      <c r="AB28" s="57">
        <f>AVERAGE(AB24:AB27)</f>
        <v>0</v>
      </c>
      <c r="AC28" s="573"/>
    </row>
  </sheetData>
  <mergeCells count="62">
    <mergeCell ref="B28:L28"/>
    <mergeCell ref="A21:AB21"/>
    <mergeCell ref="P22:V22"/>
    <mergeCell ref="X22:AB22"/>
    <mergeCell ref="A24:A27"/>
    <mergeCell ref="B24:B27"/>
    <mergeCell ref="C24:C27"/>
    <mergeCell ref="D24:D27"/>
    <mergeCell ref="E24:E27"/>
    <mergeCell ref="F24:F27"/>
    <mergeCell ref="G24:G27"/>
    <mergeCell ref="H24:H27"/>
    <mergeCell ref="I24:I27"/>
    <mergeCell ref="A22:A23"/>
    <mergeCell ref="B22:B23"/>
    <mergeCell ref="C22:C23"/>
    <mergeCell ref="D22:D23"/>
    <mergeCell ref="E22:E23"/>
    <mergeCell ref="F22:F23"/>
    <mergeCell ref="G22:G23"/>
    <mergeCell ref="H22:H23"/>
    <mergeCell ref="I22:I23"/>
    <mergeCell ref="J22:J23"/>
    <mergeCell ref="K22:K23"/>
    <mergeCell ref="L22:L27"/>
    <mergeCell ref="M22:M23"/>
    <mergeCell ref="N22:N23"/>
    <mergeCell ref="O22:O23"/>
    <mergeCell ref="V2:Z2"/>
    <mergeCell ref="N2:T2"/>
    <mergeCell ref="I8:I10"/>
    <mergeCell ref="A17:M17"/>
    <mergeCell ref="A12:A15"/>
    <mergeCell ref="B12:B15"/>
    <mergeCell ref="C12:C15"/>
    <mergeCell ref="A5:A10"/>
    <mergeCell ref="B5:B10"/>
    <mergeCell ref="C5:C7"/>
    <mergeCell ref="C8:C10"/>
    <mergeCell ref="D12:D13"/>
    <mergeCell ref="D14:D15"/>
    <mergeCell ref="D8:D10"/>
    <mergeCell ref="E8:E10"/>
    <mergeCell ref="M2:M3"/>
    <mergeCell ref="J2:J3"/>
    <mergeCell ref="K2:K3"/>
    <mergeCell ref="F2:F3"/>
    <mergeCell ref="F8:F10"/>
    <mergeCell ref="G8:G10"/>
    <mergeCell ref="H8:H10"/>
    <mergeCell ref="L4:L15"/>
    <mergeCell ref="E14:E15"/>
    <mergeCell ref="D5:D7"/>
    <mergeCell ref="A1:D1"/>
    <mergeCell ref="G2:G3"/>
    <mergeCell ref="H2:H3"/>
    <mergeCell ref="I2:I3"/>
    <mergeCell ref="A2:A3"/>
    <mergeCell ref="B2:B3"/>
    <mergeCell ref="C2:C3"/>
    <mergeCell ref="D2:D3"/>
    <mergeCell ref="E2:E3"/>
  </mergeCells>
  <conditionalFormatting sqref="V16:Z17 V7:Y15 Z7:Z16 V8:Z10 V4:Z6">
    <cfRule type="cellIs" dxfId="133" priority="244" operator="lessThan">
      <formula>0.6</formula>
    </cfRule>
    <cfRule type="cellIs" dxfId="132" priority="245" operator="between">
      <formula>60%</formula>
      <formula>79%</formula>
    </cfRule>
    <cfRule type="cellIs" dxfId="131" priority="246" operator="between">
      <formula>80%</formula>
      <formula>100%</formula>
    </cfRule>
  </conditionalFormatting>
  <conditionalFormatting sqref="X24:AB28">
    <cfRule type="cellIs" dxfId="130" priority="1" operator="lessThan">
      <formula>0.6</formula>
    </cfRule>
    <cfRule type="cellIs" dxfId="129" priority="2" operator="between">
      <formula>60%</formula>
      <formula>79%</formula>
    </cfRule>
    <cfRule type="cellIs" dxfId="128"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tabColor theme="9" tint="0.39997558519241921"/>
  </sheetPr>
  <dimension ref="A1:AC33"/>
  <sheetViews>
    <sheetView topLeftCell="L28" zoomScale="70" zoomScaleNormal="70" workbookViewId="0">
      <selection activeCell="X33" sqref="X33"/>
    </sheetView>
  </sheetViews>
  <sheetFormatPr baseColWidth="10" defaultColWidth="11.42578125" defaultRowHeight="12.75"/>
  <cols>
    <col min="1" max="4" width="11.42578125" style="35"/>
    <col min="5" max="5" width="15.7109375" style="35" customWidth="1"/>
    <col min="6" max="6" width="18.85546875" style="35" customWidth="1"/>
    <col min="7" max="8" width="11.42578125" style="35"/>
    <col min="9" max="9" width="20.42578125" style="35" customWidth="1"/>
    <col min="10" max="10" width="23.85546875" style="35" customWidth="1"/>
    <col min="11" max="11" width="28.140625" style="35" customWidth="1"/>
    <col min="12" max="12" width="22" style="35" customWidth="1"/>
    <col min="13" max="13" width="13.28515625" style="35" customWidth="1"/>
    <col min="14" max="14" width="14.42578125" style="35" customWidth="1"/>
    <col min="15" max="15" width="13.7109375" style="35" customWidth="1"/>
    <col min="16" max="21" width="15.28515625" style="35" customWidth="1"/>
    <col min="22" max="24" width="18.5703125" style="35" customWidth="1"/>
    <col min="25" max="25" width="18.28515625" style="35" customWidth="1"/>
    <col min="26" max="26" width="17.7109375" style="35" customWidth="1"/>
    <col min="27" max="27" width="19.140625" style="35" customWidth="1"/>
    <col min="28" max="28" width="20.5703125" style="35" customWidth="1"/>
    <col min="29" max="29" width="13.7109375" style="35" customWidth="1"/>
    <col min="30" max="16384" width="11.42578125" style="35"/>
  </cols>
  <sheetData>
    <row r="1" spans="1:26" ht="40.5" customHeight="1">
      <c r="A1" s="757" t="s">
        <v>313</v>
      </c>
      <c r="B1" s="824"/>
      <c r="C1" s="824"/>
      <c r="D1" s="824"/>
    </row>
    <row r="2" spans="1:26" ht="60.75" customHeight="1">
      <c r="A2" s="813" t="s">
        <v>352</v>
      </c>
      <c r="B2" s="813" t="s">
        <v>351</v>
      </c>
      <c r="C2" s="813" t="s">
        <v>187</v>
      </c>
      <c r="D2" s="813" t="s">
        <v>0</v>
      </c>
      <c r="E2" s="813" t="s">
        <v>343</v>
      </c>
      <c r="F2" s="813" t="s">
        <v>341</v>
      </c>
      <c r="G2" s="813" t="s">
        <v>1</v>
      </c>
      <c r="H2" s="813" t="s">
        <v>469</v>
      </c>
      <c r="I2" s="813" t="s">
        <v>108</v>
      </c>
      <c r="J2" s="813" t="s">
        <v>187</v>
      </c>
      <c r="K2" s="813" t="s">
        <v>368</v>
      </c>
      <c r="L2" s="763" t="s">
        <v>277</v>
      </c>
      <c r="M2" s="813" t="s">
        <v>2</v>
      </c>
      <c r="N2" s="839" t="s">
        <v>3</v>
      </c>
      <c r="O2" s="839"/>
      <c r="P2" s="839"/>
      <c r="Q2" s="839"/>
      <c r="R2" s="839"/>
      <c r="S2" s="839"/>
      <c r="T2" s="839"/>
      <c r="U2" s="112"/>
      <c r="V2" s="786" t="s">
        <v>434</v>
      </c>
      <c r="W2" s="787"/>
      <c r="X2" s="787"/>
      <c r="Y2" s="787"/>
      <c r="Z2" s="788"/>
    </row>
    <row r="3" spans="1:26" ht="56.25" customHeight="1">
      <c r="A3" s="813"/>
      <c r="B3" s="813"/>
      <c r="C3" s="813"/>
      <c r="D3" s="813"/>
      <c r="E3" s="813"/>
      <c r="F3" s="813"/>
      <c r="G3" s="813"/>
      <c r="H3" s="813"/>
      <c r="I3" s="813"/>
      <c r="J3" s="813"/>
      <c r="K3" s="813"/>
      <c r="L3" s="764"/>
      <c r="M3" s="813"/>
      <c r="N3" s="36" t="s">
        <v>124</v>
      </c>
      <c r="O3" s="36" t="s">
        <v>126</v>
      </c>
      <c r="P3" s="36" t="s">
        <v>125</v>
      </c>
      <c r="Q3" s="36" t="s">
        <v>127</v>
      </c>
      <c r="R3" s="36" t="s">
        <v>128</v>
      </c>
      <c r="S3" s="36" t="s">
        <v>129</v>
      </c>
      <c r="T3" s="36" t="s">
        <v>130</v>
      </c>
      <c r="U3" s="36" t="s">
        <v>131</v>
      </c>
      <c r="V3" s="36" t="s">
        <v>296</v>
      </c>
      <c r="W3" s="36" t="s">
        <v>292</v>
      </c>
      <c r="X3" s="36" t="s">
        <v>293</v>
      </c>
      <c r="Y3" s="36" t="s">
        <v>294</v>
      </c>
      <c r="Z3" s="342" t="s">
        <v>465</v>
      </c>
    </row>
    <row r="4" spans="1:26" ht="110.25" customHeight="1">
      <c r="A4" s="439" t="s">
        <v>424</v>
      </c>
      <c r="B4" s="437" t="s">
        <v>4</v>
      </c>
      <c r="C4" s="437" t="s">
        <v>5</v>
      </c>
      <c r="D4" s="437" t="s">
        <v>171</v>
      </c>
      <c r="E4" s="202" t="s">
        <v>10</v>
      </c>
      <c r="F4" s="202" t="s">
        <v>11</v>
      </c>
      <c r="G4" s="164">
        <v>0.9</v>
      </c>
      <c r="H4" s="168">
        <v>1</v>
      </c>
      <c r="I4" s="202" t="s">
        <v>151</v>
      </c>
      <c r="J4" s="202" t="s">
        <v>373</v>
      </c>
      <c r="K4" s="202" t="s">
        <v>408</v>
      </c>
      <c r="L4" s="841"/>
      <c r="M4" s="37" t="s">
        <v>164</v>
      </c>
      <c r="N4" s="58">
        <v>1</v>
      </c>
      <c r="O4" s="247"/>
      <c r="P4" s="58">
        <v>1</v>
      </c>
      <c r="Q4" s="247"/>
      <c r="R4" s="58">
        <v>1</v>
      </c>
      <c r="S4" s="247"/>
      <c r="T4" s="58">
        <v>1</v>
      </c>
      <c r="U4" s="255"/>
      <c r="V4" s="67">
        <f t="shared" ref="V4:V16" si="0">IFERROR((O4*100%)/N4,"-")</f>
        <v>0</v>
      </c>
      <c r="W4" s="67">
        <f t="shared" ref="W4:W16" si="1">IFERROR((Q4*100%)/P4,"-")</f>
        <v>0</v>
      </c>
      <c r="X4" s="67">
        <f t="shared" ref="X4:X16" si="2">IFERROR((S4*100%)/R4,"-")</f>
        <v>0</v>
      </c>
      <c r="Y4" s="67">
        <f t="shared" ref="Y4:Y16" si="3">IFERROR((U4*100%)/T4,"-")</f>
        <v>0</v>
      </c>
      <c r="Z4" s="67">
        <f t="shared" ref="Z4:Z17" si="4">IFERROR(AVERAGE(V4:Y4),"-")</f>
        <v>0</v>
      </c>
    </row>
    <row r="5" spans="1:26" ht="117.75" customHeight="1">
      <c r="A5" s="837" t="s">
        <v>29</v>
      </c>
      <c r="B5" s="820" t="s">
        <v>26</v>
      </c>
      <c r="C5" s="820" t="s">
        <v>27</v>
      </c>
      <c r="D5" s="820" t="s">
        <v>281</v>
      </c>
      <c r="E5" s="199" t="s">
        <v>28</v>
      </c>
      <c r="F5" s="326" t="s">
        <v>464</v>
      </c>
      <c r="G5" s="201">
        <v>1</v>
      </c>
      <c r="H5" s="200">
        <v>1</v>
      </c>
      <c r="I5" s="204" t="s">
        <v>134</v>
      </c>
      <c r="J5" s="204" t="s">
        <v>417</v>
      </c>
      <c r="K5" s="374" t="s">
        <v>473</v>
      </c>
      <c r="L5" s="841"/>
      <c r="M5" s="443" t="s">
        <v>539</v>
      </c>
      <c r="N5" s="59">
        <v>1</v>
      </c>
      <c r="O5" s="248"/>
      <c r="P5" s="59">
        <v>1</v>
      </c>
      <c r="Q5" s="248"/>
      <c r="R5" s="59">
        <v>1</v>
      </c>
      <c r="S5" s="248"/>
      <c r="T5" s="59">
        <v>1</v>
      </c>
      <c r="U5" s="289"/>
      <c r="V5" s="67">
        <f t="shared" si="0"/>
        <v>0</v>
      </c>
      <c r="W5" s="67">
        <f t="shared" si="1"/>
        <v>0</v>
      </c>
      <c r="X5" s="67">
        <f t="shared" si="2"/>
        <v>0</v>
      </c>
      <c r="Y5" s="67">
        <f t="shared" si="3"/>
        <v>0</v>
      </c>
      <c r="Z5" s="67">
        <f t="shared" si="4"/>
        <v>0</v>
      </c>
    </row>
    <row r="6" spans="1:26" ht="108" customHeight="1">
      <c r="A6" s="837"/>
      <c r="B6" s="820"/>
      <c r="C6" s="820"/>
      <c r="D6" s="820"/>
      <c r="E6" s="102" t="s">
        <v>33</v>
      </c>
      <c r="F6" s="378" t="s">
        <v>34</v>
      </c>
      <c r="G6" s="379">
        <v>0.7</v>
      </c>
      <c r="H6" s="380">
        <v>0.9</v>
      </c>
      <c r="I6" s="379" t="s">
        <v>156</v>
      </c>
      <c r="J6" s="409" t="s">
        <v>504</v>
      </c>
      <c r="K6" s="409" t="s">
        <v>506</v>
      </c>
      <c r="L6" s="841"/>
      <c r="M6" s="407" t="s">
        <v>503</v>
      </c>
      <c r="N6" s="60">
        <v>1</v>
      </c>
      <c r="O6" s="247"/>
      <c r="P6" s="60">
        <v>1</v>
      </c>
      <c r="Q6" s="247"/>
      <c r="R6" s="60">
        <v>1</v>
      </c>
      <c r="S6" s="247"/>
      <c r="T6" s="60">
        <v>1</v>
      </c>
      <c r="U6" s="255"/>
      <c r="V6" s="67">
        <f t="shared" ref="V6" si="5">IFERROR((O6*100%)/N6,"-")</f>
        <v>0</v>
      </c>
      <c r="W6" s="67">
        <f t="shared" ref="W6" si="6">IFERROR((Q6*100%)/P6,"-")</f>
        <v>0</v>
      </c>
      <c r="X6" s="67">
        <f t="shared" ref="X6" si="7">IFERROR((S6*100%)/R6,"-")</f>
        <v>0</v>
      </c>
      <c r="Y6" s="67">
        <f t="shared" ref="Y6" si="8">IFERROR((U6*100%)/T6,"-")</f>
        <v>0</v>
      </c>
      <c r="Z6" s="67">
        <f t="shared" ref="Z6" si="9">IFERROR(AVERAGE(V6:Y6),"-")</f>
        <v>0</v>
      </c>
    </row>
    <row r="7" spans="1:26" ht="135" customHeight="1">
      <c r="A7" s="837"/>
      <c r="B7" s="820"/>
      <c r="C7" s="820"/>
      <c r="D7" s="820"/>
      <c r="E7" s="43" t="s">
        <v>39</v>
      </c>
      <c r="F7" s="44" t="s">
        <v>40</v>
      </c>
      <c r="G7" s="45">
        <v>0.9</v>
      </c>
      <c r="H7" s="46">
        <v>0.9</v>
      </c>
      <c r="I7" s="45" t="s">
        <v>159</v>
      </c>
      <c r="J7" s="47" t="s">
        <v>42</v>
      </c>
      <c r="K7" s="47" t="s">
        <v>155</v>
      </c>
      <c r="L7" s="841"/>
      <c r="M7" s="45" t="s">
        <v>112</v>
      </c>
      <c r="N7" s="60">
        <v>0</v>
      </c>
      <c r="O7" s="247"/>
      <c r="P7" s="60">
        <v>1</v>
      </c>
      <c r="Q7" s="247"/>
      <c r="R7" s="60">
        <v>1</v>
      </c>
      <c r="S7" s="247"/>
      <c r="T7" s="60">
        <v>1</v>
      </c>
      <c r="U7" s="255"/>
      <c r="V7" s="67" t="str">
        <f t="shared" si="0"/>
        <v>-</v>
      </c>
      <c r="W7" s="67">
        <f t="shared" si="1"/>
        <v>0</v>
      </c>
      <c r="X7" s="67">
        <f t="shared" si="2"/>
        <v>0</v>
      </c>
      <c r="Y7" s="67">
        <f t="shared" si="3"/>
        <v>0</v>
      </c>
      <c r="Z7" s="67">
        <f t="shared" si="4"/>
        <v>0</v>
      </c>
    </row>
    <row r="8" spans="1:26" ht="57" customHeight="1">
      <c r="A8" s="837"/>
      <c r="B8" s="820"/>
      <c r="C8" s="820" t="s">
        <v>46</v>
      </c>
      <c r="D8" s="838" t="s">
        <v>172</v>
      </c>
      <c r="E8" s="820" t="s">
        <v>47</v>
      </c>
      <c r="F8" s="820" t="s">
        <v>48</v>
      </c>
      <c r="G8" s="840">
        <v>0.9</v>
      </c>
      <c r="H8" s="859">
        <v>0.9</v>
      </c>
      <c r="I8" s="795" t="s">
        <v>322</v>
      </c>
      <c r="J8" s="463" t="s">
        <v>169</v>
      </c>
      <c r="K8" s="463" t="s">
        <v>556</v>
      </c>
      <c r="L8" s="841"/>
      <c r="M8" s="463" t="s">
        <v>553</v>
      </c>
      <c r="N8" s="60">
        <v>1</v>
      </c>
      <c r="O8" s="247"/>
      <c r="P8" s="60">
        <v>1</v>
      </c>
      <c r="Q8" s="247"/>
      <c r="R8" s="60">
        <v>1</v>
      </c>
      <c r="S8" s="247"/>
      <c r="T8" s="60">
        <v>1</v>
      </c>
      <c r="U8" s="256"/>
      <c r="V8" s="67">
        <f t="shared" si="0"/>
        <v>0</v>
      </c>
      <c r="W8" s="67">
        <f t="shared" si="1"/>
        <v>0</v>
      </c>
      <c r="X8" s="67">
        <f t="shared" si="2"/>
        <v>0</v>
      </c>
      <c r="Y8" s="67">
        <f t="shared" si="3"/>
        <v>0</v>
      </c>
      <c r="Z8" s="67">
        <f t="shared" si="4"/>
        <v>0</v>
      </c>
    </row>
    <row r="9" spans="1:26" ht="66.75" customHeight="1">
      <c r="A9" s="837"/>
      <c r="B9" s="820"/>
      <c r="C9" s="820"/>
      <c r="D9" s="838"/>
      <c r="E9" s="820"/>
      <c r="F9" s="820"/>
      <c r="G9" s="840"/>
      <c r="H9" s="859"/>
      <c r="I9" s="796"/>
      <c r="J9" s="473" t="s">
        <v>569</v>
      </c>
      <c r="K9" s="473" t="s">
        <v>570</v>
      </c>
      <c r="L9" s="841"/>
      <c r="M9" s="463" t="s">
        <v>554</v>
      </c>
      <c r="N9" s="60">
        <v>1</v>
      </c>
      <c r="O9" s="247"/>
      <c r="P9" s="60">
        <v>1</v>
      </c>
      <c r="Q9" s="247"/>
      <c r="R9" s="60">
        <v>1</v>
      </c>
      <c r="S9" s="247"/>
      <c r="T9" s="60">
        <v>1</v>
      </c>
      <c r="U9" s="256"/>
      <c r="V9" s="67">
        <f t="shared" ref="V9" si="10">IFERROR((O9*100%)/N9,"-")</f>
        <v>0</v>
      </c>
      <c r="W9" s="67">
        <f t="shared" ref="W9" si="11">IFERROR((Q9*100%)/P9,"-")</f>
        <v>0</v>
      </c>
      <c r="X9" s="67">
        <f t="shared" ref="X9" si="12">IFERROR((S9*100%)/R9,"-")</f>
        <v>0</v>
      </c>
      <c r="Y9" s="67">
        <f t="shared" ref="Y9" si="13">IFERROR((U9*100%)/T9,"-")</f>
        <v>0</v>
      </c>
      <c r="Z9" s="67">
        <f t="shared" ref="Z9" si="14">IFERROR(AVERAGE(V9:Y9),"-")</f>
        <v>0</v>
      </c>
    </row>
    <row r="10" spans="1:26" ht="51">
      <c r="A10" s="837"/>
      <c r="B10" s="820"/>
      <c r="C10" s="820"/>
      <c r="D10" s="838"/>
      <c r="E10" s="820"/>
      <c r="F10" s="820"/>
      <c r="G10" s="840"/>
      <c r="H10" s="859"/>
      <c r="I10" s="797"/>
      <c r="J10" s="419" t="s">
        <v>549</v>
      </c>
      <c r="K10" s="463" t="s">
        <v>550</v>
      </c>
      <c r="L10" s="841"/>
      <c r="M10" s="463" t="s">
        <v>558</v>
      </c>
      <c r="N10" s="60">
        <v>0</v>
      </c>
      <c r="O10" s="247"/>
      <c r="P10" s="60">
        <v>1</v>
      </c>
      <c r="Q10" s="247"/>
      <c r="R10" s="60">
        <v>0</v>
      </c>
      <c r="S10" s="247"/>
      <c r="T10" s="60">
        <v>1</v>
      </c>
      <c r="U10" s="256"/>
      <c r="V10" s="67" t="str">
        <f t="shared" si="0"/>
        <v>-</v>
      </c>
      <c r="W10" s="67">
        <f t="shared" si="1"/>
        <v>0</v>
      </c>
      <c r="X10" s="67" t="str">
        <f t="shared" si="2"/>
        <v>-</v>
      </c>
      <c r="Y10" s="67">
        <f t="shared" si="3"/>
        <v>0</v>
      </c>
      <c r="Z10" s="67">
        <f t="shared" si="4"/>
        <v>0</v>
      </c>
    </row>
    <row r="11" spans="1:26" ht="153" customHeight="1">
      <c r="A11" s="160" t="s">
        <v>392</v>
      </c>
      <c r="B11" s="161" t="s">
        <v>282</v>
      </c>
      <c r="C11" s="161" t="s">
        <v>283</v>
      </c>
      <c r="D11" s="161" t="s">
        <v>284</v>
      </c>
      <c r="E11" s="161" t="s">
        <v>64</v>
      </c>
      <c r="F11" s="161" t="s">
        <v>288</v>
      </c>
      <c r="G11" s="367">
        <v>5.0000000000000001E-3</v>
      </c>
      <c r="H11" s="209">
        <v>5.0000000000000001E-3</v>
      </c>
      <c r="I11" s="212" t="s">
        <v>66</v>
      </c>
      <c r="J11" s="52" t="s">
        <v>165</v>
      </c>
      <c r="K11" s="51" t="s">
        <v>143</v>
      </c>
      <c r="L11" s="841"/>
      <c r="M11" s="51" t="s">
        <v>113</v>
      </c>
      <c r="N11" s="63">
        <v>5.0000000000000001E-3</v>
      </c>
      <c r="O11" s="263"/>
      <c r="P11" s="63">
        <v>5.0000000000000001E-3</v>
      </c>
      <c r="Q11" s="263"/>
      <c r="R11" s="63">
        <v>5.0000000000000001E-3</v>
      </c>
      <c r="S11" s="263"/>
      <c r="T11" s="63">
        <v>5.0000000000000001E-3</v>
      </c>
      <c r="U11" s="258"/>
      <c r="V11" s="67" t="str">
        <f>IF(O11,IF(O11&gt;=0.5%,100%,IF(AND(O11&gt;0.4%),79%,0%)),"-")</f>
        <v>-</v>
      </c>
      <c r="W11" s="67" t="str">
        <f>IF(Q11,IF(Q11&gt;=0.5%,100%,IF(AND(Q11&gt;0.4%),79%,0%)),"-")</f>
        <v>-</v>
      </c>
      <c r="X11" s="67" t="str">
        <f>IF(S11,IF(S11&gt;=0.5%,100%,IF(AND(S11&gt;0.4%),79%,0%)),"-")</f>
        <v>-</v>
      </c>
      <c r="Y11" s="67" t="str">
        <f>IF(U11,IF(U11&gt;=0.5%,100%,IF(AND(U11&gt;0.4%),79%,0%)),"-")</f>
        <v>-</v>
      </c>
      <c r="Z11" s="67" t="str">
        <f t="shared" si="4"/>
        <v>-</v>
      </c>
    </row>
    <row r="12" spans="1:26" ht="89.25" customHeight="1">
      <c r="A12" s="765" t="s">
        <v>110</v>
      </c>
      <c r="B12" s="819" t="s">
        <v>71</v>
      </c>
      <c r="C12" s="819" t="s">
        <v>72</v>
      </c>
      <c r="D12" s="819" t="s">
        <v>175</v>
      </c>
      <c r="E12" s="819" t="s">
        <v>73</v>
      </c>
      <c r="F12" s="108" t="s">
        <v>74</v>
      </c>
      <c r="G12" s="146">
        <v>0.4</v>
      </c>
      <c r="H12" s="110">
        <v>0.6</v>
      </c>
      <c r="I12" s="134" t="s">
        <v>345</v>
      </c>
      <c r="J12" s="411" t="s">
        <v>517</v>
      </c>
      <c r="K12" s="411" t="s">
        <v>532</v>
      </c>
      <c r="L12" s="841"/>
      <c r="M12" s="54" t="s">
        <v>144</v>
      </c>
      <c r="N12" s="64">
        <v>1</v>
      </c>
      <c r="O12" s="247"/>
      <c r="P12" s="64">
        <v>1</v>
      </c>
      <c r="Q12" s="247"/>
      <c r="R12" s="64">
        <v>1</v>
      </c>
      <c r="S12" s="247"/>
      <c r="T12" s="64">
        <v>1</v>
      </c>
      <c r="U12" s="288"/>
      <c r="V12" s="67">
        <f t="shared" si="0"/>
        <v>0</v>
      </c>
      <c r="W12" s="67">
        <f t="shared" si="1"/>
        <v>0</v>
      </c>
      <c r="X12" s="67">
        <f t="shared" si="2"/>
        <v>0</v>
      </c>
      <c r="Y12" s="67">
        <f t="shared" si="3"/>
        <v>0</v>
      </c>
      <c r="Z12" s="67">
        <f t="shared" si="4"/>
        <v>0</v>
      </c>
    </row>
    <row r="13" spans="1:26" ht="132.75" customHeight="1">
      <c r="A13" s="785"/>
      <c r="B13" s="819"/>
      <c r="C13" s="819"/>
      <c r="D13" s="819"/>
      <c r="E13" s="819"/>
      <c r="F13" s="819" t="s">
        <v>289</v>
      </c>
      <c r="G13" s="817">
        <v>0.5</v>
      </c>
      <c r="H13" s="817">
        <v>0.6</v>
      </c>
      <c r="I13" s="430" t="s">
        <v>337</v>
      </c>
      <c r="J13" s="430" t="s">
        <v>336</v>
      </c>
      <c r="K13" s="430" t="s">
        <v>337</v>
      </c>
      <c r="L13" s="841"/>
      <c r="M13" s="54" t="s">
        <v>144</v>
      </c>
      <c r="N13" s="64">
        <v>1</v>
      </c>
      <c r="O13" s="247"/>
      <c r="P13" s="64">
        <v>1</v>
      </c>
      <c r="Q13" s="247"/>
      <c r="R13" s="64">
        <v>1</v>
      </c>
      <c r="S13" s="247"/>
      <c r="T13" s="64">
        <v>1</v>
      </c>
      <c r="U13" s="288"/>
      <c r="V13" s="67">
        <f t="shared" si="0"/>
        <v>0</v>
      </c>
      <c r="W13" s="67">
        <f t="shared" si="1"/>
        <v>0</v>
      </c>
      <c r="X13" s="67">
        <f t="shared" si="2"/>
        <v>0</v>
      </c>
      <c r="Y13" s="67">
        <f t="shared" si="3"/>
        <v>0</v>
      </c>
      <c r="Z13" s="67">
        <f t="shared" si="4"/>
        <v>0</v>
      </c>
    </row>
    <row r="14" spans="1:26" ht="81" customHeight="1">
      <c r="A14" s="785"/>
      <c r="B14" s="819"/>
      <c r="C14" s="819"/>
      <c r="D14" s="819"/>
      <c r="E14" s="819"/>
      <c r="F14" s="819"/>
      <c r="G14" s="817"/>
      <c r="H14" s="817"/>
      <c r="I14" s="430" t="s">
        <v>523</v>
      </c>
      <c r="J14" s="430" t="s">
        <v>524</v>
      </c>
      <c r="K14" s="430" t="s">
        <v>523</v>
      </c>
      <c r="L14" s="841"/>
      <c r="M14" s="54" t="s">
        <v>320</v>
      </c>
      <c r="N14" s="64">
        <v>1</v>
      </c>
      <c r="O14" s="247"/>
      <c r="P14" s="64">
        <v>1</v>
      </c>
      <c r="Q14" s="247"/>
      <c r="R14" s="64">
        <v>1</v>
      </c>
      <c r="S14" s="247"/>
      <c r="T14" s="64">
        <v>1</v>
      </c>
      <c r="U14" s="247"/>
      <c r="V14" s="67">
        <f t="shared" si="0"/>
        <v>0</v>
      </c>
      <c r="W14" s="67">
        <f t="shared" si="1"/>
        <v>0</v>
      </c>
      <c r="X14" s="67">
        <f t="shared" si="2"/>
        <v>0</v>
      </c>
      <c r="Y14" s="67">
        <f t="shared" si="3"/>
        <v>0</v>
      </c>
      <c r="Z14" s="67">
        <f t="shared" si="4"/>
        <v>0</v>
      </c>
    </row>
    <row r="15" spans="1:26" ht="96.75" customHeight="1">
      <c r="A15" s="785"/>
      <c r="B15" s="819"/>
      <c r="C15" s="819"/>
      <c r="D15" s="819" t="s">
        <v>176</v>
      </c>
      <c r="E15" s="819" t="s">
        <v>82</v>
      </c>
      <c r="F15" s="108" t="s">
        <v>83</v>
      </c>
      <c r="G15" s="109">
        <v>0.7</v>
      </c>
      <c r="H15" s="110">
        <v>0.8</v>
      </c>
      <c r="I15" s="54" t="s">
        <v>163</v>
      </c>
      <c r="J15" s="54" t="s">
        <v>147</v>
      </c>
      <c r="K15" s="54" t="s">
        <v>163</v>
      </c>
      <c r="L15" s="841"/>
      <c r="M15" s="54" t="s">
        <v>113</v>
      </c>
      <c r="N15" s="64">
        <v>0</v>
      </c>
      <c r="O15" s="247"/>
      <c r="P15" s="64" t="s">
        <v>399</v>
      </c>
      <c r="Q15" s="247"/>
      <c r="R15" s="64">
        <v>0</v>
      </c>
      <c r="S15" s="247"/>
      <c r="T15" s="64" t="s">
        <v>399</v>
      </c>
      <c r="U15" s="255"/>
      <c r="V15" s="67" t="str">
        <f>IF(O15,IF(O15&gt;=90%,100%,59%),"-")</f>
        <v>-</v>
      </c>
      <c r="W15" s="67" t="str">
        <f>IF(Q15,IF(Q15&gt;=90%,100%,59%),"-")</f>
        <v>-</v>
      </c>
      <c r="X15" s="67" t="str">
        <f>IF(S15,IF(S15&gt;=90%,100%,59%),"-")</f>
        <v>-</v>
      </c>
      <c r="Y15" s="67" t="str">
        <f>IF(U15,IF(U15&gt;=90%,100%,59%),"-")</f>
        <v>-</v>
      </c>
      <c r="Z15" s="67" t="str">
        <f t="shared" si="4"/>
        <v>-</v>
      </c>
    </row>
    <row r="16" spans="1:26" ht="108" customHeight="1">
      <c r="A16" s="766"/>
      <c r="B16" s="819"/>
      <c r="C16" s="819"/>
      <c r="D16" s="819"/>
      <c r="E16" s="819"/>
      <c r="F16" s="54" t="s">
        <v>86</v>
      </c>
      <c r="G16" s="363">
        <v>0.7</v>
      </c>
      <c r="H16" s="362">
        <v>0.8</v>
      </c>
      <c r="I16" s="54" t="s">
        <v>474</v>
      </c>
      <c r="J16" s="441" t="s">
        <v>472</v>
      </c>
      <c r="K16" s="441" t="s">
        <v>471</v>
      </c>
      <c r="L16" s="841"/>
      <c r="M16" s="54" t="s">
        <v>113</v>
      </c>
      <c r="N16" s="98">
        <v>0</v>
      </c>
      <c r="O16" s="253"/>
      <c r="P16" s="98">
        <v>1</v>
      </c>
      <c r="Q16" s="253"/>
      <c r="R16" s="98">
        <v>0</v>
      </c>
      <c r="S16" s="247"/>
      <c r="T16" s="98">
        <v>0</v>
      </c>
      <c r="U16" s="256"/>
      <c r="V16" s="67" t="str">
        <f t="shared" si="0"/>
        <v>-</v>
      </c>
      <c r="W16" s="67">
        <f t="shared" si="1"/>
        <v>0</v>
      </c>
      <c r="X16" s="67" t="str">
        <f t="shared" si="2"/>
        <v>-</v>
      </c>
      <c r="Y16" s="67" t="str">
        <f t="shared" si="3"/>
        <v>-</v>
      </c>
      <c r="Z16" s="67">
        <f t="shared" si="4"/>
        <v>0</v>
      </c>
    </row>
    <row r="17" spans="1:29" ht="106.5" customHeight="1">
      <c r="A17" s="160" t="s">
        <v>111</v>
      </c>
      <c r="B17" s="222" t="s">
        <v>286</v>
      </c>
      <c r="C17" s="222" t="s">
        <v>287</v>
      </c>
      <c r="D17" s="203" t="s">
        <v>411</v>
      </c>
      <c r="E17" s="207" t="s">
        <v>413</v>
      </c>
      <c r="F17" s="207" t="s">
        <v>414</v>
      </c>
      <c r="G17" s="208">
        <v>0.8</v>
      </c>
      <c r="H17" s="208" t="s">
        <v>412</v>
      </c>
      <c r="I17" s="207" t="s">
        <v>414</v>
      </c>
      <c r="J17" s="205" t="s">
        <v>415</v>
      </c>
      <c r="K17" s="205" t="s">
        <v>416</v>
      </c>
      <c r="L17" s="220"/>
      <c r="M17" s="205" t="s">
        <v>113</v>
      </c>
      <c r="N17" s="93">
        <v>1</v>
      </c>
      <c r="O17" s="262"/>
      <c r="P17" s="80">
        <v>0</v>
      </c>
      <c r="Q17" s="264"/>
      <c r="R17" s="80">
        <v>1</v>
      </c>
      <c r="S17" s="247"/>
      <c r="T17" s="80">
        <v>1</v>
      </c>
      <c r="U17" s="271"/>
      <c r="V17" s="67">
        <f t="shared" ref="V17" si="15">IFERROR((O17*100%)/N17,"-")</f>
        <v>0</v>
      </c>
      <c r="W17" s="67" t="str">
        <f t="shared" ref="W17" si="16">IFERROR((Q17*100%)/P17,"-")</f>
        <v>-</v>
      </c>
      <c r="X17" s="67">
        <f t="shared" ref="X17" si="17">IFERROR((S17*100%)/R17,"-")</f>
        <v>0</v>
      </c>
      <c r="Y17" s="67">
        <f t="shared" ref="Y17" si="18">IFERROR((U17*100%)/T17,"-")</f>
        <v>0</v>
      </c>
      <c r="Z17" s="67">
        <f t="shared" si="4"/>
        <v>0</v>
      </c>
    </row>
    <row r="18" spans="1:29" ht="55.5" customHeight="1">
      <c r="A18" s="879" t="s">
        <v>181</v>
      </c>
      <c r="B18" s="880"/>
      <c r="C18" s="880"/>
      <c r="D18" s="880"/>
      <c r="E18" s="880"/>
      <c r="F18" s="880"/>
      <c r="G18" s="880"/>
      <c r="H18" s="880"/>
      <c r="I18" s="880"/>
      <c r="J18" s="880"/>
      <c r="K18" s="880"/>
      <c r="L18" s="880"/>
      <c r="M18" s="881"/>
      <c r="N18" s="56"/>
      <c r="O18" s="56"/>
      <c r="P18" s="56"/>
      <c r="Q18" s="56"/>
      <c r="R18" s="56"/>
      <c r="S18" s="56"/>
      <c r="T18" s="56"/>
      <c r="U18" s="56"/>
      <c r="V18" s="57">
        <f>AVERAGE(V4:V17)</f>
        <v>0</v>
      </c>
      <c r="W18" s="57">
        <f>AVERAGE(W4:W17)</f>
        <v>0</v>
      </c>
      <c r="X18" s="57">
        <f>AVERAGE(X4:X17)</f>
        <v>0</v>
      </c>
      <c r="Y18" s="57">
        <f>AVERAGE(Y4:Y17)</f>
        <v>0</v>
      </c>
      <c r="Z18" s="57">
        <f>AVERAGE(Z4:Z17)</f>
        <v>0</v>
      </c>
    </row>
    <row r="22" spans="1:29" ht="15" customHeight="1">
      <c r="A22" s="886" t="s">
        <v>577</v>
      </c>
      <c r="B22" s="886"/>
      <c r="C22" s="886"/>
      <c r="D22" s="886"/>
      <c r="E22" s="886"/>
      <c r="F22" s="886"/>
      <c r="G22" s="886"/>
      <c r="H22" s="886"/>
      <c r="I22" s="886"/>
      <c r="J22" s="886"/>
      <c r="K22" s="886"/>
      <c r="L22" s="886"/>
      <c r="M22" s="886"/>
      <c r="N22" s="886"/>
      <c r="O22" s="886"/>
      <c r="P22" s="886"/>
      <c r="Q22" s="886"/>
      <c r="R22" s="886"/>
      <c r="S22" s="886"/>
      <c r="T22" s="886"/>
      <c r="U22" s="886"/>
      <c r="V22" s="886"/>
      <c r="W22" s="886"/>
      <c r="X22" s="886"/>
      <c r="Y22" s="886"/>
      <c r="Z22" s="886"/>
    </row>
    <row r="23" spans="1:29">
      <c r="A23" s="886"/>
      <c r="B23" s="886"/>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86"/>
    </row>
    <row r="24" spans="1:29" ht="35.2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row>
    <row r="25" spans="1:29" ht="47.25" customHeight="1">
      <c r="A25" s="813" t="s">
        <v>352</v>
      </c>
      <c r="B25" s="813" t="s">
        <v>351</v>
      </c>
      <c r="C25" s="813" t="s">
        <v>187</v>
      </c>
      <c r="D25" s="813" t="s">
        <v>0</v>
      </c>
      <c r="E25" s="813" t="s">
        <v>348</v>
      </c>
      <c r="F25" s="813" t="s">
        <v>786</v>
      </c>
      <c r="G25" s="813" t="s">
        <v>1</v>
      </c>
      <c r="H25" s="813" t="s">
        <v>469</v>
      </c>
      <c r="I25" s="813" t="s">
        <v>108</v>
      </c>
      <c r="J25" s="813" t="s">
        <v>579</v>
      </c>
      <c r="K25" s="813" t="s">
        <v>704</v>
      </c>
      <c r="L25" s="789" t="s">
        <v>277</v>
      </c>
      <c r="M25" s="813" t="s">
        <v>2</v>
      </c>
      <c r="N25" s="813" t="s">
        <v>581</v>
      </c>
      <c r="O25" s="813" t="s">
        <v>469</v>
      </c>
      <c r="P25" s="839" t="s">
        <v>3</v>
      </c>
      <c r="Q25" s="839"/>
      <c r="R25" s="839"/>
      <c r="S25" s="839"/>
      <c r="T25" s="839"/>
      <c r="U25" s="839"/>
      <c r="V25" s="839"/>
      <c r="W25" s="839"/>
      <c r="X25" s="786" t="s">
        <v>434</v>
      </c>
      <c r="Y25" s="787"/>
      <c r="Z25" s="787"/>
      <c r="AA25" s="787"/>
      <c r="AB25" s="788"/>
    </row>
    <row r="26" spans="1:29" ht="25.5">
      <c r="A26" s="813"/>
      <c r="B26" s="813"/>
      <c r="C26" s="813"/>
      <c r="D26" s="813"/>
      <c r="E26" s="813"/>
      <c r="F26" s="813"/>
      <c r="G26" s="813"/>
      <c r="H26" s="813"/>
      <c r="I26" s="813"/>
      <c r="J26" s="813"/>
      <c r="K26" s="813"/>
      <c r="L26" s="790"/>
      <c r="M26" s="813"/>
      <c r="N26" s="813"/>
      <c r="O26" s="813"/>
      <c r="P26" s="484" t="s">
        <v>124</v>
      </c>
      <c r="Q26" s="484" t="s">
        <v>126</v>
      </c>
      <c r="R26" s="484" t="s">
        <v>125</v>
      </c>
      <c r="S26" s="484" t="s">
        <v>127</v>
      </c>
      <c r="T26" s="484" t="s">
        <v>128</v>
      </c>
      <c r="U26" s="484" t="s">
        <v>129</v>
      </c>
      <c r="V26" s="484" t="s">
        <v>130</v>
      </c>
      <c r="W26" s="484" t="s">
        <v>131</v>
      </c>
      <c r="X26" s="484" t="s">
        <v>295</v>
      </c>
      <c r="Y26" s="484" t="s">
        <v>292</v>
      </c>
      <c r="Z26" s="484" t="s">
        <v>293</v>
      </c>
      <c r="AA26" s="484" t="s">
        <v>294</v>
      </c>
      <c r="AB26" s="484" t="s">
        <v>582</v>
      </c>
    </row>
    <row r="27" spans="1:29" ht="118.5" customHeight="1">
      <c r="A27" s="765" t="s">
        <v>110</v>
      </c>
      <c r="B27" s="808" t="s">
        <v>71</v>
      </c>
      <c r="C27" s="808" t="s">
        <v>72</v>
      </c>
      <c r="D27" s="808" t="s">
        <v>583</v>
      </c>
      <c r="E27" s="808" t="s">
        <v>249</v>
      </c>
      <c r="F27" s="808" t="s">
        <v>787</v>
      </c>
      <c r="G27" s="834">
        <v>0.7</v>
      </c>
      <c r="H27" s="834">
        <v>0.8</v>
      </c>
      <c r="I27" s="808" t="s">
        <v>608</v>
      </c>
      <c r="J27" s="536" t="s">
        <v>788</v>
      </c>
      <c r="K27" s="536" t="s">
        <v>788</v>
      </c>
      <c r="L27" s="790"/>
      <c r="M27" s="536" t="s">
        <v>144</v>
      </c>
      <c r="N27" s="574" t="s">
        <v>789</v>
      </c>
      <c r="O27" s="575" t="s">
        <v>789</v>
      </c>
      <c r="P27" s="575" t="s">
        <v>789</v>
      </c>
      <c r="Q27" s="576"/>
      <c r="R27" s="575" t="s">
        <v>789</v>
      </c>
      <c r="S27" s="497"/>
      <c r="T27" s="575" t="s">
        <v>789</v>
      </c>
      <c r="U27" s="497"/>
      <c r="V27" s="575" t="s">
        <v>789</v>
      </c>
      <c r="W27" s="500"/>
      <c r="X27" s="499" t="str">
        <f>IF(Q27,IF(Q27&lt;=2%,100%,59%),"-")</f>
        <v>-</v>
      </c>
      <c r="Y27" s="499" t="str">
        <f>IF(S27,IF(S27&lt;=2%,100%,59%),"-")</f>
        <v>-</v>
      </c>
      <c r="Z27" s="499" t="str">
        <f>IF(U27,IF(U27&lt;=2%,100%,59%),"-")</f>
        <v>-</v>
      </c>
      <c r="AA27" s="499" t="str">
        <f>IF(W27,IF(W27&lt;=2%,100%,59%),"-")</f>
        <v>-</v>
      </c>
      <c r="AB27" s="499" t="str">
        <f>IFERROR(AVERAGE(X27:AA27),"-")</f>
        <v>-</v>
      </c>
      <c r="AC27" s="577"/>
    </row>
    <row r="28" spans="1:29" ht="140.25">
      <c r="A28" s="785"/>
      <c r="B28" s="809"/>
      <c r="C28" s="809"/>
      <c r="D28" s="809"/>
      <c r="E28" s="809"/>
      <c r="F28" s="809"/>
      <c r="G28" s="835"/>
      <c r="H28" s="809"/>
      <c r="I28" s="809"/>
      <c r="J28" s="536" t="s">
        <v>790</v>
      </c>
      <c r="K28" s="536" t="s">
        <v>790</v>
      </c>
      <c r="L28" s="790"/>
      <c r="M28" s="536" t="s">
        <v>144</v>
      </c>
      <c r="N28" s="578">
        <v>0.36</v>
      </c>
      <c r="O28" s="578" t="s">
        <v>791</v>
      </c>
      <c r="P28" s="575" t="s">
        <v>791</v>
      </c>
      <c r="Q28" s="576"/>
      <c r="R28" s="575" t="s">
        <v>791</v>
      </c>
      <c r="S28" s="497"/>
      <c r="T28" s="575" t="s">
        <v>791</v>
      </c>
      <c r="U28" s="62"/>
      <c r="V28" s="575" t="s">
        <v>791</v>
      </c>
      <c r="W28" s="500"/>
      <c r="X28" s="499" t="str">
        <f>IF(Q28,IF(Q28&lt;=50%,100%,59%),"-")</f>
        <v>-</v>
      </c>
      <c r="Y28" s="499" t="str">
        <f>IF(S28,IF(S28&lt;=50%,100%,59%),"-")</f>
        <v>-</v>
      </c>
      <c r="Z28" s="499" t="str">
        <f>IF(U28,IF(U28&lt;=50%,100%,59%),"-")</f>
        <v>-</v>
      </c>
      <c r="AA28" s="499" t="str">
        <f>IF(W28,IF(W28&lt;=50%,100%,59%),"-")</f>
        <v>-</v>
      </c>
      <c r="AB28" s="499" t="str">
        <f t="shared" ref="AB28:AB32" si="19">IFERROR(AVERAGE(X28:AA28),"-")</f>
        <v>-</v>
      </c>
      <c r="AC28" s="577"/>
    </row>
    <row r="29" spans="1:29" ht="118.5" customHeight="1">
      <c r="A29" s="785"/>
      <c r="B29" s="809"/>
      <c r="C29" s="809"/>
      <c r="D29" s="809"/>
      <c r="E29" s="809"/>
      <c r="F29" s="809"/>
      <c r="G29" s="835"/>
      <c r="H29" s="809"/>
      <c r="I29" s="809"/>
      <c r="J29" s="536" t="s">
        <v>792</v>
      </c>
      <c r="K29" s="536" t="s">
        <v>793</v>
      </c>
      <c r="L29" s="790"/>
      <c r="M29" s="536" t="s">
        <v>144</v>
      </c>
      <c r="N29" s="579">
        <v>7.0000000000000007E-2</v>
      </c>
      <c r="O29" s="580" t="s">
        <v>794</v>
      </c>
      <c r="P29" s="580" t="s">
        <v>794</v>
      </c>
      <c r="Q29" s="581"/>
      <c r="R29" s="580" t="s">
        <v>794</v>
      </c>
      <c r="S29" s="582"/>
      <c r="T29" s="580" t="s">
        <v>794</v>
      </c>
      <c r="U29" s="582"/>
      <c r="V29" s="580" t="s">
        <v>794</v>
      </c>
      <c r="W29" s="500"/>
      <c r="X29" s="499" t="str">
        <f>IF(Q29,IF(Q29&lt;=15%,100%,59%),"-")</f>
        <v>-</v>
      </c>
      <c r="Y29" s="499" t="str">
        <f>IF(S29,IF(S29&lt;=15%,100%,59%),"-")</f>
        <v>-</v>
      </c>
      <c r="Z29" s="499" t="str">
        <f>IF(U29,IF(U29&lt;=15%,100%,59%),"-")</f>
        <v>-</v>
      </c>
      <c r="AA29" s="499" t="str">
        <f>IF(W29,IF(W29&lt;=15%,100%,59%),"-")</f>
        <v>-</v>
      </c>
      <c r="AB29" s="499" t="str">
        <f t="shared" si="19"/>
        <v>-</v>
      </c>
      <c r="AC29" s="577"/>
    </row>
    <row r="30" spans="1:29" ht="81" customHeight="1">
      <c r="A30" s="785"/>
      <c r="B30" s="809"/>
      <c r="C30" s="809"/>
      <c r="D30" s="809"/>
      <c r="E30" s="809"/>
      <c r="F30" s="809"/>
      <c r="G30" s="835"/>
      <c r="H30" s="809"/>
      <c r="I30" s="809"/>
      <c r="J30" s="536" t="s">
        <v>795</v>
      </c>
      <c r="K30" s="536" t="s">
        <v>796</v>
      </c>
      <c r="L30" s="790"/>
      <c r="M30" s="536" t="s">
        <v>144</v>
      </c>
      <c r="N30" s="583" t="s">
        <v>797</v>
      </c>
      <c r="O30" s="583" t="s">
        <v>798</v>
      </c>
      <c r="P30" s="584" t="s">
        <v>799</v>
      </c>
      <c r="Q30" s="576"/>
      <c r="R30" s="584" t="s">
        <v>799</v>
      </c>
      <c r="S30" s="576"/>
      <c r="T30" s="584" t="s">
        <v>799</v>
      </c>
      <c r="U30" s="576"/>
      <c r="V30" s="584" t="s">
        <v>799</v>
      </c>
      <c r="W30" s="585"/>
      <c r="X30" s="586" t="str">
        <f>IF(Q30,IF(Q30&lt;=3%,100%,59%),"-")</f>
        <v>-</v>
      </c>
      <c r="Y30" s="499" t="str">
        <f>IF(S30,IF(S30&lt;=3%,100%,59%),"-")</f>
        <v>-</v>
      </c>
      <c r="Z30" s="499" t="str">
        <f>IF(U30,IF(U30&lt;=3%,100%,59%),"-")</f>
        <v>-</v>
      </c>
      <c r="AA30" s="499" t="str">
        <f>IF(W30,IF(W30&lt;=3%,100%,59%),"-")</f>
        <v>-</v>
      </c>
      <c r="AB30" s="499" t="str">
        <f t="shared" si="19"/>
        <v>-</v>
      </c>
      <c r="AC30" s="577"/>
    </row>
    <row r="31" spans="1:29" ht="98.25" customHeight="1">
      <c r="A31" s="785"/>
      <c r="B31" s="809"/>
      <c r="C31" s="809"/>
      <c r="D31" s="809"/>
      <c r="E31" s="809"/>
      <c r="F31" s="809"/>
      <c r="G31" s="835"/>
      <c r="H31" s="809"/>
      <c r="I31" s="809"/>
      <c r="J31" s="536" t="s">
        <v>804</v>
      </c>
      <c r="K31" s="536" t="s">
        <v>626</v>
      </c>
      <c r="L31" s="790"/>
      <c r="M31" s="536" t="s">
        <v>144</v>
      </c>
      <c r="N31" s="583">
        <v>0.5</v>
      </c>
      <c r="O31" s="583">
        <v>0.8</v>
      </c>
      <c r="P31" s="551" t="s">
        <v>316</v>
      </c>
      <c r="Q31" s="576"/>
      <c r="R31" s="551">
        <v>0.7</v>
      </c>
      <c r="S31" s="576"/>
      <c r="T31" s="551" t="s">
        <v>316</v>
      </c>
      <c r="U31" s="576"/>
      <c r="V31" s="551">
        <v>0.8</v>
      </c>
      <c r="W31" s="500"/>
      <c r="X31" s="67" t="str">
        <f t="shared" ref="X31" si="20">IFERROR((Q31*100%)/P31,"-")</f>
        <v>-</v>
      </c>
      <c r="Y31" s="67">
        <f t="shared" ref="Y31" si="21">IFERROR((S31*100%)/R31,"-")</f>
        <v>0</v>
      </c>
      <c r="Z31" s="67" t="str">
        <f t="shared" ref="Z31" si="22">IFERROR((U31*100%)/T31,"-")</f>
        <v>-</v>
      </c>
      <c r="AA31" s="67">
        <f t="shared" ref="AA31" si="23">IFERROR((W31*100%)/V31,"-")</f>
        <v>0</v>
      </c>
      <c r="AB31" s="499">
        <f t="shared" si="19"/>
        <v>0</v>
      </c>
      <c r="AC31" s="577"/>
    </row>
    <row r="32" spans="1:29" ht="70.5" customHeight="1">
      <c r="A32" s="785"/>
      <c r="B32" s="809"/>
      <c r="C32" s="809"/>
      <c r="D32" s="809"/>
      <c r="E32" s="809"/>
      <c r="F32" s="809"/>
      <c r="G32" s="835"/>
      <c r="H32" s="809"/>
      <c r="I32" s="809"/>
      <c r="J32" s="536" t="s">
        <v>800</v>
      </c>
      <c r="K32" s="536" t="s">
        <v>801</v>
      </c>
      <c r="L32" s="790"/>
      <c r="M32" s="536" t="s">
        <v>144</v>
      </c>
      <c r="N32" s="583" t="s">
        <v>802</v>
      </c>
      <c r="O32" s="583" t="s">
        <v>803</v>
      </c>
      <c r="P32" s="551">
        <v>0.1</v>
      </c>
      <c r="Q32" s="576"/>
      <c r="R32" s="551">
        <v>0.1</v>
      </c>
      <c r="S32" s="576"/>
      <c r="T32" s="551">
        <v>0.1</v>
      </c>
      <c r="U32" s="576"/>
      <c r="V32" s="551">
        <v>0.1</v>
      </c>
      <c r="W32" s="500"/>
      <c r="X32" s="499" t="str">
        <f>IF(Q32,IF(Q32&lt;=10%,100%,59%),"-")</f>
        <v>-</v>
      </c>
      <c r="Y32" s="499" t="str">
        <f>IF(S32,IF(S32&lt;=10%,100%,59%),"-")</f>
        <v>-</v>
      </c>
      <c r="Z32" s="499" t="str">
        <f>IF(U32,IF(U32&lt;=10%,100%,59%),"-")</f>
        <v>-</v>
      </c>
      <c r="AA32" s="499" t="str">
        <f>IF(W32,IF(W32&lt;=10%,100%,59%),"-")</f>
        <v>-</v>
      </c>
      <c r="AB32" s="499" t="str">
        <f t="shared" si="19"/>
        <v>-</v>
      </c>
      <c r="AC32" s="577"/>
    </row>
    <row r="33" spans="1:28" ht="51" customHeight="1">
      <c r="A33" s="893" t="s">
        <v>181</v>
      </c>
      <c r="B33" s="894"/>
      <c r="C33" s="894"/>
      <c r="D33" s="894"/>
      <c r="E33" s="894"/>
      <c r="F33" s="894"/>
      <c r="G33" s="894"/>
      <c r="H33" s="894"/>
      <c r="I33" s="894"/>
      <c r="J33" s="894"/>
      <c r="K33" s="894"/>
      <c r="L33" s="895"/>
      <c r="M33" s="587"/>
      <c r="N33" s="587"/>
      <c r="O33" s="587"/>
      <c r="P33" s="587"/>
      <c r="Q33" s="587"/>
      <c r="R33" s="587"/>
      <c r="S33" s="587"/>
      <c r="T33" s="587"/>
      <c r="U33" s="587"/>
      <c r="V33" s="587"/>
      <c r="W33" s="587"/>
      <c r="X33" s="57" t="e">
        <f>AVERAGE(X27:X32)</f>
        <v>#DIV/0!</v>
      </c>
      <c r="Y33" s="57">
        <f t="shared" ref="Y33:AA33" si="24">AVERAGE(Y27:Y32)</f>
        <v>0</v>
      </c>
      <c r="Z33" s="57" t="e">
        <f t="shared" si="24"/>
        <v>#DIV/0!</v>
      </c>
      <c r="AA33" s="57">
        <f t="shared" si="24"/>
        <v>0</v>
      </c>
      <c r="AB33" s="57">
        <f>AVERAGE(AB27:AB32)</f>
        <v>0</v>
      </c>
    </row>
  </sheetData>
  <mergeCells count="67">
    <mergeCell ref="A33:L33"/>
    <mergeCell ref="P25:W25"/>
    <mergeCell ref="X25:AB25"/>
    <mergeCell ref="A27:A32"/>
    <mergeCell ref="B27:B32"/>
    <mergeCell ref="C27:C32"/>
    <mergeCell ref="D27:D32"/>
    <mergeCell ref="E27:E32"/>
    <mergeCell ref="F27:F32"/>
    <mergeCell ref="G27:G32"/>
    <mergeCell ref="H27:H32"/>
    <mergeCell ref="I27:I32"/>
    <mergeCell ref="A22:Z24"/>
    <mergeCell ref="A25:A26"/>
    <mergeCell ref="B25:B26"/>
    <mergeCell ref="C25:C26"/>
    <mergeCell ref="D25:D26"/>
    <mergeCell ref="E25:E26"/>
    <mergeCell ref="F25:F26"/>
    <mergeCell ref="G25:G26"/>
    <mergeCell ref="H25:H26"/>
    <mergeCell ref="I25:I26"/>
    <mergeCell ref="J25:J26"/>
    <mergeCell ref="K25:K26"/>
    <mergeCell ref="L25:L32"/>
    <mergeCell ref="M25:M26"/>
    <mergeCell ref="N25:N26"/>
    <mergeCell ref="O25:O26"/>
    <mergeCell ref="N2:T2"/>
    <mergeCell ref="M2:M3"/>
    <mergeCell ref="V2:Z2"/>
    <mergeCell ref="L4:L16"/>
    <mergeCell ref="L2:L3"/>
    <mergeCell ref="G2:G3"/>
    <mergeCell ref="K2:K3"/>
    <mergeCell ref="C5:C7"/>
    <mergeCell ref="H2:H3"/>
    <mergeCell ref="I2:I3"/>
    <mergeCell ref="J2:J3"/>
    <mergeCell ref="A18:M18"/>
    <mergeCell ref="A12:A16"/>
    <mergeCell ref="B12:B16"/>
    <mergeCell ref="F13:F14"/>
    <mergeCell ref="H13:H14"/>
    <mergeCell ref="C12:C16"/>
    <mergeCell ref="D15:D16"/>
    <mergeCell ref="D12:D14"/>
    <mergeCell ref="E12:E14"/>
    <mergeCell ref="G8:G10"/>
    <mergeCell ref="H8:H10"/>
    <mergeCell ref="I8:I10"/>
    <mergeCell ref="G13:G14"/>
    <mergeCell ref="E15:E16"/>
    <mergeCell ref="A1:D1"/>
    <mergeCell ref="E2:E3"/>
    <mergeCell ref="F2:F3"/>
    <mergeCell ref="A5:A10"/>
    <mergeCell ref="B5:B10"/>
    <mergeCell ref="C8:C10"/>
    <mergeCell ref="D8:D10"/>
    <mergeCell ref="E8:E10"/>
    <mergeCell ref="F8:F10"/>
    <mergeCell ref="A2:A3"/>
    <mergeCell ref="B2:B3"/>
    <mergeCell ref="C2:C3"/>
    <mergeCell ref="D2:D3"/>
    <mergeCell ref="D5:D7"/>
  </mergeCells>
  <conditionalFormatting sqref="V4:Z18">
    <cfRule type="cellIs" dxfId="127" priority="184" operator="lessThan">
      <formula>0.6</formula>
    </cfRule>
    <cfRule type="cellIs" dxfId="126" priority="185" operator="between">
      <formula>60%</formula>
      <formula>79%</formula>
    </cfRule>
    <cfRule type="cellIs" dxfId="125" priority="186" operator="between">
      <formula>80%</formula>
      <formula>100%</formula>
    </cfRule>
  </conditionalFormatting>
  <conditionalFormatting sqref="X27:AB33">
    <cfRule type="cellIs" dxfId="124" priority="7" operator="lessThan">
      <formula>0.6</formula>
    </cfRule>
    <cfRule type="cellIs" dxfId="123" priority="8" operator="between">
      <formula>60%</formula>
      <formula>79%</formula>
    </cfRule>
    <cfRule type="cellIs" dxfId="122" priority="9" operator="between">
      <formula>80%</formula>
      <formula>100%</formula>
    </cfRule>
  </conditionalFormatting>
  <conditionalFormatting sqref="X30:AB31">
    <cfRule type="cellIs" dxfId="121" priority="4" operator="lessThan">
      <formula>0.6</formula>
    </cfRule>
    <cfRule type="cellIs" dxfId="120" priority="5" operator="between">
      <formula>60%</formula>
      <formula>79%</formula>
    </cfRule>
    <cfRule type="cellIs" dxfId="119" priority="6" operator="between">
      <formula>80%</formula>
      <formula>100%</formula>
    </cfRule>
  </conditionalFormatting>
  <conditionalFormatting sqref="X31:AB31">
    <cfRule type="cellIs" dxfId="118" priority="1" operator="lessThan">
      <formula>0.6</formula>
    </cfRule>
    <cfRule type="cellIs" dxfId="117" priority="2" operator="between">
      <formula>60%</formula>
      <formula>79%</formula>
    </cfRule>
    <cfRule type="cellIs" dxfId="116" priority="3"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tabColor theme="7"/>
  </sheetPr>
  <dimension ref="A1:AC29"/>
  <sheetViews>
    <sheetView topLeftCell="K11" zoomScale="70" zoomScaleNormal="70" workbookViewId="0">
      <selection activeCell="AB28" sqref="AB28"/>
    </sheetView>
  </sheetViews>
  <sheetFormatPr baseColWidth="10" defaultColWidth="11.42578125" defaultRowHeight="12.75"/>
  <cols>
    <col min="1" max="8" width="11.42578125" style="68"/>
    <col min="9" max="9" width="30.5703125" style="68" customWidth="1"/>
    <col min="10" max="10" width="26" style="68" customWidth="1"/>
    <col min="11" max="12" width="21.5703125" style="68" customWidth="1"/>
    <col min="13" max="19" width="14.140625" style="68" customWidth="1"/>
    <col min="20" max="20" width="17.28515625" style="68" customWidth="1"/>
    <col min="21" max="21" width="16.7109375" style="68" customWidth="1"/>
    <col min="22" max="26" width="17.28515625" style="68" customWidth="1"/>
    <col min="27" max="27" width="13.85546875" style="68" customWidth="1"/>
    <col min="28" max="28" width="12" style="68" customWidth="1"/>
    <col min="29" max="29" width="21" style="68" customWidth="1"/>
    <col min="30" max="16384" width="11.42578125" style="68"/>
  </cols>
  <sheetData>
    <row r="1" spans="1:28" ht="47.25" customHeight="1">
      <c r="A1" s="757" t="s">
        <v>313</v>
      </c>
      <c r="B1" s="824"/>
      <c r="C1" s="824"/>
      <c r="D1" s="824"/>
    </row>
    <row r="2" spans="1:28" ht="63.75">
      <c r="A2" s="159" t="s">
        <v>352</v>
      </c>
      <c r="B2" s="159" t="s">
        <v>350</v>
      </c>
      <c r="C2" s="159" t="s">
        <v>349</v>
      </c>
      <c r="D2" s="159" t="s">
        <v>0</v>
      </c>
      <c r="E2" s="159" t="s">
        <v>343</v>
      </c>
      <c r="F2" s="159" t="s">
        <v>341</v>
      </c>
      <c r="G2" s="159" t="s">
        <v>1</v>
      </c>
      <c r="H2" s="358" t="s">
        <v>469</v>
      </c>
      <c r="I2" s="159" t="s">
        <v>108</v>
      </c>
      <c r="J2" s="159" t="s">
        <v>187</v>
      </c>
      <c r="K2" s="95" t="s">
        <v>109</v>
      </c>
      <c r="L2" s="814" t="s">
        <v>277</v>
      </c>
      <c r="M2" s="95" t="s">
        <v>2</v>
      </c>
      <c r="N2" s="896" t="s">
        <v>3</v>
      </c>
      <c r="O2" s="896"/>
      <c r="P2" s="896"/>
      <c r="Q2" s="896"/>
      <c r="R2" s="896"/>
      <c r="S2" s="896"/>
      <c r="T2" s="896"/>
      <c r="U2" s="896"/>
      <c r="V2" s="786" t="s">
        <v>434</v>
      </c>
      <c r="W2" s="787"/>
      <c r="X2" s="787"/>
      <c r="Y2" s="787"/>
      <c r="Z2" s="788"/>
    </row>
    <row r="3" spans="1:28" ht="38.25">
      <c r="A3" s="96"/>
      <c r="B3" s="96"/>
      <c r="C3" s="96"/>
      <c r="D3" s="96"/>
      <c r="E3" s="96"/>
      <c r="F3" s="96"/>
      <c r="G3" s="96"/>
      <c r="H3" s="96"/>
      <c r="I3" s="96"/>
      <c r="J3" s="96"/>
      <c r="K3" s="96"/>
      <c r="L3" s="814"/>
      <c r="M3" s="96"/>
      <c r="N3" s="36" t="s">
        <v>124</v>
      </c>
      <c r="O3" s="36" t="s">
        <v>126</v>
      </c>
      <c r="P3" s="36" t="s">
        <v>125</v>
      </c>
      <c r="Q3" s="36" t="s">
        <v>127</v>
      </c>
      <c r="R3" s="36" t="s">
        <v>128</v>
      </c>
      <c r="S3" s="36" t="s">
        <v>129</v>
      </c>
      <c r="T3" s="36" t="s">
        <v>130</v>
      </c>
      <c r="U3" s="36" t="s">
        <v>298</v>
      </c>
      <c r="V3" s="36" t="s">
        <v>296</v>
      </c>
      <c r="W3" s="36" t="s">
        <v>292</v>
      </c>
      <c r="X3" s="36" t="s">
        <v>293</v>
      </c>
      <c r="Y3" s="36" t="s">
        <v>294</v>
      </c>
      <c r="Z3" s="342" t="s">
        <v>465</v>
      </c>
    </row>
    <row r="4" spans="1:28" ht="117.75" customHeight="1">
      <c r="A4" s="439" t="s">
        <v>424</v>
      </c>
      <c r="B4" s="437" t="s">
        <v>4</v>
      </c>
      <c r="C4" s="437" t="s">
        <v>5</v>
      </c>
      <c r="D4" s="437" t="s">
        <v>177</v>
      </c>
      <c r="E4" s="202" t="s">
        <v>10</v>
      </c>
      <c r="F4" s="202" t="s">
        <v>11</v>
      </c>
      <c r="G4" s="164">
        <v>0.9</v>
      </c>
      <c r="H4" s="168">
        <v>1</v>
      </c>
      <c r="I4" s="202" t="s">
        <v>151</v>
      </c>
      <c r="J4" s="202" t="s">
        <v>373</v>
      </c>
      <c r="K4" s="202" t="s">
        <v>408</v>
      </c>
      <c r="L4" s="814"/>
      <c r="M4" s="37" t="s">
        <v>272</v>
      </c>
      <c r="N4" s="58">
        <v>1</v>
      </c>
      <c r="O4" s="247"/>
      <c r="P4" s="58">
        <v>1</v>
      </c>
      <c r="Q4" s="247"/>
      <c r="R4" s="58">
        <v>1</v>
      </c>
      <c r="S4" s="247"/>
      <c r="T4" s="58">
        <v>1</v>
      </c>
      <c r="U4" s="255"/>
      <c r="V4" s="67">
        <f t="shared" ref="V4:V12" si="0">IFERROR((O4*100%)/N4,"-")</f>
        <v>0</v>
      </c>
      <c r="W4" s="67">
        <f t="shared" ref="W4:W12" si="1">IFERROR((Q4*100%)/P4,"-")</f>
        <v>0</v>
      </c>
      <c r="X4" s="67">
        <f t="shared" ref="X4:X12" si="2">IFERROR((S4*100%)/R4,"-")</f>
        <v>0</v>
      </c>
      <c r="Y4" s="67">
        <f t="shared" ref="Y4:Y12" si="3">IFERROR((U4*100%)/T4,"-")</f>
        <v>0</v>
      </c>
      <c r="Z4" s="67">
        <f t="shared" ref="Z4:Z13" si="4">IFERROR(AVERAGE(V4:Y4),"-")</f>
        <v>0</v>
      </c>
    </row>
    <row r="5" spans="1:28" ht="89.25" customHeight="1">
      <c r="A5" s="765" t="s">
        <v>29</v>
      </c>
      <c r="B5" s="769" t="s">
        <v>26</v>
      </c>
      <c r="C5" s="769" t="s">
        <v>27</v>
      </c>
      <c r="D5" s="769" t="s">
        <v>410</v>
      </c>
      <c r="E5" s="102" t="s">
        <v>33</v>
      </c>
      <c r="F5" s="378" t="s">
        <v>34</v>
      </c>
      <c r="G5" s="379">
        <v>0.7</v>
      </c>
      <c r="H5" s="380">
        <v>0.9</v>
      </c>
      <c r="I5" s="379" t="s">
        <v>156</v>
      </c>
      <c r="J5" s="409" t="s">
        <v>504</v>
      </c>
      <c r="K5" s="409" t="s">
        <v>506</v>
      </c>
      <c r="L5" s="814"/>
      <c r="M5" s="407" t="s">
        <v>503</v>
      </c>
      <c r="N5" s="60">
        <v>1</v>
      </c>
      <c r="O5" s="247"/>
      <c r="P5" s="60">
        <v>1</v>
      </c>
      <c r="Q5" s="247"/>
      <c r="R5" s="60">
        <v>1</v>
      </c>
      <c r="S5" s="247"/>
      <c r="T5" s="60">
        <v>1</v>
      </c>
      <c r="U5" s="255"/>
      <c r="V5" s="67">
        <f t="shared" ref="V5" si="5">IFERROR((O5*100%)/N5,"-")</f>
        <v>0</v>
      </c>
      <c r="W5" s="67">
        <f t="shared" ref="W5" si="6">IFERROR((Q5*100%)/P5,"-")</f>
        <v>0</v>
      </c>
      <c r="X5" s="67">
        <f t="shared" ref="X5" si="7">IFERROR((S5*100%)/R5,"-")</f>
        <v>0</v>
      </c>
      <c r="Y5" s="67">
        <f t="shared" ref="Y5" si="8">IFERROR((U5*100%)/T5,"-")</f>
        <v>0</v>
      </c>
      <c r="Z5" s="67">
        <f t="shared" ref="Z5" si="9">IFERROR(AVERAGE(V5:Y5),"-")</f>
        <v>0</v>
      </c>
    </row>
    <row r="6" spans="1:28" ht="87" customHeight="1">
      <c r="A6" s="785"/>
      <c r="B6" s="770"/>
      <c r="C6" s="771"/>
      <c r="D6" s="771"/>
      <c r="E6" s="43" t="s">
        <v>39</v>
      </c>
      <c r="F6" s="44" t="s">
        <v>40</v>
      </c>
      <c r="G6" s="45">
        <v>0.9</v>
      </c>
      <c r="H6" s="46">
        <v>0.9</v>
      </c>
      <c r="I6" s="45" t="s">
        <v>159</v>
      </c>
      <c r="J6" s="47" t="s">
        <v>42</v>
      </c>
      <c r="K6" s="47" t="s">
        <v>155</v>
      </c>
      <c r="L6" s="814"/>
      <c r="M6" s="45" t="s">
        <v>112</v>
      </c>
      <c r="N6" s="60">
        <v>0</v>
      </c>
      <c r="O6" s="247"/>
      <c r="P6" s="60">
        <v>1</v>
      </c>
      <c r="Q6" s="247"/>
      <c r="R6" s="60">
        <v>1</v>
      </c>
      <c r="S6" s="247"/>
      <c r="T6" s="60">
        <v>1</v>
      </c>
      <c r="U6" s="255"/>
      <c r="V6" s="67" t="str">
        <f t="shared" si="0"/>
        <v>-</v>
      </c>
      <c r="W6" s="67">
        <f t="shared" si="1"/>
        <v>0</v>
      </c>
      <c r="X6" s="67">
        <f t="shared" si="2"/>
        <v>0</v>
      </c>
      <c r="Y6" s="67">
        <f t="shared" si="3"/>
        <v>0</v>
      </c>
      <c r="Z6" s="67">
        <f t="shared" si="4"/>
        <v>0</v>
      </c>
    </row>
    <row r="7" spans="1:28" ht="68.25" customHeight="1">
      <c r="A7" s="785"/>
      <c r="B7" s="770"/>
      <c r="C7" s="820" t="s">
        <v>46</v>
      </c>
      <c r="D7" s="838" t="s">
        <v>172</v>
      </c>
      <c r="E7" s="820" t="s">
        <v>47</v>
      </c>
      <c r="F7" s="820" t="s">
        <v>48</v>
      </c>
      <c r="G7" s="840">
        <v>0.9</v>
      </c>
      <c r="H7" s="859">
        <v>0.9</v>
      </c>
      <c r="I7" s="795" t="s">
        <v>322</v>
      </c>
      <c r="J7" s="463" t="s">
        <v>169</v>
      </c>
      <c r="K7" s="463" t="s">
        <v>556</v>
      </c>
      <c r="L7" s="814"/>
      <c r="M7" s="463" t="s">
        <v>553</v>
      </c>
      <c r="N7" s="60">
        <v>1</v>
      </c>
      <c r="O7" s="247"/>
      <c r="P7" s="60">
        <v>1</v>
      </c>
      <c r="Q7" s="247"/>
      <c r="R7" s="60">
        <v>1</v>
      </c>
      <c r="S7" s="247"/>
      <c r="T7" s="60">
        <v>1</v>
      </c>
      <c r="U7" s="256"/>
      <c r="V7" s="67">
        <f t="shared" si="0"/>
        <v>0</v>
      </c>
      <c r="W7" s="67">
        <f t="shared" si="1"/>
        <v>0</v>
      </c>
      <c r="X7" s="67">
        <f t="shared" si="2"/>
        <v>0</v>
      </c>
      <c r="Y7" s="67">
        <f t="shared" si="3"/>
        <v>0</v>
      </c>
      <c r="Z7" s="67">
        <f t="shared" si="4"/>
        <v>0</v>
      </c>
      <c r="AA7" s="35"/>
      <c r="AB7" s="35"/>
    </row>
    <row r="8" spans="1:28" ht="77.25" customHeight="1">
      <c r="A8" s="785"/>
      <c r="B8" s="770"/>
      <c r="C8" s="820"/>
      <c r="D8" s="838"/>
      <c r="E8" s="820"/>
      <c r="F8" s="820"/>
      <c r="G8" s="840"/>
      <c r="H8" s="859"/>
      <c r="I8" s="796"/>
      <c r="J8" s="473" t="s">
        <v>569</v>
      </c>
      <c r="K8" s="473" t="s">
        <v>570</v>
      </c>
      <c r="L8" s="814"/>
      <c r="M8" s="463" t="s">
        <v>554</v>
      </c>
      <c r="N8" s="60">
        <v>1</v>
      </c>
      <c r="O8" s="247"/>
      <c r="P8" s="60">
        <v>1</v>
      </c>
      <c r="Q8" s="247"/>
      <c r="R8" s="60">
        <v>1</v>
      </c>
      <c r="S8" s="247"/>
      <c r="T8" s="60">
        <v>1</v>
      </c>
      <c r="U8" s="256"/>
      <c r="V8" s="67">
        <f t="shared" ref="V8" si="10">IFERROR((O8*100%)/N8,"-")</f>
        <v>0</v>
      </c>
      <c r="W8" s="67">
        <f t="shared" ref="W8" si="11">IFERROR((Q8*100%)/P8,"-")</f>
        <v>0</v>
      </c>
      <c r="X8" s="67">
        <f t="shared" ref="X8" si="12">IFERROR((S8*100%)/R8,"-")</f>
        <v>0</v>
      </c>
      <c r="Y8" s="67">
        <f t="shared" ref="Y8" si="13">IFERROR((U8*100%)/T8,"-")</f>
        <v>0</v>
      </c>
      <c r="Z8" s="67">
        <f t="shared" ref="Z8" si="14">IFERROR(AVERAGE(V8:Y8),"-")</f>
        <v>0</v>
      </c>
      <c r="AA8" s="35"/>
      <c r="AB8" s="35"/>
    </row>
    <row r="9" spans="1:28" ht="66" customHeight="1">
      <c r="A9" s="766"/>
      <c r="B9" s="771"/>
      <c r="C9" s="820"/>
      <c r="D9" s="838"/>
      <c r="E9" s="820"/>
      <c r="F9" s="820"/>
      <c r="G9" s="840"/>
      <c r="H9" s="859"/>
      <c r="I9" s="797"/>
      <c r="J9" s="419" t="s">
        <v>549</v>
      </c>
      <c r="K9" s="463" t="s">
        <v>550</v>
      </c>
      <c r="L9" s="814"/>
      <c r="M9" s="463" t="s">
        <v>558</v>
      </c>
      <c r="N9" s="60">
        <v>0</v>
      </c>
      <c r="O9" s="247"/>
      <c r="P9" s="60">
        <v>1</v>
      </c>
      <c r="Q9" s="247"/>
      <c r="R9" s="60">
        <v>0</v>
      </c>
      <c r="S9" s="247"/>
      <c r="T9" s="60">
        <v>1</v>
      </c>
      <c r="U9" s="256"/>
      <c r="V9" s="67" t="str">
        <f t="shared" si="0"/>
        <v>-</v>
      </c>
      <c r="W9" s="67">
        <f t="shared" si="1"/>
        <v>0</v>
      </c>
      <c r="X9" s="67" t="str">
        <f t="shared" si="2"/>
        <v>-</v>
      </c>
      <c r="Y9" s="67">
        <f t="shared" si="3"/>
        <v>0</v>
      </c>
      <c r="Z9" s="67">
        <f t="shared" si="4"/>
        <v>0</v>
      </c>
      <c r="AA9" s="35"/>
      <c r="AB9" s="35"/>
    </row>
    <row r="10" spans="1:28" ht="153.75" customHeight="1">
      <c r="A10" s="160" t="s">
        <v>392</v>
      </c>
      <c r="B10" s="161" t="s">
        <v>282</v>
      </c>
      <c r="C10" s="161" t="s">
        <v>283</v>
      </c>
      <c r="D10" s="161" t="s">
        <v>284</v>
      </c>
      <c r="E10" s="161" t="s">
        <v>64</v>
      </c>
      <c r="F10" s="161" t="s">
        <v>288</v>
      </c>
      <c r="G10" s="63">
        <v>5.0000000000000001E-3</v>
      </c>
      <c r="H10" s="63">
        <v>5.0000000000000001E-3</v>
      </c>
      <c r="I10" s="212" t="s">
        <v>66</v>
      </c>
      <c r="J10" s="52" t="s">
        <v>142</v>
      </c>
      <c r="K10" s="51" t="s">
        <v>143</v>
      </c>
      <c r="L10" s="814"/>
      <c r="M10" s="103" t="s">
        <v>113</v>
      </c>
      <c r="N10" s="63" t="s">
        <v>425</v>
      </c>
      <c r="O10" s="263"/>
      <c r="P10" s="63">
        <v>5.0000000000000001E-3</v>
      </c>
      <c r="Q10" s="263"/>
      <c r="R10" s="63">
        <v>5.0000000000000001E-3</v>
      </c>
      <c r="S10" s="263"/>
      <c r="T10" s="63">
        <v>5.0000000000000001E-3</v>
      </c>
      <c r="U10" s="258"/>
      <c r="V10" s="67" t="str">
        <f>IF(O10,IF(O10&gt;=0.5%,100%,IF(AND(O10&gt;0.4%),79%,0%)),"-")</f>
        <v>-</v>
      </c>
      <c r="W10" s="67" t="str">
        <f>IF(Q10,IF(Q10&gt;=0.5%,100%,IF(AND(Q10&gt;0.4%),79%,0%)),"-")</f>
        <v>-</v>
      </c>
      <c r="X10" s="67" t="str">
        <f>IF(S10,IF(S10&gt;=0.5%,100%,IF(AND(S10&gt;0.4%),79%,0%)),"-")</f>
        <v>-</v>
      </c>
      <c r="Y10" s="67" t="str">
        <f>IF(U10,IF(U10&gt;=0.5%,100%,IF(AND(U10&gt;0.4%),79%,0%)),"-")</f>
        <v>-</v>
      </c>
      <c r="Z10" s="67" t="str">
        <f t="shared" si="4"/>
        <v>-</v>
      </c>
    </row>
    <row r="11" spans="1:28" ht="123" customHeight="1">
      <c r="A11" s="160" t="s">
        <v>110</v>
      </c>
      <c r="B11" s="115" t="s">
        <v>71</v>
      </c>
      <c r="C11" s="115" t="s">
        <v>72</v>
      </c>
      <c r="D11" s="115" t="s">
        <v>176</v>
      </c>
      <c r="E11" s="115" t="s">
        <v>82</v>
      </c>
      <c r="F11" s="115" t="s">
        <v>83</v>
      </c>
      <c r="G11" s="99">
        <v>0.7</v>
      </c>
      <c r="H11" s="100">
        <v>0.8</v>
      </c>
      <c r="I11" s="97" t="s">
        <v>355</v>
      </c>
      <c r="J11" s="54" t="s">
        <v>147</v>
      </c>
      <c r="K11" s="54" t="s">
        <v>354</v>
      </c>
      <c r="L11" s="814"/>
      <c r="M11" s="54" t="s">
        <v>168</v>
      </c>
      <c r="N11" s="64">
        <v>0</v>
      </c>
      <c r="O11" s="247"/>
      <c r="P11" s="64" t="s">
        <v>314</v>
      </c>
      <c r="Q11" s="247"/>
      <c r="R11" s="64">
        <v>0</v>
      </c>
      <c r="S11" s="247"/>
      <c r="T11" s="64" t="s">
        <v>314</v>
      </c>
      <c r="U11" s="255"/>
      <c r="V11" s="67" t="str">
        <f>IF(O11,IF(O11&gt;=90%,100%,59%),"-")</f>
        <v>-</v>
      </c>
      <c r="W11" s="67" t="str">
        <f>IF(Q11,IF(Q11&gt;=90%,100%,59%),"-")</f>
        <v>-</v>
      </c>
      <c r="X11" s="67" t="str">
        <f t="shared" si="2"/>
        <v>-</v>
      </c>
      <c r="Y11" s="67" t="str">
        <f>IF(U11,IF(U11&gt;=90%,100%,59%),"-")</f>
        <v>-</v>
      </c>
      <c r="Z11" s="67" t="str">
        <f t="shared" si="4"/>
        <v>-</v>
      </c>
    </row>
    <row r="12" spans="1:28" ht="134.25" customHeight="1">
      <c r="A12" s="160" t="s">
        <v>110</v>
      </c>
      <c r="B12" s="115" t="s">
        <v>71</v>
      </c>
      <c r="C12" s="115" t="s">
        <v>72</v>
      </c>
      <c r="D12" s="115" t="s">
        <v>176</v>
      </c>
      <c r="E12" s="115" t="s">
        <v>82</v>
      </c>
      <c r="F12" s="97" t="s">
        <v>356</v>
      </c>
      <c r="G12" s="361">
        <v>0.7</v>
      </c>
      <c r="H12" s="359">
        <v>0.8</v>
      </c>
      <c r="I12" s="54" t="s">
        <v>474</v>
      </c>
      <c r="J12" s="441" t="s">
        <v>472</v>
      </c>
      <c r="K12" s="441" t="s">
        <v>471</v>
      </c>
      <c r="L12" s="814"/>
      <c r="M12" s="97" t="s">
        <v>113</v>
      </c>
      <c r="N12" s="98">
        <v>0</v>
      </c>
      <c r="O12" s="253"/>
      <c r="P12" s="98">
        <v>1</v>
      </c>
      <c r="Q12" s="253"/>
      <c r="R12" s="98">
        <v>0</v>
      </c>
      <c r="S12" s="253"/>
      <c r="T12" s="98">
        <v>0</v>
      </c>
      <c r="U12" s="256"/>
      <c r="V12" s="67" t="str">
        <f t="shared" si="0"/>
        <v>-</v>
      </c>
      <c r="W12" s="67">
        <f t="shared" si="1"/>
        <v>0</v>
      </c>
      <c r="X12" s="67" t="str">
        <f t="shared" si="2"/>
        <v>-</v>
      </c>
      <c r="Y12" s="67" t="str">
        <f t="shared" si="3"/>
        <v>-</v>
      </c>
      <c r="Z12" s="67">
        <f t="shared" si="4"/>
        <v>0</v>
      </c>
    </row>
    <row r="13" spans="1:28" ht="129" customHeight="1">
      <c r="A13" s="160" t="s">
        <v>111</v>
      </c>
      <c r="B13" s="222" t="s">
        <v>286</v>
      </c>
      <c r="C13" s="222" t="s">
        <v>287</v>
      </c>
      <c r="D13" s="203" t="s">
        <v>411</v>
      </c>
      <c r="E13" s="207" t="s">
        <v>413</v>
      </c>
      <c r="F13" s="207" t="s">
        <v>414</v>
      </c>
      <c r="G13" s="208">
        <v>0.8</v>
      </c>
      <c r="H13" s="208" t="s">
        <v>412</v>
      </c>
      <c r="I13" s="207" t="s">
        <v>414</v>
      </c>
      <c r="J13" s="205" t="s">
        <v>415</v>
      </c>
      <c r="K13" s="205" t="s">
        <v>416</v>
      </c>
      <c r="L13" s="213"/>
      <c r="M13" s="205" t="s">
        <v>113</v>
      </c>
      <c r="N13" s="93">
        <v>1</v>
      </c>
      <c r="O13" s="262"/>
      <c r="P13" s="80">
        <v>1</v>
      </c>
      <c r="Q13" s="264"/>
      <c r="R13" s="80">
        <v>1</v>
      </c>
      <c r="S13" s="253"/>
      <c r="T13" s="80">
        <v>1</v>
      </c>
      <c r="U13" s="271"/>
      <c r="V13" s="67">
        <f t="shared" ref="V13" si="15">IFERROR((O13*100%)/N13,"-")</f>
        <v>0</v>
      </c>
      <c r="W13" s="67">
        <f t="shared" ref="W13" si="16">IFERROR((Q13*100%)/P13,"-")</f>
        <v>0</v>
      </c>
      <c r="X13" s="67">
        <f t="shared" ref="X13" si="17">IFERROR((S13*100%)/R13,"-")</f>
        <v>0</v>
      </c>
      <c r="Y13" s="67">
        <f t="shared" ref="Y13" si="18">IFERROR((U13*100%)/T13,"-")</f>
        <v>0</v>
      </c>
      <c r="Z13" s="67">
        <f t="shared" si="4"/>
        <v>0</v>
      </c>
    </row>
    <row r="14" spans="1:28" ht="66.75" customHeight="1">
      <c r="A14" s="898" t="s">
        <v>181</v>
      </c>
      <c r="B14" s="899"/>
      <c r="C14" s="899"/>
      <c r="D14" s="899"/>
      <c r="E14" s="899"/>
      <c r="F14" s="899"/>
      <c r="G14" s="899"/>
      <c r="H14" s="899"/>
      <c r="I14" s="899"/>
      <c r="J14" s="899"/>
      <c r="K14" s="899"/>
      <c r="L14" s="899"/>
      <c r="M14" s="900"/>
      <c r="N14" s="70"/>
      <c r="O14" s="70"/>
      <c r="P14" s="70"/>
      <c r="Q14" s="70"/>
      <c r="R14" s="70"/>
      <c r="S14" s="70"/>
      <c r="T14" s="70"/>
      <c r="U14" s="70"/>
      <c r="V14" s="57">
        <f>AVERAGE(V4:V13)</f>
        <v>0</v>
      </c>
      <c r="W14" s="57">
        <f>AVERAGE(W4:W13)</f>
        <v>0</v>
      </c>
      <c r="X14" s="57">
        <f>AVERAGE(X4:X13)</f>
        <v>0</v>
      </c>
      <c r="Y14" s="57">
        <f>AVERAGE(Y4:Y13)</f>
        <v>0</v>
      </c>
      <c r="Z14" s="57">
        <f>AVERAGE(Z4:Z13)</f>
        <v>0</v>
      </c>
    </row>
    <row r="18" spans="1:29" ht="15" customHeight="1">
      <c r="A18" s="901" t="s">
        <v>577</v>
      </c>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row>
    <row r="19" spans="1:29" ht="30" customHeight="1">
      <c r="A19" s="903"/>
      <c r="B19" s="904"/>
      <c r="C19" s="904"/>
      <c r="D19" s="904"/>
      <c r="E19" s="904"/>
      <c r="F19" s="904"/>
      <c r="G19" s="904"/>
      <c r="H19" s="904"/>
      <c r="I19" s="904"/>
      <c r="J19" s="904"/>
      <c r="K19" s="904"/>
      <c r="L19" s="904"/>
      <c r="M19" s="904"/>
      <c r="N19" s="904"/>
      <c r="O19" s="904"/>
      <c r="P19" s="904"/>
      <c r="Q19" s="904"/>
      <c r="R19" s="904"/>
      <c r="S19" s="904"/>
      <c r="T19" s="904"/>
      <c r="U19" s="904"/>
      <c r="V19" s="904"/>
      <c r="W19" s="904"/>
      <c r="X19" s="904"/>
      <c r="Y19" s="904"/>
      <c r="Z19" s="904"/>
      <c r="AA19" s="904"/>
      <c r="AB19" s="904"/>
    </row>
    <row r="20" spans="1:29" ht="50.25" customHeight="1">
      <c r="A20" s="813" t="s">
        <v>353</v>
      </c>
      <c r="B20" s="813" t="s">
        <v>350</v>
      </c>
      <c r="C20" s="813" t="s">
        <v>187</v>
      </c>
      <c r="D20" s="813" t="s">
        <v>0</v>
      </c>
      <c r="E20" s="813" t="s">
        <v>343</v>
      </c>
      <c r="F20" s="813" t="s">
        <v>346</v>
      </c>
      <c r="G20" s="813" t="s">
        <v>1</v>
      </c>
      <c r="H20" s="813" t="s">
        <v>469</v>
      </c>
      <c r="I20" s="813" t="s">
        <v>108</v>
      </c>
      <c r="J20" s="813" t="s">
        <v>579</v>
      </c>
      <c r="K20" s="813" t="s">
        <v>704</v>
      </c>
      <c r="L20" s="789" t="s">
        <v>277</v>
      </c>
      <c r="M20" s="897" t="s">
        <v>2</v>
      </c>
      <c r="N20" s="813" t="s">
        <v>581</v>
      </c>
      <c r="O20" s="813" t="s">
        <v>469</v>
      </c>
      <c r="P20" s="839" t="s">
        <v>3</v>
      </c>
      <c r="Q20" s="839"/>
      <c r="R20" s="839"/>
      <c r="S20" s="839"/>
      <c r="T20" s="839"/>
      <c r="U20" s="839"/>
      <c r="V20" s="839"/>
      <c r="W20" s="839"/>
      <c r="X20" s="786" t="s">
        <v>434</v>
      </c>
      <c r="Y20" s="787"/>
      <c r="Z20" s="787"/>
      <c r="AA20" s="787"/>
      <c r="AB20" s="788"/>
    </row>
    <row r="21" spans="1:29" ht="48.75" customHeight="1">
      <c r="A21" s="813"/>
      <c r="B21" s="813"/>
      <c r="C21" s="813"/>
      <c r="D21" s="813"/>
      <c r="E21" s="813"/>
      <c r="F21" s="813"/>
      <c r="G21" s="813"/>
      <c r="H21" s="813"/>
      <c r="I21" s="813"/>
      <c r="J21" s="763"/>
      <c r="K21" s="763"/>
      <c r="L21" s="790"/>
      <c r="M21" s="897"/>
      <c r="N21" s="813"/>
      <c r="O21" s="813"/>
      <c r="P21" s="484" t="s">
        <v>124</v>
      </c>
      <c r="Q21" s="484" t="s">
        <v>126</v>
      </c>
      <c r="R21" s="484" t="s">
        <v>125</v>
      </c>
      <c r="S21" s="484" t="s">
        <v>127</v>
      </c>
      <c r="T21" s="484" t="s">
        <v>128</v>
      </c>
      <c r="U21" s="484" t="s">
        <v>129</v>
      </c>
      <c r="V21" s="484" t="s">
        <v>130</v>
      </c>
      <c r="W21" s="484" t="s">
        <v>131</v>
      </c>
      <c r="X21" s="484" t="s">
        <v>295</v>
      </c>
      <c r="Y21" s="484" t="s">
        <v>292</v>
      </c>
      <c r="Z21" s="484" t="s">
        <v>293</v>
      </c>
      <c r="AA21" s="484" t="s">
        <v>294</v>
      </c>
      <c r="AB21" s="484" t="s">
        <v>582</v>
      </c>
    </row>
    <row r="22" spans="1:29" ht="50.25" hidden="1" customHeight="1">
      <c r="A22" s="905" t="s">
        <v>110</v>
      </c>
      <c r="B22" s="806" t="s">
        <v>71</v>
      </c>
      <c r="C22" s="806" t="s">
        <v>72</v>
      </c>
      <c r="D22" s="806" t="s">
        <v>583</v>
      </c>
      <c r="E22" s="806" t="s">
        <v>249</v>
      </c>
      <c r="F22" s="806" t="s">
        <v>787</v>
      </c>
      <c r="G22" s="807">
        <v>0.7</v>
      </c>
      <c r="H22" s="807">
        <v>0.8</v>
      </c>
      <c r="I22" s="806" t="s">
        <v>608</v>
      </c>
      <c r="J22" s="588"/>
      <c r="K22" s="588"/>
      <c r="L22" s="790"/>
      <c r="M22" s="589"/>
      <c r="N22" s="511"/>
      <c r="O22" s="505"/>
      <c r="P22" s="590"/>
      <c r="Q22" s="553"/>
      <c r="R22" s="590"/>
      <c r="S22" s="553"/>
      <c r="T22" s="590"/>
      <c r="U22" s="553"/>
      <c r="V22" s="590"/>
      <c r="W22" s="515"/>
      <c r="X22" s="499" t="str">
        <f t="shared" ref="X22:X27" si="19">IFERROR((Q22*100%)/P22,"-")</f>
        <v>-</v>
      </c>
      <c r="Y22" s="499" t="str">
        <f>IFERROR((S22*100%)/R22,"-")</f>
        <v>-</v>
      </c>
      <c r="Z22" s="499" t="str">
        <f>IFERROR((U22*100%)/T22,"-")</f>
        <v>-</v>
      </c>
      <c r="AA22" s="499" t="str">
        <f>IFERROR((W22*100%)/V22,"-")</f>
        <v>-</v>
      </c>
      <c r="AB22" s="499" t="str">
        <f>IFERROR(AVERAGE(X22:AA22),"-")</f>
        <v>-</v>
      </c>
    </row>
    <row r="23" spans="1:29" ht="105" customHeight="1">
      <c r="A23" s="906"/>
      <c r="B23" s="806"/>
      <c r="C23" s="806"/>
      <c r="D23" s="806"/>
      <c r="E23" s="806"/>
      <c r="F23" s="806"/>
      <c r="G23" s="807"/>
      <c r="H23" s="806"/>
      <c r="I23" s="806"/>
      <c r="J23" s="591" t="s">
        <v>805</v>
      </c>
      <c r="K23" s="591" t="s">
        <v>806</v>
      </c>
      <c r="L23" s="790"/>
      <c r="M23" s="592" t="s">
        <v>807</v>
      </c>
      <c r="N23" s="593">
        <v>1</v>
      </c>
      <c r="O23" s="593">
        <v>1</v>
      </c>
      <c r="P23" s="594">
        <v>1</v>
      </c>
      <c r="Q23" s="553"/>
      <c r="R23" s="590">
        <v>1</v>
      </c>
      <c r="S23" s="553"/>
      <c r="T23" s="590">
        <v>1</v>
      </c>
      <c r="U23" s="553"/>
      <c r="V23" s="590">
        <v>1</v>
      </c>
      <c r="W23" s="515"/>
      <c r="X23" s="548">
        <f t="shared" si="19"/>
        <v>0</v>
      </c>
      <c r="Y23" s="548">
        <f>IFERROR((S23*100%)/R23,"-")</f>
        <v>0</v>
      </c>
      <c r="Z23" s="499">
        <f>IFERROR((U23*100%)/T23,"-")</f>
        <v>0</v>
      </c>
      <c r="AA23" s="499">
        <f>IFERROR((W23*100%)/V23,"-")</f>
        <v>0</v>
      </c>
      <c r="AB23" s="499">
        <f>IFERROR(AVERAGE(X23:AA23),"-")</f>
        <v>0</v>
      </c>
    </row>
    <row r="24" spans="1:29" ht="86.25" customHeight="1">
      <c r="A24" s="906"/>
      <c r="B24" s="806"/>
      <c r="C24" s="806"/>
      <c r="D24" s="806"/>
      <c r="E24" s="806"/>
      <c r="F24" s="806"/>
      <c r="G24" s="807"/>
      <c r="H24" s="806"/>
      <c r="I24" s="806"/>
      <c r="J24" s="595" t="s">
        <v>808</v>
      </c>
      <c r="K24" s="595" t="s">
        <v>809</v>
      </c>
      <c r="L24" s="790"/>
      <c r="M24" s="592" t="s">
        <v>807</v>
      </c>
      <c r="N24" s="596">
        <v>0.92</v>
      </c>
      <c r="O24" s="597" t="s">
        <v>314</v>
      </c>
      <c r="P24" s="594">
        <v>0</v>
      </c>
      <c r="Q24" s="553"/>
      <c r="R24" s="590" t="s">
        <v>314</v>
      </c>
      <c r="S24" s="553"/>
      <c r="T24" s="590">
        <v>0</v>
      </c>
      <c r="U24" s="598"/>
      <c r="V24" s="599" t="s">
        <v>314</v>
      </c>
      <c r="W24" s="515"/>
      <c r="X24" s="499" t="str">
        <f t="shared" si="19"/>
        <v>-</v>
      </c>
      <c r="Y24" s="499" t="str">
        <f>IF(S24,IF(S24&gt;=90%,100%,59%),"-")</f>
        <v>-</v>
      </c>
      <c r="Z24" s="499" t="str">
        <f>IFERROR((U24*100%)/T24,"-")</f>
        <v>-</v>
      </c>
      <c r="AA24" s="499" t="str">
        <f>IF(W24,IF(W24&gt;=90%,100%,59%),"-")</f>
        <v>-</v>
      </c>
      <c r="AB24" s="499" t="str">
        <f t="shared" ref="AB24:AB27" si="20">IFERROR(AVERAGE(X24:AA24),"-")</f>
        <v>-</v>
      </c>
    </row>
    <row r="25" spans="1:29" ht="93.75" customHeight="1">
      <c r="A25" s="906"/>
      <c r="B25" s="806"/>
      <c r="C25" s="806"/>
      <c r="D25" s="806"/>
      <c r="E25" s="806"/>
      <c r="F25" s="806"/>
      <c r="G25" s="807"/>
      <c r="H25" s="806"/>
      <c r="I25" s="806"/>
      <c r="J25" s="600" t="s">
        <v>810</v>
      </c>
      <c r="K25" s="600" t="s">
        <v>811</v>
      </c>
      <c r="L25" s="790"/>
      <c r="M25" s="589" t="s">
        <v>807</v>
      </c>
      <c r="N25" s="601">
        <v>23</v>
      </c>
      <c r="O25" s="601" t="s">
        <v>812</v>
      </c>
      <c r="P25" s="590">
        <v>0.04</v>
      </c>
      <c r="Q25" s="553"/>
      <c r="R25" s="590">
        <v>0.04</v>
      </c>
      <c r="S25" s="553"/>
      <c r="T25" s="590">
        <v>0.04</v>
      </c>
      <c r="U25" s="553"/>
      <c r="V25" s="590">
        <v>0.04</v>
      </c>
      <c r="W25" s="515"/>
      <c r="X25" s="499">
        <f t="shared" si="19"/>
        <v>0</v>
      </c>
      <c r="Y25" s="499" t="str">
        <f>IF(S25,IF(S25&gt;=4%,100%,59%),"-")</f>
        <v>-</v>
      </c>
      <c r="Z25" s="499" t="str">
        <f>IF(U25,IF(U25&gt;=4%,100%,59%),"-")</f>
        <v>-</v>
      </c>
      <c r="AA25" s="499" t="str">
        <f>IF(W25,IF(W25&gt;=4%,100%,59%),"-")</f>
        <v>-</v>
      </c>
      <c r="AB25" s="499">
        <f t="shared" si="20"/>
        <v>0</v>
      </c>
    </row>
    <row r="26" spans="1:29" ht="114" customHeight="1">
      <c r="A26" s="906"/>
      <c r="B26" s="806"/>
      <c r="C26" s="806"/>
      <c r="D26" s="806"/>
      <c r="E26" s="806"/>
      <c r="F26" s="806"/>
      <c r="G26" s="807"/>
      <c r="H26" s="806"/>
      <c r="I26" s="806"/>
      <c r="J26" s="602" t="s">
        <v>813</v>
      </c>
      <c r="K26" s="602" t="s">
        <v>814</v>
      </c>
      <c r="L26" s="790"/>
      <c r="M26" s="603" t="s">
        <v>807</v>
      </c>
      <c r="N26" s="604" t="s">
        <v>815</v>
      </c>
      <c r="O26" s="604" t="s">
        <v>816</v>
      </c>
      <c r="P26" s="599">
        <v>1.07</v>
      </c>
      <c r="Q26" s="605"/>
      <c r="R26" s="599">
        <v>1.1599999999999999</v>
      </c>
      <c r="S26" s="552"/>
      <c r="T26" s="599">
        <v>1.1599999999999999</v>
      </c>
      <c r="U26" s="552"/>
      <c r="V26" s="599">
        <v>1.1599999999999999</v>
      </c>
      <c r="W26" s="527"/>
      <c r="X26" s="499">
        <f t="shared" si="19"/>
        <v>0</v>
      </c>
      <c r="Y26" s="499">
        <f>IFERROR((S26*100%)/R26,"-")</f>
        <v>0</v>
      </c>
      <c r="Z26" s="499">
        <f>IFERROR((U26*100%)/T26,"-")</f>
        <v>0</v>
      </c>
      <c r="AA26" s="499">
        <f>IFERROR((W26*100%)/V26,"-")</f>
        <v>0</v>
      </c>
      <c r="AB26" s="499">
        <f t="shared" si="20"/>
        <v>0</v>
      </c>
      <c r="AC26" s="606"/>
    </row>
    <row r="27" spans="1:29" ht="120.75" customHeight="1">
      <c r="A27" s="907"/>
      <c r="B27" s="808"/>
      <c r="C27" s="808"/>
      <c r="D27" s="808"/>
      <c r="E27" s="808"/>
      <c r="F27" s="808"/>
      <c r="G27" s="834"/>
      <c r="H27" s="808"/>
      <c r="I27" s="808"/>
      <c r="J27" s="602" t="s">
        <v>817</v>
      </c>
      <c r="K27" s="602" t="s">
        <v>818</v>
      </c>
      <c r="L27" s="790"/>
      <c r="M27" s="607" t="s">
        <v>819</v>
      </c>
      <c r="N27" s="608">
        <v>0.86</v>
      </c>
      <c r="O27" s="608">
        <v>0.86</v>
      </c>
      <c r="P27" s="609">
        <v>0.86</v>
      </c>
      <c r="Q27" s="610"/>
      <c r="R27" s="609">
        <v>0.86</v>
      </c>
      <c r="S27" s="610"/>
      <c r="T27" s="609">
        <v>0.86</v>
      </c>
      <c r="U27" s="610"/>
      <c r="V27" s="609">
        <v>0.86</v>
      </c>
      <c r="W27" s="515"/>
      <c r="X27" s="548">
        <f t="shared" si="19"/>
        <v>0</v>
      </c>
      <c r="Y27" s="548">
        <f>IFERROR((S27*100%)/R27,"-")</f>
        <v>0</v>
      </c>
      <c r="Z27" s="548">
        <f>IFERROR((U27*100%)/T27,"-")</f>
        <v>0</v>
      </c>
      <c r="AA27" s="548">
        <f>IFERROR((W27*100%)/V27,"-")</f>
        <v>0</v>
      </c>
      <c r="AB27" s="499">
        <f t="shared" si="20"/>
        <v>0</v>
      </c>
    </row>
    <row r="28" spans="1:29" ht="54.75" customHeight="1">
      <c r="A28" s="890" t="s">
        <v>181</v>
      </c>
      <c r="B28" s="891"/>
      <c r="C28" s="891"/>
      <c r="D28" s="891"/>
      <c r="E28" s="891"/>
      <c r="F28" s="891"/>
      <c r="G28" s="891"/>
      <c r="H28" s="891"/>
      <c r="I28" s="891"/>
      <c r="J28" s="891"/>
      <c r="K28" s="892"/>
      <c r="L28" s="544"/>
      <c r="M28" s="544"/>
      <c r="N28" s="544"/>
      <c r="O28" s="544"/>
      <c r="P28" s="544"/>
      <c r="Q28" s="544"/>
      <c r="R28" s="544"/>
      <c r="S28" s="544"/>
      <c r="T28" s="544"/>
      <c r="U28" s="544"/>
      <c r="V28" s="544"/>
      <c r="W28" s="544"/>
      <c r="X28" s="57">
        <f>AVERAGE(X23:X27)</f>
        <v>0</v>
      </c>
      <c r="Y28" s="57">
        <f>AVERAGE(Y23:Y27)</f>
        <v>0</v>
      </c>
      <c r="Z28" s="57">
        <f>AVERAGE(Z23:Z27)</f>
        <v>0</v>
      </c>
      <c r="AA28" s="57">
        <f>AVERAGE(AA23:AA27)</f>
        <v>0</v>
      </c>
      <c r="AB28" s="57">
        <f>AVERAGE(AB23:AB27)</f>
        <v>0</v>
      </c>
    </row>
    <row r="29" spans="1:29">
      <c r="V29" s="140"/>
    </row>
  </sheetData>
  <mergeCells count="44">
    <mergeCell ref="B20:B21"/>
    <mergeCell ref="C20:C21"/>
    <mergeCell ref="G20:G21"/>
    <mergeCell ref="H20:H21"/>
    <mergeCell ref="A28:K28"/>
    <mergeCell ref="J20:J21"/>
    <mergeCell ref="K20:K21"/>
    <mergeCell ref="A18:AB19"/>
    <mergeCell ref="P20:W20"/>
    <mergeCell ref="X20:AB20"/>
    <mergeCell ref="A22:A27"/>
    <mergeCell ref="B22:B27"/>
    <mergeCell ref="C22:C27"/>
    <mergeCell ref="D22:D27"/>
    <mergeCell ref="E22:E27"/>
    <mergeCell ref="F22:F27"/>
    <mergeCell ref="G22:G27"/>
    <mergeCell ref="H22:H27"/>
    <mergeCell ref="I22:I27"/>
    <mergeCell ref="A20:A21"/>
    <mergeCell ref="N20:N21"/>
    <mergeCell ref="O20:O21"/>
    <mergeCell ref="I20:I21"/>
    <mergeCell ref="A14:M14"/>
    <mergeCell ref="G7:G9"/>
    <mergeCell ref="A5:A9"/>
    <mergeCell ref="B5:B9"/>
    <mergeCell ref="C5:C6"/>
    <mergeCell ref="D5:D6"/>
    <mergeCell ref="L20:L27"/>
    <mergeCell ref="M20:M21"/>
    <mergeCell ref="D20:D21"/>
    <mergeCell ref="E20:E21"/>
    <mergeCell ref="F20:F21"/>
    <mergeCell ref="A1:D1"/>
    <mergeCell ref="C7:C9"/>
    <mergeCell ref="D7:D9"/>
    <mergeCell ref="E7:E9"/>
    <mergeCell ref="F7:F9"/>
    <mergeCell ref="V2:Z2"/>
    <mergeCell ref="H7:H9"/>
    <mergeCell ref="I7:I9"/>
    <mergeCell ref="N2:U2"/>
    <mergeCell ref="L2:L12"/>
  </mergeCells>
  <conditionalFormatting sqref="V4:Z14 X22:AB28">
    <cfRule type="cellIs" dxfId="115" priority="298" operator="lessThan">
      <formula>0.6</formula>
    </cfRule>
    <cfRule type="cellIs" dxfId="114" priority="299" operator="between">
      <formula>60%</formula>
      <formula>79%</formula>
    </cfRule>
    <cfRule type="cellIs" dxfId="113" priority="300" operator="between">
      <formula>80%</formula>
      <formula>100%</formula>
    </cfRule>
  </conditionalFormatting>
  <hyperlinks>
    <hyperlink ref="A1:D1" location="Inicio!A1" display="INICIO"/>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sheetPr>
    <tabColor theme="9" tint="0.59999389629810485"/>
  </sheetPr>
  <dimension ref="A1:AC61"/>
  <sheetViews>
    <sheetView topLeftCell="M1" zoomScale="85" zoomScaleNormal="85" workbookViewId="0">
      <selection activeCell="AB38" sqref="AB38"/>
    </sheetView>
  </sheetViews>
  <sheetFormatPr baseColWidth="10" defaultColWidth="11.42578125" defaultRowHeight="12.75"/>
  <cols>
    <col min="1" max="4" width="11.42578125" style="68"/>
    <col min="5" max="5" width="28" style="68" customWidth="1"/>
    <col min="6" max="6" width="12.85546875" style="68" customWidth="1"/>
    <col min="7" max="8" width="11.42578125" style="68"/>
    <col min="9" max="9" width="16.28515625" style="68" customWidth="1"/>
    <col min="10" max="10" width="21.85546875" style="68" customWidth="1"/>
    <col min="11" max="11" width="29.85546875" style="68" customWidth="1"/>
    <col min="12" max="12" width="21.42578125" style="68" customWidth="1"/>
    <col min="13" max="13" width="12.28515625" style="68" customWidth="1"/>
    <col min="14" max="14" width="12.42578125" style="68" bestFit="1" customWidth="1"/>
    <col min="15" max="15" width="14.5703125" style="68" customWidth="1"/>
    <col min="16" max="21" width="14.42578125" style="68" customWidth="1"/>
    <col min="22" max="22" width="18.7109375" style="68" customWidth="1"/>
    <col min="23" max="23" width="18.140625" style="68" customWidth="1"/>
    <col min="24" max="25" width="18.7109375" style="68" customWidth="1"/>
    <col min="26" max="26" width="17.7109375" style="68" customWidth="1"/>
    <col min="27" max="27" width="18" style="68" customWidth="1"/>
    <col min="28" max="28" width="17" style="68" customWidth="1"/>
    <col min="29" max="29" width="16.28515625" style="68" customWidth="1"/>
    <col min="30" max="16384" width="11.42578125" style="68"/>
  </cols>
  <sheetData>
    <row r="1" spans="1:29" ht="38.25" customHeight="1">
      <c r="A1" s="757" t="s">
        <v>313</v>
      </c>
      <c r="B1" s="824"/>
      <c r="C1" s="824"/>
      <c r="D1" s="824"/>
    </row>
    <row r="2" spans="1:29" ht="42.75" customHeight="1">
      <c r="A2" s="763" t="s">
        <v>352</v>
      </c>
      <c r="B2" s="763" t="s">
        <v>351</v>
      </c>
      <c r="C2" s="763" t="s">
        <v>187</v>
      </c>
      <c r="D2" s="763" t="s">
        <v>0</v>
      </c>
      <c r="E2" s="763" t="s">
        <v>343</v>
      </c>
      <c r="F2" s="763" t="s">
        <v>341</v>
      </c>
      <c r="G2" s="763" t="s">
        <v>1</v>
      </c>
      <c r="H2" s="763" t="s">
        <v>469</v>
      </c>
      <c r="I2" s="763" t="s">
        <v>108</v>
      </c>
      <c r="J2" s="763" t="s">
        <v>187</v>
      </c>
      <c r="K2" s="763" t="s">
        <v>357</v>
      </c>
      <c r="L2" s="814" t="s">
        <v>277</v>
      </c>
      <c r="M2" s="763" t="s">
        <v>2</v>
      </c>
      <c r="N2" s="821" t="s">
        <v>3</v>
      </c>
      <c r="O2" s="822"/>
      <c r="P2" s="822"/>
      <c r="Q2" s="822"/>
      <c r="R2" s="822"/>
      <c r="S2" s="822"/>
      <c r="T2" s="858"/>
      <c r="U2" s="36"/>
      <c r="V2" s="786" t="s">
        <v>434</v>
      </c>
      <c r="W2" s="787"/>
      <c r="X2" s="787"/>
      <c r="Y2" s="787"/>
      <c r="Z2" s="788"/>
    </row>
    <row r="3" spans="1:29" ht="38.25">
      <c r="A3" s="764"/>
      <c r="B3" s="764"/>
      <c r="C3" s="764"/>
      <c r="D3" s="764"/>
      <c r="E3" s="764"/>
      <c r="F3" s="764"/>
      <c r="G3" s="764"/>
      <c r="H3" s="764"/>
      <c r="I3" s="764"/>
      <c r="J3" s="764"/>
      <c r="K3" s="764"/>
      <c r="L3" s="814"/>
      <c r="M3" s="764"/>
      <c r="N3" s="36" t="s">
        <v>124</v>
      </c>
      <c r="O3" s="36" t="s">
        <v>126</v>
      </c>
      <c r="P3" s="36" t="s">
        <v>125</v>
      </c>
      <c r="Q3" s="36" t="s">
        <v>127</v>
      </c>
      <c r="R3" s="36" t="s">
        <v>128</v>
      </c>
      <c r="S3" s="36" t="s">
        <v>129</v>
      </c>
      <c r="T3" s="36" t="s">
        <v>130</v>
      </c>
      <c r="U3" s="36" t="s">
        <v>131</v>
      </c>
      <c r="V3" s="36" t="s">
        <v>296</v>
      </c>
      <c r="W3" s="36" t="s">
        <v>292</v>
      </c>
      <c r="X3" s="36" t="s">
        <v>293</v>
      </c>
      <c r="Y3" s="36" t="s">
        <v>294</v>
      </c>
      <c r="Z3" s="342" t="s">
        <v>465</v>
      </c>
    </row>
    <row r="4" spans="1:29" ht="132" customHeight="1">
      <c r="A4" s="454" t="s">
        <v>424</v>
      </c>
      <c r="B4" s="453" t="s">
        <v>4</v>
      </c>
      <c r="C4" s="453" t="s">
        <v>5</v>
      </c>
      <c r="D4" s="453" t="s">
        <v>171</v>
      </c>
      <c r="E4" s="202" t="s">
        <v>10</v>
      </c>
      <c r="F4" s="202" t="s">
        <v>11</v>
      </c>
      <c r="G4" s="164">
        <v>0.9</v>
      </c>
      <c r="H4" s="168">
        <v>1</v>
      </c>
      <c r="I4" s="202" t="s">
        <v>151</v>
      </c>
      <c r="J4" s="202" t="s">
        <v>373</v>
      </c>
      <c r="K4" s="202" t="s">
        <v>408</v>
      </c>
      <c r="L4" s="814"/>
      <c r="M4" s="37" t="s">
        <v>164</v>
      </c>
      <c r="N4" s="58">
        <v>1</v>
      </c>
      <c r="O4" s="247"/>
      <c r="P4" s="58">
        <v>1</v>
      </c>
      <c r="Q4" s="247"/>
      <c r="R4" s="58">
        <v>1</v>
      </c>
      <c r="S4" s="247"/>
      <c r="T4" s="58">
        <v>1</v>
      </c>
      <c r="U4" s="255"/>
      <c r="V4" s="67">
        <f t="shared" ref="V4:V19" si="0">IFERROR((O4*100%)/N4,"-")</f>
        <v>0</v>
      </c>
      <c r="W4" s="67">
        <f t="shared" ref="W4:W19" si="1">IFERROR((Q4*100%)/P4,"-")</f>
        <v>0</v>
      </c>
      <c r="X4" s="67">
        <f t="shared" ref="X4:X19" si="2">IFERROR((S4*100%)/R4,"-")</f>
        <v>0</v>
      </c>
      <c r="Y4" s="67">
        <f t="shared" ref="Y4:Y19" si="3">IFERROR((U4*100%)/T4,"-")</f>
        <v>0</v>
      </c>
      <c r="Z4" s="67">
        <f t="shared" ref="Z4:Z20" si="4">IFERROR(AVERAGE(V4:Y4),"-")</f>
        <v>0</v>
      </c>
    </row>
    <row r="5" spans="1:29" ht="140.44999999999999" customHeight="1">
      <c r="A5" s="778" t="s">
        <v>29</v>
      </c>
      <c r="B5" s="769" t="s">
        <v>166</v>
      </c>
      <c r="C5" s="769" t="s">
        <v>27</v>
      </c>
      <c r="D5" s="769" t="s">
        <v>281</v>
      </c>
      <c r="E5" s="199" t="s">
        <v>28</v>
      </c>
      <c r="F5" s="326" t="s">
        <v>464</v>
      </c>
      <c r="G5" s="201">
        <v>1</v>
      </c>
      <c r="H5" s="200">
        <v>1</v>
      </c>
      <c r="I5" s="204" t="s">
        <v>134</v>
      </c>
      <c r="J5" s="204" t="s">
        <v>417</v>
      </c>
      <c r="K5" s="374" t="s">
        <v>473</v>
      </c>
      <c r="L5" s="814"/>
      <c r="M5" s="116" t="s">
        <v>112</v>
      </c>
      <c r="N5" s="121">
        <v>1</v>
      </c>
      <c r="O5" s="291"/>
      <c r="P5" s="121">
        <v>1</v>
      </c>
      <c r="Q5" s="291"/>
      <c r="R5" s="121">
        <v>1</v>
      </c>
      <c r="S5" s="291"/>
      <c r="T5" s="121">
        <v>1</v>
      </c>
      <c r="U5" s="248"/>
      <c r="V5" s="67">
        <f t="shared" si="0"/>
        <v>0</v>
      </c>
      <c r="W5" s="67">
        <f t="shared" si="1"/>
        <v>0</v>
      </c>
      <c r="X5" s="67">
        <f t="shared" si="2"/>
        <v>0</v>
      </c>
      <c r="Y5" s="67">
        <f t="shared" si="3"/>
        <v>0</v>
      </c>
      <c r="Z5" s="67">
        <f t="shared" si="4"/>
        <v>0</v>
      </c>
    </row>
    <row r="6" spans="1:29" ht="93.75" customHeight="1">
      <c r="A6" s="779"/>
      <c r="B6" s="770"/>
      <c r="C6" s="770"/>
      <c r="D6" s="770"/>
      <c r="E6" s="102" t="s">
        <v>33</v>
      </c>
      <c r="F6" s="378" t="s">
        <v>34</v>
      </c>
      <c r="G6" s="379">
        <v>0.7</v>
      </c>
      <c r="H6" s="380">
        <v>0.9</v>
      </c>
      <c r="I6" s="379" t="s">
        <v>156</v>
      </c>
      <c r="J6" s="409" t="s">
        <v>504</v>
      </c>
      <c r="K6" s="409" t="s">
        <v>506</v>
      </c>
      <c r="L6" s="814"/>
      <c r="M6" s="407" t="s">
        <v>503</v>
      </c>
      <c r="N6" s="104">
        <v>1</v>
      </c>
      <c r="O6" s="253"/>
      <c r="P6" s="104">
        <v>1</v>
      </c>
      <c r="Q6" s="253"/>
      <c r="R6" s="104">
        <v>1</v>
      </c>
      <c r="S6" s="253"/>
      <c r="T6" s="104">
        <v>1</v>
      </c>
      <c r="U6" s="256"/>
      <c r="V6" s="67">
        <f t="shared" ref="V6" si="5">IFERROR((O6*100%)/N6,"-")</f>
        <v>0</v>
      </c>
      <c r="W6" s="67">
        <f t="shared" ref="W6" si="6">IFERROR((Q6*100%)/P6,"-")</f>
        <v>0</v>
      </c>
      <c r="X6" s="67">
        <f t="shared" ref="X6" si="7">IFERROR((S6*100%)/R6,"-")</f>
        <v>0</v>
      </c>
      <c r="Y6" s="67">
        <f t="shared" ref="Y6" si="8">IFERROR((U6*100%)/T6,"-")</f>
        <v>0</v>
      </c>
      <c r="Z6" s="67">
        <f t="shared" si="4"/>
        <v>0</v>
      </c>
    </row>
    <row r="7" spans="1:29" ht="117.75" customHeight="1">
      <c r="A7" s="779"/>
      <c r="B7" s="770"/>
      <c r="C7" s="770"/>
      <c r="D7" s="770"/>
      <c r="E7" s="117" t="s">
        <v>35</v>
      </c>
      <c r="F7" s="118" t="s">
        <v>34</v>
      </c>
      <c r="G7" s="119">
        <v>0.8</v>
      </c>
      <c r="H7" s="120">
        <v>0.9</v>
      </c>
      <c r="I7" s="119" t="s">
        <v>157</v>
      </c>
      <c r="J7" s="407" t="s">
        <v>498</v>
      </c>
      <c r="K7" s="407" t="s">
        <v>515</v>
      </c>
      <c r="L7" s="814"/>
      <c r="M7" s="113" t="s">
        <v>112</v>
      </c>
      <c r="N7" s="104">
        <v>0</v>
      </c>
      <c r="O7" s="253"/>
      <c r="P7" s="104">
        <v>1</v>
      </c>
      <c r="Q7" s="253"/>
      <c r="R7" s="104">
        <v>1</v>
      </c>
      <c r="S7" s="253"/>
      <c r="T7" s="104">
        <v>1</v>
      </c>
      <c r="U7" s="248"/>
      <c r="V7" s="67" t="str">
        <f t="shared" si="0"/>
        <v>-</v>
      </c>
      <c r="W7" s="67">
        <f t="shared" si="1"/>
        <v>0</v>
      </c>
      <c r="X7" s="67">
        <f t="shared" si="2"/>
        <v>0</v>
      </c>
      <c r="Y7" s="67">
        <f t="shared" si="3"/>
        <v>0</v>
      </c>
      <c r="Z7" s="67">
        <f t="shared" si="4"/>
        <v>0</v>
      </c>
    </row>
    <row r="8" spans="1:29" ht="90.75" customHeight="1">
      <c r="A8" s="779"/>
      <c r="B8" s="770"/>
      <c r="C8" s="770"/>
      <c r="D8" s="770"/>
      <c r="E8" s="769" t="s">
        <v>36</v>
      </c>
      <c r="F8" s="910" t="s">
        <v>37</v>
      </c>
      <c r="G8" s="795">
        <v>0.8</v>
      </c>
      <c r="H8" s="798">
        <v>0.9</v>
      </c>
      <c r="I8" s="795" t="s">
        <v>158</v>
      </c>
      <c r="J8" s="407" t="s">
        <v>478</v>
      </c>
      <c r="K8" s="407" t="s">
        <v>512</v>
      </c>
      <c r="L8" s="814"/>
      <c r="M8" s="409" t="s">
        <v>479</v>
      </c>
      <c r="N8" s="60">
        <v>0</v>
      </c>
      <c r="O8" s="247"/>
      <c r="P8" s="60">
        <v>1</v>
      </c>
      <c r="Q8" s="247"/>
      <c r="R8" s="60">
        <v>0</v>
      </c>
      <c r="S8" s="247"/>
      <c r="T8" s="60">
        <v>0</v>
      </c>
      <c r="U8" s="248"/>
      <c r="V8" s="67" t="str">
        <f t="shared" si="0"/>
        <v>-</v>
      </c>
      <c r="W8" s="67">
        <f t="shared" si="1"/>
        <v>0</v>
      </c>
      <c r="X8" s="67" t="str">
        <f t="shared" si="2"/>
        <v>-</v>
      </c>
      <c r="Y8" s="67" t="str">
        <f t="shared" si="3"/>
        <v>-</v>
      </c>
      <c r="Z8" s="67">
        <f t="shared" si="4"/>
        <v>0</v>
      </c>
    </row>
    <row r="9" spans="1:29" ht="82.5" customHeight="1">
      <c r="A9" s="779"/>
      <c r="B9" s="770"/>
      <c r="C9" s="770"/>
      <c r="D9" s="770"/>
      <c r="E9" s="771"/>
      <c r="F9" s="911"/>
      <c r="G9" s="797"/>
      <c r="H9" s="800"/>
      <c r="I9" s="797"/>
      <c r="J9" s="407" t="s">
        <v>477</v>
      </c>
      <c r="K9" s="407" t="s">
        <v>507</v>
      </c>
      <c r="L9" s="814"/>
      <c r="M9" s="407" t="s">
        <v>505</v>
      </c>
      <c r="N9" s="104">
        <v>0</v>
      </c>
      <c r="O9" s="253"/>
      <c r="P9" s="104">
        <v>1</v>
      </c>
      <c r="Q9" s="328"/>
      <c r="R9" s="104">
        <v>1</v>
      </c>
      <c r="S9" s="253"/>
      <c r="T9" s="104">
        <v>1</v>
      </c>
      <c r="U9" s="248"/>
      <c r="V9" s="67" t="str">
        <f t="shared" si="0"/>
        <v>-</v>
      </c>
      <c r="W9" s="67">
        <f t="shared" si="1"/>
        <v>0</v>
      </c>
      <c r="X9" s="67">
        <f t="shared" si="2"/>
        <v>0</v>
      </c>
      <c r="Y9" s="67">
        <f t="shared" si="3"/>
        <v>0</v>
      </c>
      <c r="Z9" s="67">
        <f t="shared" si="4"/>
        <v>0</v>
      </c>
    </row>
    <row r="10" spans="1:29" ht="83.25" customHeight="1">
      <c r="A10" s="779"/>
      <c r="B10" s="770"/>
      <c r="C10" s="771"/>
      <c r="D10" s="771"/>
      <c r="E10" s="117" t="s">
        <v>39</v>
      </c>
      <c r="F10" s="118" t="s">
        <v>40</v>
      </c>
      <c r="G10" s="119">
        <v>0.9</v>
      </c>
      <c r="H10" s="120">
        <v>0.9</v>
      </c>
      <c r="I10" s="119" t="s">
        <v>159</v>
      </c>
      <c r="J10" s="47" t="s">
        <v>42</v>
      </c>
      <c r="K10" s="47" t="s">
        <v>155</v>
      </c>
      <c r="L10" s="814"/>
      <c r="M10" s="45" t="s">
        <v>112</v>
      </c>
      <c r="N10" s="60">
        <v>0</v>
      </c>
      <c r="O10" s="247"/>
      <c r="P10" s="60">
        <v>1</v>
      </c>
      <c r="Q10" s="247"/>
      <c r="R10" s="60">
        <v>1</v>
      </c>
      <c r="S10" s="247"/>
      <c r="T10" s="60">
        <v>1</v>
      </c>
      <c r="U10" s="248"/>
      <c r="V10" s="67" t="str">
        <f t="shared" si="0"/>
        <v>-</v>
      </c>
      <c r="W10" s="67">
        <f t="shared" si="1"/>
        <v>0</v>
      </c>
      <c r="X10" s="67">
        <f t="shared" si="2"/>
        <v>0</v>
      </c>
      <c r="Y10" s="67">
        <f t="shared" si="3"/>
        <v>0</v>
      </c>
      <c r="Z10" s="67">
        <f t="shared" si="4"/>
        <v>0</v>
      </c>
    </row>
    <row r="11" spans="1:29" ht="72.75" customHeight="1">
      <c r="A11" s="779"/>
      <c r="B11" s="770"/>
      <c r="C11" s="769" t="s">
        <v>46</v>
      </c>
      <c r="D11" s="781" t="s">
        <v>172</v>
      </c>
      <c r="E11" s="769" t="s">
        <v>47</v>
      </c>
      <c r="F11" s="769" t="s">
        <v>48</v>
      </c>
      <c r="G11" s="795">
        <v>0.9</v>
      </c>
      <c r="H11" s="798">
        <v>0.9</v>
      </c>
      <c r="I11" s="795" t="s">
        <v>322</v>
      </c>
      <c r="J11" s="463" t="s">
        <v>169</v>
      </c>
      <c r="K11" s="463" t="s">
        <v>556</v>
      </c>
      <c r="L11" s="814"/>
      <c r="M11" s="463" t="s">
        <v>553</v>
      </c>
      <c r="N11" s="60">
        <v>1</v>
      </c>
      <c r="O11" s="247"/>
      <c r="P11" s="60">
        <v>1</v>
      </c>
      <c r="Q11" s="247"/>
      <c r="R11" s="60">
        <v>1</v>
      </c>
      <c r="S11" s="247"/>
      <c r="T11" s="60">
        <v>1</v>
      </c>
      <c r="U11" s="256"/>
      <c r="V11" s="67">
        <f t="shared" si="0"/>
        <v>0</v>
      </c>
      <c r="W11" s="67">
        <f t="shared" si="1"/>
        <v>0</v>
      </c>
      <c r="X11" s="67">
        <f t="shared" si="2"/>
        <v>0</v>
      </c>
      <c r="Y11" s="67">
        <f t="shared" si="3"/>
        <v>0</v>
      </c>
      <c r="Z11" s="67">
        <f t="shared" si="4"/>
        <v>0</v>
      </c>
      <c r="AA11" s="35"/>
      <c r="AB11" s="35"/>
      <c r="AC11" s="35"/>
    </row>
    <row r="12" spans="1:29" ht="72.75" customHeight="1">
      <c r="A12" s="779"/>
      <c r="B12" s="770"/>
      <c r="C12" s="770"/>
      <c r="D12" s="782"/>
      <c r="E12" s="770"/>
      <c r="F12" s="770"/>
      <c r="G12" s="796"/>
      <c r="H12" s="799"/>
      <c r="I12" s="796"/>
      <c r="J12" s="473" t="s">
        <v>569</v>
      </c>
      <c r="K12" s="473" t="s">
        <v>570</v>
      </c>
      <c r="L12" s="814"/>
      <c r="M12" s="463" t="s">
        <v>554</v>
      </c>
      <c r="N12" s="60">
        <v>1</v>
      </c>
      <c r="O12" s="247"/>
      <c r="P12" s="60">
        <v>1</v>
      </c>
      <c r="Q12" s="247"/>
      <c r="R12" s="60">
        <v>1</v>
      </c>
      <c r="S12" s="247"/>
      <c r="T12" s="60">
        <v>1</v>
      </c>
      <c r="U12" s="256"/>
      <c r="V12" s="67">
        <f t="shared" ref="V12" si="9">IFERROR((O12*100%)/N12,"-")</f>
        <v>0</v>
      </c>
      <c r="W12" s="67">
        <f t="shared" ref="W12" si="10">IFERROR((Q12*100%)/P12,"-")</f>
        <v>0</v>
      </c>
      <c r="X12" s="67">
        <f t="shared" ref="X12" si="11">IFERROR((S12*100%)/R12,"-")</f>
        <v>0</v>
      </c>
      <c r="Y12" s="67">
        <f t="shared" ref="Y12" si="12">IFERROR((U12*100%)/T12,"-")</f>
        <v>0</v>
      </c>
      <c r="Z12" s="67">
        <f t="shared" ref="Z12" si="13">IFERROR(AVERAGE(V12:Y12),"-")</f>
        <v>0</v>
      </c>
      <c r="AA12" s="35"/>
      <c r="AB12" s="35"/>
      <c r="AC12" s="35"/>
    </row>
    <row r="13" spans="1:29" ht="65.25" customHeight="1">
      <c r="A13" s="779"/>
      <c r="B13" s="770"/>
      <c r="C13" s="771"/>
      <c r="D13" s="783"/>
      <c r="E13" s="771"/>
      <c r="F13" s="771"/>
      <c r="G13" s="797"/>
      <c r="H13" s="800"/>
      <c r="I13" s="797"/>
      <c r="J13" s="419" t="s">
        <v>549</v>
      </c>
      <c r="K13" s="463" t="s">
        <v>550</v>
      </c>
      <c r="L13" s="814"/>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c r="AA13" s="35"/>
      <c r="AB13" s="35"/>
      <c r="AC13" s="35"/>
    </row>
    <row r="14" spans="1:29" ht="101.25" customHeight="1">
      <c r="A14" s="765" t="s">
        <v>392</v>
      </c>
      <c r="B14" s="853" t="s">
        <v>56</v>
      </c>
      <c r="C14" s="853" t="s">
        <v>57</v>
      </c>
      <c r="D14" s="853" t="s">
        <v>284</v>
      </c>
      <c r="E14" s="853" t="s">
        <v>64</v>
      </c>
      <c r="F14" s="853" t="s">
        <v>288</v>
      </c>
      <c r="G14" s="912">
        <v>5.0000000000000001E-3</v>
      </c>
      <c r="H14" s="912">
        <v>5.0000000000000001E-3</v>
      </c>
      <c r="I14" s="212" t="s">
        <v>66</v>
      </c>
      <c r="J14" s="52" t="s">
        <v>487</v>
      </c>
      <c r="K14" s="198" t="s">
        <v>488</v>
      </c>
      <c r="L14" s="814"/>
      <c r="M14" s="198" t="s">
        <v>546</v>
      </c>
      <c r="N14" s="61" t="s">
        <v>456</v>
      </c>
      <c r="O14" s="250"/>
      <c r="P14" s="61" t="s">
        <v>456</v>
      </c>
      <c r="Q14" s="251"/>
      <c r="R14" s="61" t="s">
        <v>456</v>
      </c>
      <c r="S14" s="251"/>
      <c r="T14" s="61" t="s">
        <v>456</v>
      </c>
      <c r="U14" s="269"/>
      <c r="V14" s="67" t="str">
        <f>IF(O14,IF(O14&lt;=90%,100%,0%),"-")</f>
        <v>-</v>
      </c>
      <c r="W14" s="67" t="str">
        <f>IF(Q14,IF(Q14&lt;=90%,100%,0%),"-")</f>
        <v>-</v>
      </c>
      <c r="X14" s="67" t="str">
        <f>IF(S14,IF(S14&lt;=90%,100%,0%),"-")</f>
        <v>-</v>
      </c>
      <c r="Y14" s="67" t="str">
        <f>IF(U14,IF(U14&lt;=90%,100%,0%),"-")</f>
        <v>-</v>
      </c>
      <c r="Z14" s="67" t="str">
        <f t="shared" si="4"/>
        <v>-</v>
      </c>
      <c r="AA14" s="105"/>
    </row>
    <row r="15" spans="1:29" ht="84.75" customHeight="1">
      <c r="A15" s="766"/>
      <c r="B15" s="855"/>
      <c r="C15" s="855"/>
      <c r="D15" s="855"/>
      <c r="E15" s="855"/>
      <c r="F15" s="855"/>
      <c r="G15" s="913"/>
      <c r="H15" s="913"/>
      <c r="I15" s="221"/>
      <c r="J15" s="52" t="s">
        <v>142</v>
      </c>
      <c r="K15" s="198" t="s">
        <v>143</v>
      </c>
      <c r="L15" s="814"/>
      <c r="M15" s="198" t="s">
        <v>546</v>
      </c>
      <c r="N15" s="63" t="s">
        <v>425</v>
      </c>
      <c r="O15" s="263"/>
      <c r="P15" s="63">
        <v>5.0000000000000001E-3</v>
      </c>
      <c r="Q15" s="263"/>
      <c r="R15" s="63">
        <v>5.0000000000000001E-3</v>
      </c>
      <c r="S15" s="263"/>
      <c r="T15" s="63">
        <v>5.0000000000000001E-3</v>
      </c>
      <c r="U15" s="258"/>
      <c r="V15" s="67" t="str">
        <f>IF(O15,IF(O15&gt;=0.5%,100%,IF(AND(O15&gt;0.4%),79%,0%)),"-")</f>
        <v>-</v>
      </c>
      <c r="W15" s="67" t="str">
        <f>IF(Q15,IF(Q15&gt;=0.5%,100%,IF(AND(Q15&gt;0.4%),79%,0%)),"-")</f>
        <v>-</v>
      </c>
      <c r="X15" s="67" t="str">
        <f>IF(S15,IF(S15&gt;=0.5%,100%,IF(AND(S15&gt;0.4%),79%,0%)),"-")</f>
        <v>-</v>
      </c>
      <c r="Y15" s="67" t="str">
        <f>IF(U15,IF(U15&gt;=0.5%,100%,IF(AND(U15&gt;0.4%),79%,0%)),"-")</f>
        <v>-</v>
      </c>
      <c r="Z15" s="67" t="str">
        <f t="shared" si="4"/>
        <v>-</v>
      </c>
      <c r="AA15" s="105"/>
    </row>
    <row r="16" spans="1:29" ht="75" customHeight="1">
      <c r="A16" s="905" t="s">
        <v>110</v>
      </c>
      <c r="B16" s="767" t="s">
        <v>71</v>
      </c>
      <c r="C16" s="767" t="s">
        <v>72</v>
      </c>
      <c r="D16" s="767" t="s">
        <v>81</v>
      </c>
      <c r="E16" s="767" t="s">
        <v>82</v>
      </c>
      <c r="F16" s="115" t="s">
        <v>83</v>
      </c>
      <c r="G16" s="99">
        <v>0.7</v>
      </c>
      <c r="H16" s="100">
        <v>0.8</v>
      </c>
      <c r="I16" s="97" t="s">
        <v>163</v>
      </c>
      <c r="J16" s="54" t="s">
        <v>147</v>
      </c>
      <c r="K16" s="54" t="s">
        <v>163</v>
      </c>
      <c r="L16" s="814"/>
      <c r="M16" s="54" t="s">
        <v>113</v>
      </c>
      <c r="N16" s="64">
        <v>0</v>
      </c>
      <c r="O16" s="247"/>
      <c r="P16" s="64" t="s">
        <v>399</v>
      </c>
      <c r="Q16" s="247"/>
      <c r="R16" s="64">
        <v>0</v>
      </c>
      <c r="S16" s="247"/>
      <c r="T16" s="64" t="s">
        <v>399</v>
      </c>
      <c r="U16" s="247"/>
      <c r="V16" s="67" t="str">
        <f>IF(O16,IF(O16&gt;=90%,100%,59%),"-")</f>
        <v>-</v>
      </c>
      <c r="W16" s="67" t="str">
        <f>IF(Q16,IF(Q16&gt;=90%,100%,59%),"-")</f>
        <v>-</v>
      </c>
      <c r="X16" s="67" t="str">
        <f>IF(S16,IF(S16&gt;=90%,100%,59%),"-")</f>
        <v>-</v>
      </c>
      <c r="Y16" s="67" t="str">
        <f>IF(U16,IF(U16&gt;=90%,100%,59%),"-")</f>
        <v>-</v>
      </c>
      <c r="Z16" s="67" t="str">
        <f t="shared" si="4"/>
        <v>-</v>
      </c>
    </row>
    <row r="17" spans="1:28" ht="76.5">
      <c r="A17" s="906"/>
      <c r="B17" s="874"/>
      <c r="C17" s="874"/>
      <c r="D17" s="768"/>
      <c r="E17" s="768"/>
      <c r="F17" s="54" t="s">
        <v>86</v>
      </c>
      <c r="G17" s="361">
        <v>0.7</v>
      </c>
      <c r="H17" s="359">
        <v>0.8</v>
      </c>
      <c r="I17" s="54" t="s">
        <v>474</v>
      </c>
      <c r="J17" s="455" t="s">
        <v>472</v>
      </c>
      <c r="K17" s="455" t="s">
        <v>471</v>
      </c>
      <c r="L17" s="814"/>
      <c r="M17" s="54" t="s">
        <v>113</v>
      </c>
      <c r="N17" s="64">
        <v>0</v>
      </c>
      <c r="O17" s="247"/>
      <c r="P17" s="64">
        <v>1</v>
      </c>
      <c r="Q17" s="247"/>
      <c r="R17" s="64">
        <v>0</v>
      </c>
      <c r="S17" s="247"/>
      <c r="T17" s="64">
        <v>0</v>
      </c>
      <c r="U17" s="247"/>
      <c r="V17" s="67" t="str">
        <f t="shared" si="0"/>
        <v>-</v>
      </c>
      <c r="W17" s="67">
        <f t="shared" si="1"/>
        <v>0</v>
      </c>
      <c r="X17" s="67" t="str">
        <f t="shared" si="2"/>
        <v>-</v>
      </c>
      <c r="Y17" s="67" t="str">
        <f t="shared" si="3"/>
        <v>-</v>
      </c>
      <c r="Z17" s="67">
        <f t="shared" si="4"/>
        <v>0</v>
      </c>
    </row>
    <row r="18" spans="1:28" ht="96.75" customHeight="1">
      <c r="A18" s="916" t="s">
        <v>111</v>
      </c>
      <c r="B18" s="918" t="s">
        <v>88</v>
      </c>
      <c r="C18" s="918" t="s">
        <v>89</v>
      </c>
      <c r="D18" s="918" t="s">
        <v>96</v>
      </c>
      <c r="E18" s="918" t="s">
        <v>97</v>
      </c>
      <c r="F18" s="923" t="s">
        <v>98</v>
      </c>
      <c r="G18" s="921">
        <v>1</v>
      </c>
      <c r="H18" s="914">
        <v>1</v>
      </c>
      <c r="I18" s="908" t="s">
        <v>149</v>
      </c>
      <c r="J18" s="55" t="s">
        <v>99</v>
      </c>
      <c r="K18" s="141" t="s">
        <v>378</v>
      </c>
      <c r="L18" s="814"/>
      <c r="M18" s="55" t="s">
        <v>118</v>
      </c>
      <c r="N18" s="65">
        <v>0</v>
      </c>
      <c r="O18" s="250"/>
      <c r="P18" s="66">
        <v>1</v>
      </c>
      <c r="Q18" s="260"/>
      <c r="R18" s="66">
        <v>0</v>
      </c>
      <c r="S18" s="260"/>
      <c r="T18" s="66">
        <v>1</v>
      </c>
      <c r="U18" s="260"/>
      <c r="V18" s="67" t="str">
        <f t="shared" si="0"/>
        <v>-</v>
      </c>
      <c r="W18" s="67">
        <f t="shared" si="1"/>
        <v>0</v>
      </c>
      <c r="X18" s="67" t="str">
        <f t="shared" si="2"/>
        <v>-</v>
      </c>
      <c r="Y18" s="67">
        <f t="shared" si="3"/>
        <v>0</v>
      </c>
      <c r="Z18" s="67">
        <f t="shared" si="4"/>
        <v>0</v>
      </c>
    </row>
    <row r="19" spans="1:28" ht="104.25" customHeight="1">
      <c r="A19" s="917"/>
      <c r="B19" s="919"/>
      <c r="C19" s="919"/>
      <c r="D19" s="919"/>
      <c r="E19" s="919"/>
      <c r="F19" s="924"/>
      <c r="G19" s="922"/>
      <c r="H19" s="915"/>
      <c r="I19" s="909"/>
      <c r="J19" s="55" t="s">
        <v>321</v>
      </c>
      <c r="K19" s="141" t="s">
        <v>379</v>
      </c>
      <c r="L19" s="814"/>
      <c r="M19" s="55" t="s">
        <v>118</v>
      </c>
      <c r="N19" s="65">
        <v>0</v>
      </c>
      <c r="O19" s="250"/>
      <c r="P19" s="66">
        <v>1</v>
      </c>
      <c r="Q19" s="260"/>
      <c r="R19" s="66">
        <v>0</v>
      </c>
      <c r="S19" s="260"/>
      <c r="T19" s="66">
        <v>1</v>
      </c>
      <c r="U19" s="260"/>
      <c r="V19" s="67" t="str">
        <f t="shared" si="0"/>
        <v>-</v>
      </c>
      <c r="W19" s="67">
        <f t="shared" si="1"/>
        <v>0</v>
      </c>
      <c r="X19" s="67" t="str">
        <f t="shared" si="2"/>
        <v>-</v>
      </c>
      <c r="Y19" s="67">
        <f t="shared" si="3"/>
        <v>0</v>
      </c>
      <c r="Z19" s="67">
        <f t="shared" si="4"/>
        <v>0</v>
      </c>
    </row>
    <row r="20" spans="1:28" ht="111.75" customHeight="1">
      <c r="A20" s="917"/>
      <c r="B20" s="920"/>
      <c r="C20" s="920"/>
      <c r="D20" s="203" t="s">
        <v>411</v>
      </c>
      <c r="E20" s="207" t="s">
        <v>413</v>
      </c>
      <c r="F20" s="207" t="s">
        <v>414</v>
      </c>
      <c r="G20" s="208">
        <v>0.8</v>
      </c>
      <c r="H20" s="208" t="s">
        <v>412</v>
      </c>
      <c r="I20" s="207" t="s">
        <v>414</v>
      </c>
      <c r="J20" s="205" t="s">
        <v>415</v>
      </c>
      <c r="K20" s="205" t="s">
        <v>416</v>
      </c>
      <c r="L20" s="213"/>
      <c r="M20" s="205" t="s">
        <v>113</v>
      </c>
      <c r="N20" s="93">
        <v>1</v>
      </c>
      <c r="O20" s="262"/>
      <c r="P20" s="80">
        <v>1</v>
      </c>
      <c r="Q20" s="264"/>
      <c r="R20" s="80">
        <v>1</v>
      </c>
      <c r="S20" s="264"/>
      <c r="T20" s="80">
        <v>1</v>
      </c>
      <c r="U20" s="264"/>
      <c r="V20" s="67">
        <f t="shared" ref="V20" si="14">IFERROR((O20*100%)/N20,"-")</f>
        <v>0</v>
      </c>
      <c r="W20" s="67">
        <f t="shared" ref="W20" si="15">IFERROR((Q20*100%)/P20,"-")</f>
        <v>0</v>
      </c>
      <c r="X20" s="67">
        <f t="shared" ref="X20" si="16">IFERROR((S20*100%)/R20,"-")</f>
        <v>0</v>
      </c>
      <c r="Y20" s="67">
        <f t="shared" ref="Y20" si="17">IFERROR((U20*100%)/T20,"-")</f>
        <v>0</v>
      </c>
      <c r="Z20" s="67">
        <f t="shared" si="4"/>
        <v>0</v>
      </c>
    </row>
    <row r="21" spans="1:28" ht="45.6" customHeight="1">
      <c r="B21" s="925" t="s">
        <v>181</v>
      </c>
      <c r="C21" s="926"/>
      <c r="D21" s="926"/>
      <c r="E21" s="926"/>
      <c r="F21" s="926"/>
      <c r="G21" s="926"/>
      <c r="H21" s="926"/>
      <c r="I21" s="926"/>
      <c r="J21" s="926"/>
      <c r="K21" s="926"/>
      <c r="L21" s="926"/>
      <c r="M21" s="927"/>
      <c r="N21" s="70"/>
      <c r="O21" s="70"/>
      <c r="P21" s="70"/>
      <c r="Q21" s="70"/>
      <c r="R21" s="70"/>
      <c r="S21" s="70"/>
      <c r="T21" s="70"/>
      <c r="U21" s="70"/>
      <c r="V21" s="57">
        <f>AVERAGE(V4:V20)</f>
        <v>0</v>
      </c>
      <c r="W21" s="57">
        <f>AVERAGE(W4:W20)</f>
        <v>0</v>
      </c>
      <c r="X21" s="57">
        <f>AVERAGE(X4:X20)</f>
        <v>0</v>
      </c>
      <c r="Y21" s="57">
        <f>AVERAGE(Y4:Y20)</f>
        <v>0</v>
      </c>
      <c r="Z21" s="57">
        <f>AVERAGE(Z4:Z20)</f>
        <v>0</v>
      </c>
    </row>
    <row r="24" spans="1:28">
      <c r="Q24" s="111"/>
      <c r="S24" s="142"/>
    </row>
    <row r="26" spans="1:28" ht="12.75" customHeight="1">
      <c r="A26" s="928" t="s">
        <v>577</v>
      </c>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row>
    <row r="27" spans="1:28" ht="35.25" customHeight="1">
      <c r="A27" s="928"/>
      <c r="B27" s="928"/>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row>
    <row r="28" spans="1:28" ht="50.25" customHeight="1">
      <c r="A28" s="763" t="s">
        <v>352</v>
      </c>
      <c r="B28" s="763" t="s">
        <v>350</v>
      </c>
      <c r="C28" s="763" t="s">
        <v>187</v>
      </c>
      <c r="D28" s="763" t="s">
        <v>0</v>
      </c>
      <c r="E28" s="763" t="s">
        <v>348</v>
      </c>
      <c r="F28" s="763" t="s">
        <v>667</v>
      </c>
      <c r="G28" s="763" t="s">
        <v>1</v>
      </c>
      <c r="H28" s="763" t="s">
        <v>469</v>
      </c>
      <c r="I28" s="763" t="s">
        <v>108</v>
      </c>
      <c r="J28" s="763" t="s">
        <v>820</v>
      </c>
      <c r="K28" s="763" t="s">
        <v>704</v>
      </c>
      <c r="L28" s="789" t="s">
        <v>277</v>
      </c>
      <c r="M28" s="763" t="s">
        <v>2</v>
      </c>
      <c r="N28" s="763" t="s">
        <v>581</v>
      </c>
      <c r="O28" s="763" t="s">
        <v>469</v>
      </c>
      <c r="P28" s="821" t="s">
        <v>3</v>
      </c>
      <c r="Q28" s="822"/>
      <c r="R28" s="822"/>
      <c r="S28" s="822"/>
      <c r="T28" s="822"/>
      <c r="U28" s="822"/>
      <c r="V28" s="858"/>
      <c r="W28" s="535"/>
      <c r="X28" s="786" t="s">
        <v>434</v>
      </c>
      <c r="Y28" s="787"/>
      <c r="Z28" s="787"/>
      <c r="AA28" s="787"/>
      <c r="AB28" s="788"/>
    </row>
    <row r="29" spans="1:28" ht="38.25">
      <c r="A29" s="764"/>
      <c r="B29" s="764"/>
      <c r="C29" s="764"/>
      <c r="D29" s="764"/>
      <c r="E29" s="764"/>
      <c r="F29" s="764"/>
      <c r="G29" s="764"/>
      <c r="H29" s="764"/>
      <c r="I29" s="764"/>
      <c r="J29" s="764"/>
      <c r="K29" s="764"/>
      <c r="L29" s="790"/>
      <c r="M29" s="764"/>
      <c r="N29" s="764"/>
      <c r="O29" s="764"/>
      <c r="P29" s="484" t="s">
        <v>124</v>
      </c>
      <c r="Q29" s="484" t="s">
        <v>126</v>
      </c>
      <c r="R29" s="484" t="s">
        <v>125</v>
      </c>
      <c r="S29" s="484" t="s">
        <v>127</v>
      </c>
      <c r="T29" s="484" t="s">
        <v>128</v>
      </c>
      <c r="U29" s="484" t="s">
        <v>129</v>
      </c>
      <c r="V29" s="484" t="s">
        <v>130</v>
      </c>
      <c r="W29" s="484" t="s">
        <v>131</v>
      </c>
      <c r="X29" s="484" t="s">
        <v>296</v>
      </c>
      <c r="Y29" s="484" t="s">
        <v>292</v>
      </c>
      <c r="Z29" s="484" t="s">
        <v>293</v>
      </c>
      <c r="AA29" s="484" t="s">
        <v>294</v>
      </c>
      <c r="AB29" s="484" t="s">
        <v>582</v>
      </c>
    </row>
    <row r="30" spans="1:28" ht="119.25" customHeight="1">
      <c r="A30" s="765" t="s">
        <v>110</v>
      </c>
      <c r="B30" s="808" t="s">
        <v>71</v>
      </c>
      <c r="C30" s="808" t="s">
        <v>72</v>
      </c>
      <c r="D30" s="808" t="s">
        <v>583</v>
      </c>
      <c r="E30" s="808" t="s">
        <v>249</v>
      </c>
      <c r="F30" s="808" t="s">
        <v>821</v>
      </c>
      <c r="G30" s="834">
        <v>0.7</v>
      </c>
      <c r="H30" s="834">
        <v>0.8</v>
      </c>
      <c r="I30" s="808" t="s">
        <v>608</v>
      </c>
      <c r="J30" s="536" t="s">
        <v>822</v>
      </c>
      <c r="K30" s="536" t="s">
        <v>823</v>
      </c>
      <c r="L30" s="790"/>
      <c r="M30" s="536" t="s">
        <v>118</v>
      </c>
      <c r="N30" s="611">
        <v>3.4799999999999998E-2</v>
      </c>
      <c r="O30" s="612" t="s">
        <v>824</v>
      </c>
      <c r="P30" s="613" t="s">
        <v>824</v>
      </c>
      <c r="Q30" s="614"/>
      <c r="R30" s="590" t="s">
        <v>824</v>
      </c>
      <c r="S30" s="614"/>
      <c r="T30" s="590" t="s">
        <v>824</v>
      </c>
      <c r="U30" s="615"/>
      <c r="V30" s="590" t="s">
        <v>824</v>
      </c>
      <c r="W30" s="616"/>
      <c r="X30" s="499" t="str">
        <f>IF(Q30,IF(Q30&lt;6%,100%,IF(AND(Q30=6%),79%,59%)),"-")</f>
        <v>-</v>
      </c>
      <c r="Y30" s="499" t="str">
        <f>IF(S30,IF(S30&lt;6%,100%,IF(AND(S30=6%),79%,59%)),"-")</f>
        <v>-</v>
      </c>
      <c r="Z30" s="499" t="str">
        <f>IF(U30,IF(U30&lt;6%,100%,IF(AND(U30=6%),79%,59%)),"-")</f>
        <v>-</v>
      </c>
      <c r="AA30" s="499" t="str">
        <f>IF(W30,IF(W30&lt;6%,100%,IF(AND(W30=6%),79%,59%)),"-")</f>
        <v>-</v>
      </c>
      <c r="AB30" s="499" t="str">
        <f>IFERROR(AVERAGE(X30:AA30),"-")</f>
        <v>-</v>
      </c>
    </row>
    <row r="31" spans="1:28" ht="119.25" customHeight="1">
      <c r="A31" s="785"/>
      <c r="B31" s="809"/>
      <c r="C31" s="809"/>
      <c r="D31" s="809"/>
      <c r="E31" s="809"/>
      <c r="F31" s="809"/>
      <c r="G31" s="835"/>
      <c r="H31" s="835"/>
      <c r="I31" s="809"/>
      <c r="J31" s="536" t="s">
        <v>825</v>
      </c>
      <c r="K31" s="536" t="s">
        <v>826</v>
      </c>
      <c r="L31" s="790"/>
      <c r="M31" s="536" t="s">
        <v>118</v>
      </c>
      <c r="N31" s="611" t="s">
        <v>827</v>
      </c>
      <c r="O31" s="611" t="s">
        <v>827</v>
      </c>
      <c r="P31" s="590" t="s">
        <v>827</v>
      </c>
      <c r="Q31" s="553"/>
      <c r="R31" s="590" t="s">
        <v>827</v>
      </c>
      <c r="S31" s="553"/>
      <c r="T31" s="590" t="s">
        <v>827</v>
      </c>
      <c r="U31" s="553"/>
      <c r="V31" s="590" t="s">
        <v>827</v>
      </c>
      <c r="W31" s="626"/>
      <c r="X31" s="67" t="str">
        <f>IF(Q31,IF(Q31&lt;=20%,100%,0%),"-")</f>
        <v>-</v>
      </c>
      <c r="Y31" s="67" t="str">
        <f>IF(S31,IF(S31&lt;=20%,100%,0%),"-")</f>
        <v>-</v>
      </c>
      <c r="Z31" s="67" t="str">
        <f>IF(U31,IF(U31&lt;=20%,100%,0%),"-")</f>
        <v>-</v>
      </c>
      <c r="AA31" s="67" t="str">
        <f>IF(W31,IF(W31&lt;=20%,100%,0%),"-")</f>
        <v>-</v>
      </c>
      <c r="AB31" s="499" t="str">
        <f t="shared" ref="AB31:AB37" si="18">IFERROR(AVERAGE(X31:AA31),"-")</f>
        <v>-</v>
      </c>
    </row>
    <row r="32" spans="1:28" ht="138" customHeight="1">
      <c r="A32" s="785"/>
      <c r="B32" s="809"/>
      <c r="C32" s="809"/>
      <c r="D32" s="809"/>
      <c r="E32" s="809"/>
      <c r="F32" s="809"/>
      <c r="G32" s="835"/>
      <c r="H32" s="835"/>
      <c r="I32" s="809"/>
      <c r="J32" s="536" t="s">
        <v>828</v>
      </c>
      <c r="K32" s="536" t="s">
        <v>829</v>
      </c>
      <c r="L32" s="790"/>
      <c r="M32" s="536" t="s">
        <v>118</v>
      </c>
      <c r="N32" s="617" t="s">
        <v>830</v>
      </c>
      <c r="O32" s="618" t="s">
        <v>831</v>
      </c>
      <c r="P32" s="590" t="s">
        <v>827</v>
      </c>
      <c r="Q32" s="553"/>
      <c r="R32" s="590" t="s">
        <v>827</v>
      </c>
      <c r="S32" s="553"/>
      <c r="T32" s="590" t="s">
        <v>827</v>
      </c>
      <c r="U32" s="552"/>
      <c r="V32" s="590" t="s">
        <v>827</v>
      </c>
      <c r="W32" s="553"/>
      <c r="X32" s="67" t="str">
        <f>IF(Q32,IF(Q32&lt;=30%,100%,0%),"-")</f>
        <v>-</v>
      </c>
      <c r="Y32" s="67" t="str">
        <f>IF(S32,IF(S32&lt;=30%,100%,0%),"-")</f>
        <v>-</v>
      </c>
      <c r="Z32" s="67" t="str">
        <f>IF(U32,IF(U32&lt;=30%,100%,0%),"-")</f>
        <v>-</v>
      </c>
      <c r="AA32" s="67" t="str">
        <f>IF(W32,IF(W32&lt;=30%,100%,0%),"-")</f>
        <v>-</v>
      </c>
      <c r="AB32" s="499" t="str">
        <f t="shared" si="18"/>
        <v>-</v>
      </c>
    </row>
    <row r="33" spans="1:28" ht="81" customHeight="1">
      <c r="A33" s="785"/>
      <c r="B33" s="810"/>
      <c r="C33" s="810"/>
      <c r="D33" s="810"/>
      <c r="E33" s="810"/>
      <c r="F33" s="810"/>
      <c r="G33" s="836"/>
      <c r="H33" s="836"/>
      <c r="I33" s="810"/>
      <c r="J33" s="559" t="s">
        <v>832</v>
      </c>
      <c r="K33" s="536" t="s">
        <v>833</v>
      </c>
      <c r="L33" s="790"/>
      <c r="M33" s="536" t="s">
        <v>118</v>
      </c>
      <c r="N33" s="619">
        <v>2.7999999999999998E-4</v>
      </c>
      <c r="O33" s="537" t="s">
        <v>834</v>
      </c>
      <c r="P33" s="590" t="s">
        <v>834</v>
      </c>
      <c r="Q33" s="614"/>
      <c r="R33" s="590" t="s">
        <v>834</v>
      </c>
      <c r="S33" s="620"/>
      <c r="T33" s="590" t="s">
        <v>834</v>
      </c>
      <c r="U33" s="621"/>
      <c r="V33" s="590" t="s">
        <v>834</v>
      </c>
      <c r="W33" s="622"/>
      <c r="X33" s="499" t="str">
        <f>IF(Q33,IF(Q33&lt;1%,100%,IF(AND(Q33=1%),79%,59%)),"-")</f>
        <v>-</v>
      </c>
      <c r="Y33" s="499" t="str">
        <f>IF(S33,IF(S33&lt;1%,100%,IF(AND(S33=1%),79%,59%)),"-")</f>
        <v>-</v>
      </c>
      <c r="Z33" s="499" t="str">
        <f>IF(U33,IF(U33&lt;1%,100%,IF(AND(U33=1%),79%,59%)),"-")</f>
        <v>-</v>
      </c>
      <c r="AA33" s="499" t="str">
        <f>IF(W33,IF(W33&lt;1%,100%,IF(AND(W33=1%),79%,59%)),"-")</f>
        <v>-</v>
      </c>
      <c r="AB33" s="499" t="str">
        <f t="shared" si="18"/>
        <v>-</v>
      </c>
    </row>
    <row r="34" spans="1:28" ht="121.5" customHeight="1">
      <c r="A34" s="785"/>
      <c r="B34" s="929" t="s">
        <v>835</v>
      </c>
      <c r="C34" s="930"/>
      <c r="D34" s="930"/>
      <c r="E34" s="930"/>
      <c r="F34" s="930"/>
      <c r="G34" s="930"/>
      <c r="H34" s="930"/>
      <c r="I34" s="931"/>
      <c r="J34" s="559" t="s">
        <v>836</v>
      </c>
      <c r="K34" s="536" t="s">
        <v>837</v>
      </c>
      <c r="L34" s="790"/>
      <c r="M34" s="536" t="s">
        <v>118</v>
      </c>
      <c r="N34" s="623">
        <v>0.72699999999999998</v>
      </c>
      <c r="O34" s="537" t="s">
        <v>838</v>
      </c>
      <c r="P34" s="590">
        <v>0</v>
      </c>
      <c r="Q34" s="553"/>
      <c r="R34" s="590">
        <v>0</v>
      </c>
      <c r="S34" s="553"/>
      <c r="T34" s="590">
        <v>0</v>
      </c>
      <c r="U34" s="553"/>
      <c r="V34" s="590" t="s">
        <v>838</v>
      </c>
      <c r="W34" s="624"/>
      <c r="X34" s="499" t="str">
        <f>IF(Q34,IF(Q34&lt;30%,0%,IF(Q34&lt;55%,59%,IF(Q34&lt;90%,79%,IF(Q34&gt;=90%,100%)))),"-")</f>
        <v>-</v>
      </c>
      <c r="Y34" s="499" t="str">
        <f>IF(S34,IF(S34&lt;30%,0%,IF(S34&lt;55%,59%,IF(S34&lt;90%,79%,IF(S34&gt;=90%,100%)))),"-")</f>
        <v>-</v>
      </c>
      <c r="Z34" s="499" t="str">
        <f>IF(U34,IF(U34&lt;30%,0%,IF(U34&lt;55%,59%,IF(U34&lt;90%,79%,IF(U34&gt;=90%,100%)))),"-")</f>
        <v>-</v>
      </c>
      <c r="AA34" s="499" t="str">
        <f>IF(W34,IF(W34&lt;30%,0%,IF(W34&lt;55%,59%,IF(W34&lt;90%,79%,IF(W34&gt;=90%,100%)))),"-")</f>
        <v>-</v>
      </c>
      <c r="AB34" s="499" t="str">
        <f t="shared" si="18"/>
        <v>-</v>
      </c>
    </row>
    <row r="35" spans="1:28" ht="88.5" customHeight="1">
      <c r="A35" s="785"/>
      <c r="B35" s="929" t="s">
        <v>839</v>
      </c>
      <c r="C35" s="930"/>
      <c r="D35" s="930"/>
      <c r="E35" s="930"/>
      <c r="F35" s="930"/>
      <c r="G35" s="930"/>
      <c r="H35" s="930"/>
      <c r="I35" s="931"/>
      <c r="J35" s="559" t="s">
        <v>840</v>
      </c>
      <c r="K35" s="536" t="s">
        <v>841</v>
      </c>
      <c r="L35" s="790"/>
      <c r="M35" s="536" t="s">
        <v>118</v>
      </c>
      <c r="N35" s="537" t="s">
        <v>847</v>
      </c>
      <c r="O35" s="537" t="s">
        <v>847</v>
      </c>
      <c r="P35" s="590" t="s">
        <v>847</v>
      </c>
      <c r="Q35" s="552"/>
      <c r="R35" s="590" t="s">
        <v>847</v>
      </c>
      <c r="S35" s="553"/>
      <c r="T35" s="590" t="s">
        <v>847</v>
      </c>
      <c r="U35" s="553"/>
      <c r="V35" s="590" t="s">
        <v>847</v>
      </c>
      <c r="W35" s="624"/>
      <c r="X35" s="67" t="str">
        <f>IF(Q35,IF(Q35&lt;=0.07%,100%,0%),"-")</f>
        <v>-</v>
      </c>
      <c r="Y35" s="67" t="str">
        <f>IF(S35,IF(S35&lt;=0.07%,100%,0%),"-")</f>
        <v>-</v>
      </c>
      <c r="Z35" s="67" t="str">
        <f>IF(U35,IF(U35&lt;=0.07%,100%,0%),"-")</f>
        <v>-</v>
      </c>
      <c r="AA35" s="67" t="str">
        <f>IF(W35,IF(W35&lt;=0.07%,100%,0%),"-")</f>
        <v>-</v>
      </c>
      <c r="AB35" s="499" t="str">
        <f t="shared" si="18"/>
        <v>-</v>
      </c>
    </row>
    <row r="36" spans="1:28" ht="144" customHeight="1">
      <c r="A36" s="785"/>
      <c r="B36" s="932"/>
      <c r="C36" s="933"/>
      <c r="D36" s="933"/>
      <c r="E36" s="933"/>
      <c r="F36" s="933"/>
      <c r="G36" s="933"/>
      <c r="H36" s="933"/>
      <c r="I36" s="934"/>
      <c r="J36" s="559" t="s">
        <v>842</v>
      </c>
      <c r="K36" s="625" t="s">
        <v>843</v>
      </c>
      <c r="L36" s="790"/>
      <c r="M36" s="536" t="s">
        <v>118</v>
      </c>
      <c r="N36" s="537" t="s">
        <v>848</v>
      </c>
      <c r="O36" s="537" t="s">
        <v>848</v>
      </c>
      <c r="P36" s="590" t="s">
        <v>848</v>
      </c>
      <c r="Q36" s="553"/>
      <c r="R36" s="590" t="s">
        <v>848</v>
      </c>
      <c r="S36" s="553"/>
      <c r="T36" s="590" t="s">
        <v>848</v>
      </c>
      <c r="U36" s="553"/>
      <c r="V36" s="590" t="s">
        <v>848</v>
      </c>
      <c r="W36" s="624"/>
      <c r="X36" s="67" t="str">
        <f>IF(Q36,IF(Q36&lt;=0.29%,100%,0%),"-")</f>
        <v>-</v>
      </c>
      <c r="Y36" s="67" t="str">
        <f>IF(S36,IF(S36&lt;=0.29%,100%,0%),"-")</f>
        <v>-</v>
      </c>
      <c r="Z36" s="67" t="str">
        <f>IF(U36,IF(U36&lt;=0.29%,100%,0%),"-")</f>
        <v>-</v>
      </c>
      <c r="AA36" s="67" t="str">
        <f>IF(W36,IF(W36&lt;=0.29%,100%,0%),"-")</f>
        <v>-</v>
      </c>
      <c r="AB36" s="499" t="str">
        <f t="shared" si="18"/>
        <v>-</v>
      </c>
    </row>
    <row r="37" spans="1:28" ht="136.5" customHeight="1">
      <c r="A37" s="785"/>
      <c r="B37" s="932"/>
      <c r="C37" s="933"/>
      <c r="D37" s="933"/>
      <c r="E37" s="933"/>
      <c r="F37" s="933"/>
      <c r="G37" s="933"/>
      <c r="H37" s="933"/>
      <c r="I37" s="934"/>
      <c r="J37" s="559" t="s">
        <v>844</v>
      </c>
      <c r="K37" s="625" t="s">
        <v>845</v>
      </c>
      <c r="L37" s="790"/>
      <c r="M37" s="536" t="s">
        <v>118</v>
      </c>
      <c r="N37" s="537" t="s">
        <v>849</v>
      </c>
      <c r="O37" s="537" t="s">
        <v>849</v>
      </c>
      <c r="P37" s="590" t="s">
        <v>849</v>
      </c>
      <c r="Q37" s="553"/>
      <c r="R37" s="590" t="s">
        <v>849</v>
      </c>
      <c r="S37" s="553"/>
      <c r="T37" s="590" t="s">
        <v>849</v>
      </c>
      <c r="U37" s="553"/>
      <c r="V37" s="590" t="s">
        <v>849</v>
      </c>
      <c r="W37" s="624"/>
      <c r="X37" s="67" t="str">
        <f>IF(Q37,IF(Q37&lt;=0.12%,100%,0%),"-")</f>
        <v>-</v>
      </c>
      <c r="Y37" s="67" t="str">
        <f>IF(S37,IF(S37&lt;=0.12%,100%,0%),"-")</f>
        <v>-</v>
      </c>
      <c r="Z37" s="67" t="str">
        <f>IF(U37,IF(U37&lt;=0.12%,100%,0%),"-")</f>
        <v>-</v>
      </c>
      <c r="AA37" s="67" t="str">
        <f>IF(W37,IF(W37&lt;=0.12%,100%,0%),"-")</f>
        <v>-</v>
      </c>
      <c r="AB37" s="499" t="str">
        <f t="shared" si="18"/>
        <v>-</v>
      </c>
    </row>
    <row r="38" spans="1:28" ht="40.5" customHeight="1">
      <c r="A38" s="890" t="s">
        <v>181</v>
      </c>
      <c r="B38" s="891"/>
      <c r="C38" s="891"/>
      <c r="D38" s="891"/>
      <c r="E38" s="891"/>
      <c r="F38" s="891"/>
      <c r="G38" s="891"/>
      <c r="H38" s="891"/>
      <c r="I38" s="891"/>
      <c r="J38" s="891"/>
      <c r="K38" s="891"/>
      <c r="L38" s="892"/>
      <c r="M38" s="544"/>
      <c r="N38" s="544"/>
      <c r="O38" s="544"/>
      <c r="P38" s="544"/>
      <c r="Q38" s="544"/>
      <c r="R38" s="544"/>
      <c r="S38" s="544"/>
      <c r="T38" s="544" t="s">
        <v>846</v>
      </c>
      <c r="U38" s="544"/>
      <c r="V38" s="544"/>
      <c r="W38" s="544"/>
      <c r="X38" s="57" t="e">
        <f>AVERAGE(X30:X37)</f>
        <v>#DIV/0!</v>
      </c>
      <c r="Y38" s="57" t="e">
        <f t="shared" ref="Y38:AA38" si="19">AVERAGE(Y30:Y37)</f>
        <v>#DIV/0!</v>
      </c>
      <c r="Z38" s="57" t="e">
        <f t="shared" si="19"/>
        <v>#DIV/0!</v>
      </c>
      <c r="AA38" s="57" t="e">
        <f t="shared" si="19"/>
        <v>#DIV/0!</v>
      </c>
      <c r="AB38" s="57" t="e">
        <f>AVERAGE(AB30:AB37)</f>
        <v>#DIV/0!</v>
      </c>
    </row>
    <row r="39" spans="1:28">
      <c r="T39" s="143"/>
    </row>
    <row r="61" spans="19:19">
      <c r="S61" s="68">
        <v>0</v>
      </c>
    </row>
  </sheetData>
  <mergeCells count="85">
    <mergeCell ref="A38:L38"/>
    <mergeCell ref="A26:AB27"/>
    <mergeCell ref="P28:V28"/>
    <mergeCell ref="X28:AB28"/>
    <mergeCell ref="A30:A37"/>
    <mergeCell ref="B30:B33"/>
    <mergeCell ref="C30:C33"/>
    <mergeCell ref="D30:D33"/>
    <mergeCell ref="E30:E33"/>
    <mergeCell ref="F30:F33"/>
    <mergeCell ref="G30:G33"/>
    <mergeCell ref="H30:H33"/>
    <mergeCell ref="I30:I33"/>
    <mergeCell ref="B34:I34"/>
    <mergeCell ref="B35:I37"/>
    <mergeCell ref="A28:A29"/>
    <mergeCell ref="L28:L37"/>
    <mergeCell ref="M28:M29"/>
    <mergeCell ref="N28:N29"/>
    <mergeCell ref="O28:O29"/>
    <mergeCell ref="B21:M21"/>
    <mergeCell ref="G28:G29"/>
    <mergeCell ref="H28:H29"/>
    <mergeCell ref="I28:I29"/>
    <mergeCell ref="J28:J29"/>
    <mergeCell ref="K28:K29"/>
    <mergeCell ref="B28:B29"/>
    <mergeCell ref="C28:C29"/>
    <mergeCell ref="D28:D29"/>
    <mergeCell ref="E28:E29"/>
    <mergeCell ref="F28:F29"/>
    <mergeCell ref="A18:A20"/>
    <mergeCell ref="B18:B20"/>
    <mergeCell ref="C18:C20"/>
    <mergeCell ref="A16:A17"/>
    <mergeCell ref="G18:G19"/>
    <mergeCell ref="F18:F19"/>
    <mergeCell ref="B16:B17"/>
    <mergeCell ref="C16:C17"/>
    <mergeCell ref="D16:D17"/>
    <mergeCell ref="E16:E17"/>
    <mergeCell ref="E18:E19"/>
    <mergeCell ref="D18:D19"/>
    <mergeCell ref="E8:E9"/>
    <mergeCell ref="A1:D1"/>
    <mergeCell ref="D11:D13"/>
    <mergeCell ref="E11:E13"/>
    <mergeCell ref="A14:A15"/>
    <mergeCell ref="B14:B15"/>
    <mergeCell ref="C14:C15"/>
    <mergeCell ref="D14:D15"/>
    <mergeCell ref="A2:A3"/>
    <mergeCell ref="B2:B3"/>
    <mergeCell ref="C2:C3"/>
    <mergeCell ref="D2:D3"/>
    <mergeCell ref="E2:E3"/>
    <mergeCell ref="A5:A13"/>
    <mergeCell ref="E14:E15"/>
    <mergeCell ref="C11:C13"/>
    <mergeCell ref="F2:F3"/>
    <mergeCell ref="L2:L19"/>
    <mergeCell ref="I11:I13"/>
    <mergeCell ref="G14:G15"/>
    <mergeCell ref="H14:H15"/>
    <mergeCell ref="F11:F13"/>
    <mergeCell ref="F14:F15"/>
    <mergeCell ref="I8:I9"/>
    <mergeCell ref="H11:H13"/>
    <mergeCell ref="H18:H19"/>
    <mergeCell ref="B5:B13"/>
    <mergeCell ref="C5:C10"/>
    <mergeCell ref="N2:T2"/>
    <mergeCell ref="V2:Z2"/>
    <mergeCell ref="I18:I19"/>
    <mergeCell ref="G2:G3"/>
    <mergeCell ref="M2:M3"/>
    <mergeCell ref="K2:K3"/>
    <mergeCell ref="H2:H3"/>
    <mergeCell ref="I2:I3"/>
    <mergeCell ref="J2:J3"/>
    <mergeCell ref="D5:D10"/>
    <mergeCell ref="F8:F9"/>
    <mergeCell ref="G8:G9"/>
    <mergeCell ref="H8:H9"/>
    <mergeCell ref="G11:G13"/>
  </mergeCells>
  <conditionalFormatting sqref="V16:Z21 V14:Y15 Z6:Z20 V4:Z14">
    <cfRule type="cellIs" dxfId="112" priority="607" operator="lessThan">
      <formula>0.6</formula>
    </cfRule>
    <cfRule type="cellIs" dxfId="111" priority="608" operator="between">
      <formula>60%</formula>
      <formula>79%</formula>
    </cfRule>
    <cfRule type="cellIs" dxfId="110" priority="609" operator="between">
      <formula>80%</formula>
      <formula>100%</formula>
    </cfRule>
  </conditionalFormatting>
  <conditionalFormatting sqref="X30:AB38">
    <cfRule type="cellIs" dxfId="109" priority="5" operator="lessThan">
      <formula>0.6</formula>
    </cfRule>
    <cfRule type="cellIs" dxfId="108" priority="6" operator="between">
      <formula>60%</formula>
      <formula>79%</formula>
    </cfRule>
    <cfRule type="cellIs" dxfId="107" priority="7" operator="between">
      <formula>80%</formula>
      <formula>100%</formula>
    </cfRule>
  </conditionalFormatting>
  <conditionalFormatting sqref="X34:AA37">
    <cfRule type="cellIs" dxfId="106" priority="1" operator="lessThanOrEqual">
      <formula>30%</formula>
    </cfRule>
    <cfRule type="cellIs" dxfId="105" priority="2" operator="between">
      <formula>30%</formula>
      <formula>55%</formula>
    </cfRule>
    <cfRule type="cellIs" dxfId="104" priority="3" operator="between">
      <formula>56%</formula>
      <formula>79%</formula>
    </cfRule>
    <cfRule type="cellIs" dxfId="103" priority="4" operator="greaterThanOrEqual">
      <formula>80%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sheetPr>
    <tabColor theme="4" tint="0.59999389629810485"/>
  </sheetPr>
  <dimension ref="A1:AC36"/>
  <sheetViews>
    <sheetView topLeftCell="N31" zoomScale="85" zoomScaleNormal="85" workbookViewId="0">
      <selection activeCell="AB36" sqref="AB36"/>
    </sheetView>
  </sheetViews>
  <sheetFormatPr baseColWidth="10" defaultColWidth="11.42578125" defaultRowHeight="12.75"/>
  <cols>
    <col min="1" max="4" width="11.42578125" style="68"/>
    <col min="5" max="5" width="14.28515625" style="68" customWidth="1"/>
    <col min="6" max="8" width="11.42578125" style="68"/>
    <col min="9" max="9" width="17.140625" style="68" customWidth="1"/>
    <col min="10" max="10" width="19.42578125" style="68" customWidth="1"/>
    <col min="11" max="11" width="25.42578125" style="68" customWidth="1"/>
    <col min="12" max="12" width="19" style="68" customWidth="1"/>
    <col min="13" max="13" width="16.42578125" style="68" customWidth="1"/>
    <col min="14" max="14" width="12.85546875" style="68" customWidth="1"/>
    <col min="15" max="20" width="11.42578125" style="68"/>
    <col min="21" max="21" width="16.140625" style="68" customWidth="1"/>
    <col min="22" max="22" width="15" style="68" customWidth="1"/>
    <col min="23" max="24" width="19" style="68" customWidth="1"/>
    <col min="25" max="25" width="17.42578125" style="68" customWidth="1"/>
    <col min="26" max="26" width="19" style="68" customWidth="1"/>
    <col min="27" max="27" width="14.7109375" style="68" customWidth="1"/>
    <col min="28" max="28" width="16.42578125" style="68" customWidth="1"/>
    <col min="29" max="29" width="29.85546875" style="68" customWidth="1"/>
    <col min="30" max="16384" width="11.42578125" style="68"/>
  </cols>
  <sheetData>
    <row r="1" spans="1:29" ht="42.75" customHeight="1">
      <c r="A1" s="757" t="s">
        <v>313</v>
      </c>
      <c r="B1" s="824"/>
      <c r="C1" s="824"/>
      <c r="D1" s="824"/>
    </row>
    <row r="2" spans="1:29" ht="76.5" customHeight="1">
      <c r="A2" s="763" t="s">
        <v>352</v>
      </c>
      <c r="B2" s="763" t="s">
        <v>351</v>
      </c>
      <c r="C2" s="763" t="s">
        <v>187</v>
      </c>
      <c r="D2" s="763" t="s">
        <v>0</v>
      </c>
      <c r="E2" s="763" t="s">
        <v>348</v>
      </c>
      <c r="F2" s="763" t="s">
        <v>347</v>
      </c>
      <c r="G2" s="763" t="s">
        <v>1</v>
      </c>
      <c r="H2" s="763" t="s">
        <v>469</v>
      </c>
      <c r="I2" s="763" t="s">
        <v>108</v>
      </c>
      <c r="J2" s="763" t="s">
        <v>349</v>
      </c>
      <c r="K2" s="763" t="s">
        <v>357</v>
      </c>
      <c r="L2" s="106" t="s">
        <v>277</v>
      </c>
      <c r="M2" s="763" t="s">
        <v>2</v>
      </c>
      <c r="N2" s="812" t="s">
        <v>3</v>
      </c>
      <c r="O2" s="812"/>
      <c r="P2" s="812"/>
      <c r="Q2" s="812"/>
      <c r="R2" s="812"/>
      <c r="S2" s="812"/>
      <c r="T2" s="812"/>
      <c r="U2" s="812"/>
      <c r="V2" s="786" t="s">
        <v>434</v>
      </c>
      <c r="W2" s="787"/>
      <c r="X2" s="787"/>
      <c r="Y2" s="787"/>
      <c r="Z2" s="788"/>
    </row>
    <row r="3" spans="1:29" ht="58.5" customHeight="1">
      <c r="A3" s="764"/>
      <c r="B3" s="764"/>
      <c r="C3" s="764"/>
      <c r="D3" s="764"/>
      <c r="E3" s="764"/>
      <c r="F3" s="764"/>
      <c r="G3" s="764"/>
      <c r="H3" s="764"/>
      <c r="I3" s="764"/>
      <c r="J3" s="764"/>
      <c r="K3" s="764"/>
      <c r="L3" s="107"/>
      <c r="M3" s="764"/>
      <c r="N3" s="36" t="s">
        <v>124</v>
      </c>
      <c r="O3" s="36" t="s">
        <v>126</v>
      </c>
      <c r="P3" s="36" t="s">
        <v>125</v>
      </c>
      <c r="Q3" s="36" t="s">
        <v>127</v>
      </c>
      <c r="R3" s="36" t="s">
        <v>128</v>
      </c>
      <c r="S3" s="36" t="s">
        <v>129</v>
      </c>
      <c r="T3" s="36" t="s">
        <v>130</v>
      </c>
      <c r="U3" s="36" t="s">
        <v>299</v>
      </c>
      <c r="V3" s="36" t="s">
        <v>296</v>
      </c>
      <c r="W3" s="36" t="s">
        <v>292</v>
      </c>
      <c r="X3" s="36" t="s">
        <v>293</v>
      </c>
      <c r="Y3" s="36" t="s">
        <v>294</v>
      </c>
      <c r="Z3" s="342" t="s">
        <v>467</v>
      </c>
    </row>
    <row r="4" spans="1:29" ht="116.25" customHeight="1">
      <c r="A4" s="444" t="s">
        <v>424</v>
      </c>
      <c r="B4" s="445" t="s">
        <v>4</v>
      </c>
      <c r="C4" s="445" t="s">
        <v>5</v>
      </c>
      <c r="D4" s="445" t="s">
        <v>178</v>
      </c>
      <c r="E4" s="202" t="s">
        <v>10</v>
      </c>
      <c r="F4" s="202" t="s">
        <v>11</v>
      </c>
      <c r="G4" s="164">
        <v>0.9</v>
      </c>
      <c r="H4" s="168">
        <v>1</v>
      </c>
      <c r="I4" s="202" t="s">
        <v>151</v>
      </c>
      <c r="J4" s="202" t="s">
        <v>373</v>
      </c>
      <c r="K4" s="202" t="s">
        <v>408</v>
      </c>
      <c r="L4" s="857"/>
      <c r="M4" s="37" t="s">
        <v>164</v>
      </c>
      <c r="N4" s="58">
        <v>1</v>
      </c>
      <c r="O4" s="247"/>
      <c r="P4" s="58">
        <v>1</v>
      </c>
      <c r="Q4" s="247"/>
      <c r="R4" s="58">
        <v>1</v>
      </c>
      <c r="S4" s="247"/>
      <c r="T4" s="58">
        <v>1</v>
      </c>
      <c r="U4" s="255"/>
      <c r="V4" s="67">
        <f t="shared" ref="V4:V15" si="0">IFERROR((O4*100%)/N4,"-")</f>
        <v>0</v>
      </c>
      <c r="W4" s="67">
        <f t="shared" ref="W4:W15" si="1">IFERROR((Q4*100%)/P4,"-")</f>
        <v>0</v>
      </c>
      <c r="X4" s="67">
        <f t="shared" ref="X4:X15" si="2">IFERROR((S4*100%)/R4,"-")</f>
        <v>0</v>
      </c>
      <c r="Y4" s="67">
        <f t="shared" ref="Y4:Y15" si="3">IFERROR((U4*100%)/T4,"-")</f>
        <v>0</v>
      </c>
      <c r="Z4" s="67">
        <f t="shared" ref="Z4:Z16" si="4">IFERROR(AVERAGE(V4:Y4),"-")</f>
        <v>0</v>
      </c>
    </row>
    <row r="5" spans="1:29" ht="112.5" customHeight="1">
      <c r="A5" s="778" t="s">
        <v>29</v>
      </c>
      <c r="B5" s="769" t="s">
        <v>166</v>
      </c>
      <c r="C5" s="769" t="s">
        <v>27</v>
      </c>
      <c r="D5" s="769" t="s">
        <v>281</v>
      </c>
      <c r="E5" s="199" t="s">
        <v>28</v>
      </c>
      <c r="F5" s="326" t="s">
        <v>464</v>
      </c>
      <c r="G5" s="201">
        <v>1</v>
      </c>
      <c r="H5" s="200">
        <v>1</v>
      </c>
      <c r="I5" s="204" t="s">
        <v>134</v>
      </c>
      <c r="J5" s="204" t="s">
        <v>417</v>
      </c>
      <c r="K5" s="374" t="s">
        <v>473</v>
      </c>
      <c r="L5" s="857"/>
      <c r="M5" s="116" t="s">
        <v>112</v>
      </c>
      <c r="N5" s="121">
        <v>1</v>
      </c>
      <c r="O5" s="291"/>
      <c r="P5" s="121">
        <v>0</v>
      </c>
      <c r="Q5" s="291"/>
      <c r="R5" s="121">
        <v>0</v>
      </c>
      <c r="S5" s="291"/>
      <c r="T5" s="121">
        <v>0</v>
      </c>
      <c r="U5" s="292"/>
      <c r="V5" s="67">
        <f t="shared" si="0"/>
        <v>0</v>
      </c>
      <c r="W5" s="67" t="str">
        <f t="shared" si="1"/>
        <v>-</v>
      </c>
      <c r="X5" s="67" t="str">
        <f t="shared" si="2"/>
        <v>-</v>
      </c>
      <c r="Y5" s="67" t="str">
        <f t="shared" si="3"/>
        <v>-</v>
      </c>
      <c r="Z5" s="67">
        <f t="shared" si="4"/>
        <v>0</v>
      </c>
    </row>
    <row r="6" spans="1:29" ht="103.5" customHeight="1">
      <c r="A6" s="779"/>
      <c r="B6" s="770"/>
      <c r="C6" s="770"/>
      <c r="D6" s="770"/>
      <c r="E6" s="102" t="s">
        <v>33</v>
      </c>
      <c r="F6" s="378" t="s">
        <v>34</v>
      </c>
      <c r="G6" s="379">
        <v>0.7</v>
      </c>
      <c r="H6" s="380">
        <v>0.9</v>
      </c>
      <c r="I6" s="379" t="s">
        <v>156</v>
      </c>
      <c r="J6" s="409" t="s">
        <v>504</v>
      </c>
      <c r="K6" s="431" t="s">
        <v>525</v>
      </c>
      <c r="L6" s="857"/>
      <c r="M6" s="407" t="s">
        <v>503</v>
      </c>
      <c r="N6" s="104">
        <v>1</v>
      </c>
      <c r="O6" s="253"/>
      <c r="P6" s="104">
        <v>1</v>
      </c>
      <c r="Q6" s="253"/>
      <c r="R6" s="104">
        <v>1</v>
      </c>
      <c r="S6" s="253"/>
      <c r="T6" s="104">
        <v>0</v>
      </c>
      <c r="U6" s="256"/>
      <c r="V6" s="67">
        <f t="shared" ref="V6" si="5">IFERROR((O6*100%)/N6,"-")</f>
        <v>0</v>
      </c>
      <c r="W6" s="67">
        <f t="shared" ref="W6" si="6">IFERROR((Q6*100%)/P6,"-")</f>
        <v>0</v>
      </c>
      <c r="X6" s="67">
        <f t="shared" ref="X6" si="7">IFERROR((S6*100%)/R6,"-")</f>
        <v>0</v>
      </c>
      <c r="Y6" s="67" t="str">
        <f t="shared" si="3"/>
        <v>-</v>
      </c>
      <c r="Z6" s="67">
        <f t="shared" si="4"/>
        <v>0</v>
      </c>
    </row>
    <row r="7" spans="1:29" ht="101.25" customHeight="1">
      <c r="A7" s="779"/>
      <c r="B7" s="770"/>
      <c r="C7" s="770"/>
      <c r="D7" s="770"/>
      <c r="E7" s="117" t="s">
        <v>35</v>
      </c>
      <c r="F7" s="118" t="s">
        <v>34</v>
      </c>
      <c r="G7" s="119">
        <v>0.8</v>
      </c>
      <c r="H7" s="120">
        <v>0.9</v>
      </c>
      <c r="I7" s="119" t="s">
        <v>157</v>
      </c>
      <c r="J7" s="375" t="s">
        <v>500</v>
      </c>
      <c r="K7" s="407" t="s">
        <v>516</v>
      </c>
      <c r="L7" s="857"/>
      <c r="M7" s="113" t="s">
        <v>112</v>
      </c>
      <c r="N7" s="104">
        <v>1</v>
      </c>
      <c r="O7" s="253"/>
      <c r="P7" s="104">
        <v>1</v>
      </c>
      <c r="Q7" s="253"/>
      <c r="R7" s="104">
        <v>1</v>
      </c>
      <c r="S7" s="253"/>
      <c r="T7" s="104">
        <v>1</v>
      </c>
      <c r="U7" s="256"/>
      <c r="V7" s="67">
        <f t="shared" si="0"/>
        <v>0</v>
      </c>
      <c r="W7" s="67">
        <f t="shared" si="1"/>
        <v>0</v>
      </c>
      <c r="X7" s="67">
        <f t="shared" si="2"/>
        <v>0</v>
      </c>
      <c r="Y7" s="67">
        <f t="shared" si="3"/>
        <v>0</v>
      </c>
      <c r="Z7" s="67">
        <f t="shared" si="4"/>
        <v>0</v>
      </c>
    </row>
    <row r="8" spans="1:29" ht="85.5" customHeight="1">
      <c r="A8" s="779"/>
      <c r="B8" s="770"/>
      <c r="C8" s="770"/>
      <c r="D8" s="770"/>
      <c r="E8" s="769" t="s">
        <v>36</v>
      </c>
      <c r="F8" s="910" t="s">
        <v>37</v>
      </c>
      <c r="G8" s="795">
        <v>0.8</v>
      </c>
      <c r="H8" s="798">
        <v>0.9</v>
      </c>
      <c r="I8" s="795" t="s">
        <v>158</v>
      </c>
      <c r="J8" s="407" t="s">
        <v>478</v>
      </c>
      <c r="K8" s="407" t="s">
        <v>511</v>
      </c>
      <c r="L8" s="857"/>
      <c r="M8" s="409" t="s">
        <v>479</v>
      </c>
      <c r="N8" s="60">
        <v>0</v>
      </c>
      <c r="O8" s="247"/>
      <c r="P8" s="60">
        <v>1</v>
      </c>
      <c r="Q8" s="251"/>
      <c r="R8" s="60">
        <v>0</v>
      </c>
      <c r="S8" s="247"/>
      <c r="T8" s="60">
        <v>0</v>
      </c>
      <c r="U8" s="255"/>
      <c r="V8" s="67" t="str">
        <f t="shared" si="0"/>
        <v>-</v>
      </c>
      <c r="W8" s="67">
        <f t="shared" si="1"/>
        <v>0</v>
      </c>
      <c r="X8" s="67" t="str">
        <f t="shared" si="2"/>
        <v>-</v>
      </c>
      <c r="Y8" s="67" t="str">
        <f t="shared" si="3"/>
        <v>-</v>
      </c>
      <c r="Z8" s="67">
        <f t="shared" si="4"/>
        <v>0</v>
      </c>
    </row>
    <row r="9" spans="1:29" ht="78.75" customHeight="1">
      <c r="A9" s="779"/>
      <c r="B9" s="770"/>
      <c r="C9" s="770"/>
      <c r="D9" s="770"/>
      <c r="E9" s="770"/>
      <c r="F9" s="935"/>
      <c r="G9" s="796"/>
      <c r="H9" s="799"/>
      <c r="I9" s="796"/>
      <c r="J9" s="407" t="s">
        <v>477</v>
      </c>
      <c r="K9" s="407" t="s">
        <v>502</v>
      </c>
      <c r="L9" s="857"/>
      <c r="M9" s="407" t="s">
        <v>505</v>
      </c>
      <c r="N9" s="104">
        <v>0</v>
      </c>
      <c r="O9" s="253"/>
      <c r="P9" s="104">
        <v>1</v>
      </c>
      <c r="Q9" s="328"/>
      <c r="R9" s="104">
        <v>1</v>
      </c>
      <c r="S9" s="253"/>
      <c r="T9" s="104">
        <v>1</v>
      </c>
      <c r="U9" s="256"/>
      <c r="V9" s="67" t="str">
        <f t="shared" si="0"/>
        <v>-</v>
      </c>
      <c r="W9" s="67">
        <f t="shared" si="1"/>
        <v>0</v>
      </c>
      <c r="X9" s="67">
        <f t="shared" si="2"/>
        <v>0</v>
      </c>
      <c r="Y9" s="67">
        <f t="shared" si="3"/>
        <v>0</v>
      </c>
      <c r="Z9" s="67">
        <f t="shared" si="4"/>
        <v>0</v>
      </c>
    </row>
    <row r="10" spans="1:29" ht="100.5" customHeight="1">
      <c r="A10" s="779"/>
      <c r="B10" s="770"/>
      <c r="C10" s="771"/>
      <c r="D10" s="771"/>
      <c r="E10" s="117" t="s">
        <v>39</v>
      </c>
      <c r="F10" s="118" t="s">
        <v>40</v>
      </c>
      <c r="G10" s="119">
        <v>0.9</v>
      </c>
      <c r="H10" s="120">
        <v>0.9</v>
      </c>
      <c r="I10" s="119" t="s">
        <v>159</v>
      </c>
      <c r="J10" s="47" t="s">
        <v>42</v>
      </c>
      <c r="K10" s="47" t="s">
        <v>155</v>
      </c>
      <c r="L10" s="857"/>
      <c r="M10" s="45" t="s">
        <v>112</v>
      </c>
      <c r="N10" s="60">
        <v>0</v>
      </c>
      <c r="O10" s="247"/>
      <c r="P10" s="60">
        <v>1</v>
      </c>
      <c r="Q10" s="247"/>
      <c r="R10" s="60">
        <v>1</v>
      </c>
      <c r="S10" s="247"/>
      <c r="T10" s="60">
        <v>1</v>
      </c>
      <c r="U10" s="255"/>
      <c r="V10" s="67" t="str">
        <f t="shared" si="0"/>
        <v>-</v>
      </c>
      <c r="W10" s="67">
        <f t="shared" si="1"/>
        <v>0</v>
      </c>
      <c r="X10" s="67">
        <f t="shared" si="2"/>
        <v>0</v>
      </c>
      <c r="Y10" s="67">
        <f t="shared" si="3"/>
        <v>0</v>
      </c>
      <c r="Z10" s="67">
        <f t="shared" si="4"/>
        <v>0</v>
      </c>
    </row>
    <row r="11" spans="1:29" ht="73.5" customHeight="1">
      <c r="A11" s="779"/>
      <c r="B11" s="770"/>
      <c r="C11" s="769" t="s">
        <v>46</v>
      </c>
      <c r="D11" s="781" t="s">
        <v>172</v>
      </c>
      <c r="E11" s="769" t="s">
        <v>47</v>
      </c>
      <c r="F11" s="769" t="s">
        <v>48</v>
      </c>
      <c r="G11" s="795">
        <v>0.9</v>
      </c>
      <c r="H11" s="798">
        <v>0.9</v>
      </c>
      <c r="I11" s="795" t="s">
        <v>322</v>
      </c>
      <c r="J11" s="473" t="s">
        <v>569</v>
      </c>
      <c r="K11" s="473" t="s">
        <v>570</v>
      </c>
      <c r="L11" s="857"/>
      <c r="M11" s="463" t="s">
        <v>554</v>
      </c>
      <c r="N11" s="60">
        <v>1</v>
      </c>
      <c r="O11" s="247"/>
      <c r="P11" s="60">
        <v>1</v>
      </c>
      <c r="Q11" s="247"/>
      <c r="R11" s="60">
        <v>1</v>
      </c>
      <c r="S11" s="247"/>
      <c r="T11" s="60">
        <v>1</v>
      </c>
      <c r="U11" s="256"/>
      <c r="V11" s="67">
        <f t="shared" si="0"/>
        <v>0</v>
      </c>
      <c r="W11" s="67">
        <f t="shared" si="1"/>
        <v>0</v>
      </c>
      <c r="X11" s="67">
        <f t="shared" si="2"/>
        <v>0</v>
      </c>
      <c r="Y11" s="67">
        <f t="shared" si="3"/>
        <v>0</v>
      </c>
      <c r="Z11" s="67">
        <f t="shared" si="4"/>
        <v>0</v>
      </c>
      <c r="AA11" s="35"/>
      <c r="AB11" s="35"/>
      <c r="AC11" s="35"/>
    </row>
    <row r="12" spans="1:29" ht="64.5" customHeight="1">
      <c r="A12" s="779"/>
      <c r="B12" s="770"/>
      <c r="C12" s="771"/>
      <c r="D12" s="783"/>
      <c r="E12" s="771"/>
      <c r="F12" s="771"/>
      <c r="G12" s="797"/>
      <c r="H12" s="800"/>
      <c r="I12" s="797"/>
      <c r="J12" s="419" t="s">
        <v>549</v>
      </c>
      <c r="K12" s="463" t="s">
        <v>550</v>
      </c>
      <c r="L12" s="857"/>
      <c r="M12" s="463" t="s">
        <v>558</v>
      </c>
      <c r="N12" s="104">
        <v>0</v>
      </c>
      <c r="O12" s="253"/>
      <c r="P12" s="104">
        <v>1</v>
      </c>
      <c r="Q12" s="253"/>
      <c r="R12" s="104">
        <v>0</v>
      </c>
      <c r="S12" s="253"/>
      <c r="T12" s="104">
        <v>1</v>
      </c>
      <c r="U12" s="256"/>
      <c r="V12" s="67" t="str">
        <f t="shared" si="0"/>
        <v>-</v>
      </c>
      <c r="W12" s="67">
        <f t="shared" si="1"/>
        <v>0</v>
      </c>
      <c r="X12" s="67" t="str">
        <f t="shared" si="2"/>
        <v>-</v>
      </c>
      <c r="Y12" s="67">
        <f t="shared" si="3"/>
        <v>0</v>
      </c>
      <c r="Z12" s="67">
        <f t="shared" si="4"/>
        <v>0</v>
      </c>
    </row>
    <row r="13" spans="1:29" ht="143.25" customHeight="1">
      <c r="A13" s="160" t="s">
        <v>392</v>
      </c>
      <c r="B13" s="161" t="s">
        <v>56</v>
      </c>
      <c r="C13" s="161" t="s">
        <v>283</v>
      </c>
      <c r="D13" s="161" t="s">
        <v>284</v>
      </c>
      <c r="E13" s="161" t="s">
        <v>64</v>
      </c>
      <c r="F13" s="161" t="s">
        <v>288</v>
      </c>
      <c r="G13" s="449">
        <v>5.0000000000000001E-3</v>
      </c>
      <c r="H13" s="449">
        <v>5.0000000000000001E-3</v>
      </c>
      <c r="I13" s="212" t="s">
        <v>66</v>
      </c>
      <c r="J13" s="52" t="s">
        <v>142</v>
      </c>
      <c r="K13" s="198" t="s">
        <v>143</v>
      </c>
      <c r="L13" s="857"/>
      <c r="M13" s="198" t="s">
        <v>546</v>
      </c>
      <c r="N13" s="63">
        <v>5.0000000000000001E-3</v>
      </c>
      <c r="O13" s="263"/>
      <c r="P13" s="63">
        <v>5.0000000000000001E-3</v>
      </c>
      <c r="Q13" s="263"/>
      <c r="R13" s="63">
        <v>5.0000000000000001E-3</v>
      </c>
      <c r="S13" s="263"/>
      <c r="T13" s="63">
        <v>5.0000000000000001E-3</v>
      </c>
      <c r="U13" s="258"/>
      <c r="V13" s="67" t="str">
        <f>IF(O13,IF(O13&gt;=0.5%,100%,IF(AND(O13&gt;0.4%),79%,0%)),"-")</f>
        <v>-</v>
      </c>
      <c r="W13" s="67" t="str">
        <f>IF(Q13,IF(Q13&gt;=0.5%,100%,IF(AND(Q13&gt;0.4%),79%,0%)),"-")</f>
        <v>-</v>
      </c>
      <c r="X13" s="67" t="str">
        <f>IF(S13,IF(S13&gt;=0.5%,100%,IF(AND(S13&gt;0.4%),79%,0%)),"-")</f>
        <v>-</v>
      </c>
      <c r="Y13" s="67" t="str">
        <f>IF(U13,IF(U13&gt;=0.5%,100%,IF(AND(U13&gt;0.4%),79%,0%)),"-")</f>
        <v>-</v>
      </c>
      <c r="Z13" s="67" t="str">
        <f t="shared" si="4"/>
        <v>-</v>
      </c>
    </row>
    <row r="14" spans="1:29" ht="113.25" customHeight="1">
      <c r="A14" s="765" t="s">
        <v>110</v>
      </c>
      <c r="B14" s="767" t="s">
        <v>71</v>
      </c>
      <c r="C14" s="767" t="s">
        <v>72</v>
      </c>
      <c r="D14" s="767" t="s">
        <v>81</v>
      </c>
      <c r="E14" s="767" t="s">
        <v>82</v>
      </c>
      <c r="F14" s="115" t="s">
        <v>83</v>
      </c>
      <c r="G14" s="99">
        <v>0.7</v>
      </c>
      <c r="H14" s="100">
        <v>0.8</v>
      </c>
      <c r="I14" s="97" t="s">
        <v>163</v>
      </c>
      <c r="J14" s="54" t="s">
        <v>147</v>
      </c>
      <c r="K14" s="54" t="s">
        <v>163</v>
      </c>
      <c r="L14" s="857"/>
      <c r="M14" s="54" t="s">
        <v>113</v>
      </c>
      <c r="N14" s="64">
        <v>0</v>
      </c>
      <c r="O14" s="247"/>
      <c r="P14" s="64" t="s">
        <v>399</v>
      </c>
      <c r="Q14" s="247"/>
      <c r="R14" s="64">
        <v>0</v>
      </c>
      <c r="S14" s="247"/>
      <c r="T14" s="64" t="s">
        <v>399</v>
      </c>
      <c r="U14" s="255"/>
      <c r="V14" s="67" t="str">
        <f>IF(O14,IF(O14&gt;=90%,100%,59%),"-")</f>
        <v>-</v>
      </c>
      <c r="W14" s="67" t="str">
        <f>IF(Q14,IF(Q14&gt;=90%,100%,59%),"-")</f>
        <v>-</v>
      </c>
      <c r="X14" s="67" t="str">
        <f>IF(S14,IF(S14&gt;=90%,100%,59%),"-")</f>
        <v>-</v>
      </c>
      <c r="Y14" s="67" t="str">
        <f>IF(U14,IF(U14&gt;=90%,100%,59%),"-")</f>
        <v>-</v>
      </c>
      <c r="Z14" s="67" t="str">
        <f t="shared" si="4"/>
        <v>-</v>
      </c>
    </row>
    <row r="15" spans="1:29" ht="94.5" customHeight="1">
      <c r="A15" s="766"/>
      <c r="B15" s="768"/>
      <c r="C15" s="768"/>
      <c r="D15" s="768"/>
      <c r="E15" s="768"/>
      <c r="F15" s="54" t="s">
        <v>86</v>
      </c>
      <c r="G15" s="361">
        <v>0.7</v>
      </c>
      <c r="H15" s="359">
        <v>0.8</v>
      </c>
      <c r="I15" s="54" t="s">
        <v>474</v>
      </c>
      <c r="J15" s="447" t="s">
        <v>472</v>
      </c>
      <c r="K15" s="447" t="s">
        <v>471</v>
      </c>
      <c r="L15" s="857"/>
      <c r="M15" s="54" t="s">
        <v>113</v>
      </c>
      <c r="N15" s="64">
        <v>0</v>
      </c>
      <c r="O15" s="247"/>
      <c r="P15" s="64">
        <v>1</v>
      </c>
      <c r="Q15" s="247"/>
      <c r="R15" s="64">
        <v>0</v>
      </c>
      <c r="S15" s="247"/>
      <c r="T15" s="64">
        <v>0</v>
      </c>
      <c r="U15" s="255"/>
      <c r="V15" s="67" t="str">
        <f t="shared" si="0"/>
        <v>-</v>
      </c>
      <c r="W15" s="67">
        <f t="shared" si="1"/>
        <v>0</v>
      </c>
      <c r="X15" s="67" t="str">
        <f t="shared" si="2"/>
        <v>-</v>
      </c>
      <c r="Y15" s="67" t="str">
        <f t="shared" si="3"/>
        <v>-</v>
      </c>
      <c r="Z15" s="67">
        <f t="shared" si="4"/>
        <v>0</v>
      </c>
    </row>
    <row r="16" spans="1:29" ht="139.5" customHeight="1">
      <c r="A16" s="160" t="s">
        <v>111</v>
      </c>
      <c r="B16" s="222" t="s">
        <v>286</v>
      </c>
      <c r="C16" s="448" t="s">
        <v>89</v>
      </c>
      <c r="D16" s="203" t="s">
        <v>411</v>
      </c>
      <c r="E16" s="207" t="s">
        <v>413</v>
      </c>
      <c r="F16" s="207" t="s">
        <v>414</v>
      </c>
      <c r="G16" s="208">
        <v>0.8</v>
      </c>
      <c r="H16" s="208" t="s">
        <v>412</v>
      </c>
      <c r="I16" s="207" t="s">
        <v>414</v>
      </c>
      <c r="J16" s="205" t="s">
        <v>415</v>
      </c>
      <c r="K16" s="205" t="s">
        <v>416</v>
      </c>
      <c r="L16" s="219"/>
      <c r="M16" s="205" t="s">
        <v>113</v>
      </c>
      <c r="N16" s="93">
        <v>1</v>
      </c>
      <c r="O16" s="262"/>
      <c r="P16" s="80">
        <v>1</v>
      </c>
      <c r="Q16" s="264"/>
      <c r="R16" s="80">
        <v>1</v>
      </c>
      <c r="S16" s="247"/>
      <c r="T16" s="80">
        <v>1</v>
      </c>
      <c r="U16" s="271"/>
      <c r="V16" s="67">
        <f t="shared" ref="V16" si="8">IFERROR((O16*100%)/N16,"-")</f>
        <v>0</v>
      </c>
      <c r="W16" s="67">
        <f t="shared" ref="W16" si="9">IFERROR((Q16*100%)/P16,"-")</f>
        <v>0</v>
      </c>
      <c r="X16" s="67">
        <f t="shared" ref="X16" si="10">IFERROR((S16*100%)/R16,"-")</f>
        <v>0</v>
      </c>
      <c r="Y16" s="67">
        <f t="shared" ref="Y16" si="11">IFERROR((U16*100%)/T16,"-")</f>
        <v>0</v>
      </c>
      <c r="Z16" s="67">
        <f t="shared" si="4"/>
        <v>0</v>
      </c>
    </row>
    <row r="17" spans="1:28" ht="51" customHeight="1">
      <c r="A17" s="898" t="s">
        <v>181</v>
      </c>
      <c r="B17" s="899"/>
      <c r="C17" s="899"/>
      <c r="D17" s="899"/>
      <c r="E17" s="899"/>
      <c r="F17" s="899"/>
      <c r="G17" s="899"/>
      <c r="H17" s="899"/>
      <c r="I17" s="899"/>
      <c r="J17" s="899"/>
      <c r="K17" s="899"/>
      <c r="L17" s="899"/>
      <c r="M17" s="900"/>
      <c r="N17" s="70"/>
      <c r="O17" s="70"/>
      <c r="P17" s="70"/>
      <c r="Q17" s="70"/>
      <c r="R17" s="70"/>
      <c r="S17" s="70"/>
      <c r="T17" s="70"/>
      <c r="U17" s="70"/>
      <c r="V17" s="57">
        <f>AVERAGE(V4:V16)</f>
        <v>0</v>
      </c>
      <c r="W17" s="57">
        <f>AVERAGE(W4:W16)</f>
        <v>0</v>
      </c>
      <c r="X17" s="57">
        <f>AVERAGE(X4:X16)</f>
        <v>0</v>
      </c>
      <c r="Y17" s="57">
        <f>AVERAGE(Y4:Y16)</f>
        <v>0</v>
      </c>
      <c r="Z17" s="57">
        <f>AVERAGE(Z4:Z16)</f>
        <v>0</v>
      </c>
    </row>
    <row r="20" spans="1:28" ht="15" customHeight="1">
      <c r="A20" s="928" t="s">
        <v>577</v>
      </c>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row>
    <row r="21" spans="1:28" ht="25.5" customHeight="1">
      <c r="A21" s="928"/>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row>
    <row r="22" spans="1:28" ht="12.75" customHeight="1">
      <c r="A22" s="928"/>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row>
    <row r="23" spans="1:28" ht="27.75" customHeight="1">
      <c r="A23" s="763" t="s">
        <v>353</v>
      </c>
      <c r="B23" s="763" t="s">
        <v>351</v>
      </c>
      <c r="C23" s="763" t="s">
        <v>187</v>
      </c>
      <c r="D23" s="763" t="s">
        <v>850</v>
      </c>
      <c r="E23" s="763" t="s">
        <v>343</v>
      </c>
      <c r="F23" s="763" t="s">
        <v>346</v>
      </c>
      <c r="G23" s="763" t="s">
        <v>1</v>
      </c>
      <c r="H23" s="763" t="s">
        <v>469</v>
      </c>
      <c r="I23" s="763" t="s">
        <v>108</v>
      </c>
      <c r="J23" s="763" t="s">
        <v>579</v>
      </c>
      <c r="K23" s="763" t="s">
        <v>580</v>
      </c>
      <c r="L23" s="814" t="s">
        <v>277</v>
      </c>
      <c r="M23" s="763" t="s">
        <v>2</v>
      </c>
      <c r="N23" s="763" t="s">
        <v>581</v>
      </c>
      <c r="O23" s="763" t="s">
        <v>469</v>
      </c>
      <c r="P23" s="821" t="s">
        <v>3</v>
      </c>
      <c r="Q23" s="822"/>
      <c r="R23" s="822"/>
      <c r="S23" s="822"/>
      <c r="T23" s="822"/>
      <c r="U23" s="822"/>
      <c r="V23" s="822"/>
      <c r="W23" s="858"/>
      <c r="X23" s="786" t="s">
        <v>434</v>
      </c>
      <c r="Y23" s="787"/>
      <c r="Z23" s="787"/>
      <c r="AA23" s="787"/>
      <c r="AB23" s="788"/>
    </row>
    <row r="24" spans="1:28" ht="38.25">
      <c r="A24" s="764"/>
      <c r="B24" s="764"/>
      <c r="C24" s="764"/>
      <c r="D24" s="764"/>
      <c r="E24" s="764"/>
      <c r="F24" s="764"/>
      <c r="G24" s="764"/>
      <c r="H24" s="764"/>
      <c r="I24" s="764"/>
      <c r="J24" s="764"/>
      <c r="K24" s="764"/>
      <c r="L24" s="814"/>
      <c r="M24" s="764"/>
      <c r="N24" s="764"/>
      <c r="O24" s="764"/>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87.75" customHeight="1">
      <c r="A25" s="765" t="s">
        <v>110</v>
      </c>
      <c r="B25" s="806" t="s">
        <v>71</v>
      </c>
      <c r="C25" s="806" t="s">
        <v>72</v>
      </c>
      <c r="D25" s="806" t="s">
        <v>583</v>
      </c>
      <c r="E25" s="806" t="s">
        <v>851</v>
      </c>
      <c r="F25" s="806" t="s">
        <v>821</v>
      </c>
      <c r="G25" s="807">
        <v>0.7</v>
      </c>
      <c r="H25" s="807">
        <v>0.8</v>
      </c>
      <c r="I25" s="806" t="s">
        <v>608</v>
      </c>
      <c r="J25" s="536" t="s">
        <v>852</v>
      </c>
      <c r="K25" s="536" t="s">
        <v>853</v>
      </c>
      <c r="L25" s="814"/>
      <c r="M25" s="536" t="s">
        <v>38</v>
      </c>
      <c r="N25" s="537">
        <v>0.93</v>
      </c>
      <c r="O25" s="542">
        <v>0.93</v>
      </c>
      <c r="P25" s="590">
        <v>0.93</v>
      </c>
      <c r="Q25" s="553"/>
      <c r="R25" s="590">
        <v>0.93</v>
      </c>
      <c r="S25" s="553"/>
      <c r="T25" s="590">
        <v>0.93</v>
      </c>
      <c r="U25" s="553"/>
      <c r="V25" s="590">
        <v>0.93</v>
      </c>
      <c r="W25" s="539"/>
      <c r="X25" s="499">
        <f>IFERROR((Q25*100%)/P25,"-")</f>
        <v>0</v>
      </c>
      <c r="Y25" s="499">
        <f>IFERROR((S25*100%)/R25,"-")</f>
        <v>0</v>
      </c>
      <c r="Z25" s="627">
        <f>IFERROR((U25*100%)/T25,"-")</f>
        <v>0</v>
      </c>
      <c r="AA25" s="499">
        <f>IFERROR((W25*100%)/V25,"-")</f>
        <v>0</v>
      </c>
      <c r="AB25" s="627">
        <f>IFERROR(AVERAGE(X25:AA25),"-")</f>
        <v>0</v>
      </c>
    </row>
    <row r="26" spans="1:28" ht="117" customHeight="1">
      <c r="A26" s="785"/>
      <c r="B26" s="806"/>
      <c r="C26" s="806"/>
      <c r="D26" s="806"/>
      <c r="E26" s="806"/>
      <c r="F26" s="806"/>
      <c r="G26" s="807"/>
      <c r="H26" s="807"/>
      <c r="I26" s="806"/>
      <c r="J26" s="536" t="s">
        <v>854</v>
      </c>
      <c r="K26" s="536" t="s">
        <v>855</v>
      </c>
      <c r="L26" s="814"/>
      <c r="M26" s="536" t="s">
        <v>38</v>
      </c>
      <c r="N26" s="537">
        <v>0.8</v>
      </c>
      <c r="O26" s="542">
        <v>0.85</v>
      </c>
      <c r="P26" s="590">
        <v>0.85</v>
      </c>
      <c r="Q26" s="553"/>
      <c r="R26" s="590">
        <v>0.85</v>
      </c>
      <c r="S26" s="553"/>
      <c r="T26" s="590">
        <v>0.85</v>
      </c>
      <c r="U26" s="553"/>
      <c r="V26" s="590">
        <v>0.85</v>
      </c>
      <c r="W26" s="539"/>
      <c r="X26" s="499">
        <f t="shared" ref="X26:X35" si="12">IFERROR((Q26*100%)/P26,"-")</f>
        <v>0</v>
      </c>
      <c r="Y26" s="499">
        <f t="shared" ref="Y26:Y35" si="13">IFERROR((S26*100%)/R26,"-")</f>
        <v>0</v>
      </c>
      <c r="Z26" s="627">
        <f>IFERROR((U26*100%)/T26,"-")</f>
        <v>0</v>
      </c>
      <c r="AA26" s="499">
        <f t="shared" ref="AA26:AA35" si="14">IFERROR((W26*100%)/V26,"-")</f>
        <v>0</v>
      </c>
      <c r="AB26" s="627">
        <f>IFERROR(AVERAGE(X26:AA26),"-")</f>
        <v>0</v>
      </c>
    </row>
    <row r="27" spans="1:28" ht="108.75" customHeight="1">
      <c r="A27" s="785"/>
      <c r="B27" s="806"/>
      <c r="C27" s="806"/>
      <c r="D27" s="806"/>
      <c r="E27" s="806"/>
      <c r="F27" s="806"/>
      <c r="G27" s="807"/>
      <c r="H27" s="807"/>
      <c r="I27" s="806"/>
      <c r="J27" s="536" t="s">
        <v>856</v>
      </c>
      <c r="K27" s="536" t="s">
        <v>857</v>
      </c>
      <c r="L27" s="814"/>
      <c r="M27" s="536" t="s">
        <v>38</v>
      </c>
      <c r="N27" s="537">
        <v>0.85</v>
      </c>
      <c r="O27" s="542">
        <v>0.85</v>
      </c>
      <c r="P27" s="590">
        <v>0.85</v>
      </c>
      <c r="Q27" s="567"/>
      <c r="R27" s="590">
        <v>0.85</v>
      </c>
      <c r="S27" s="553"/>
      <c r="T27" s="590">
        <v>0.85</v>
      </c>
      <c r="U27" s="553"/>
      <c r="V27" s="590">
        <v>0.85</v>
      </c>
      <c r="W27" s="539"/>
      <c r="X27" s="499">
        <f t="shared" si="12"/>
        <v>0</v>
      </c>
      <c r="Y27" s="499">
        <f t="shared" si="13"/>
        <v>0</v>
      </c>
      <c r="Z27" s="627">
        <f t="shared" ref="Z27:Z35" si="15">IFERROR((U27*100%)/T27,"-")</f>
        <v>0</v>
      </c>
      <c r="AA27" s="499">
        <f t="shared" si="14"/>
        <v>0</v>
      </c>
      <c r="AB27" s="627">
        <f t="shared" ref="AB27:AB35" si="16">IFERROR(AVERAGE(X27:AA27),"-")</f>
        <v>0</v>
      </c>
    </row>
    <row r="28" spans="1:28" ht="121.5" customHeight="1">
      <c r="A28" s="785"/>
      <c r="B28" s="806"/>
      <c r="C28" s="806"/>
      <c r="D28" s="806"/>
      <c r="E28" s="806"/>
      <c r="F28" s="806"/>
      <c r="G28" s="807"/>
      <c r="H28" s="807"/>
      <c r="I28" s="806"/>
      <c r="J28" s="536" t="s">
        <v>858</v>
      </c>
      <c r="K28" s="536" t="s">
        <v>859</v>
      </c>
      <c r="L28" s="814"/>
      <c r="M28" s="536" t="s">
        <v>38</v>
      </c>
      <c r="N28" s="537">
        <v>0.89</v>
      </c>
      <c r="O28" s="542">
        <v>0.89</v>
      </c>
      <c r="P28" s="590">
        <v>0.89</v>
      </c>
      <c r="Q28" s="567"/>
      <c r="R28" s="590">
        <v>0.89</v>
      </c>
      <c r="S28" s="552"/>
      <c r="T28" s="590">
        <v>0.89</v>
      </c>
      <c r="U28" s="553"/>
      <c r="V28" s="590">
        <v>0.89</v>
      </c>
      <c r="W28" s="539"/>
      <c r="X28" s="499">
        <f t="shared" si="12"/>
        <v>0</v>
      </c>
      <c r="Y28" s="499">
        <f t="shared" si="13"/>
        <v>0</v>
      </c>
      <c r="Z28" s="627">
        <f t="shared" si="15"/>
        <v>0</v>
      </c>
      <c r="AA28" s="499">
        <f t="shared" si="14"/>
        <v>0</v>
      </c>
      <c r="AB28" s="627">
        <f t="shared" si="16"/>
        <v>0</v>
      </c>
    </row>
    <row r="29" spans="1:28" ht="130.5" customHeight="1">
      <c r="A29" s="785"/>
      <c r="B29" s="806"/>
      <c r="C29" s="806"/>
      <c r="D29" s="806"/>
      <c r="E29" s="806"/>
      <c r="F29" s="806"/>
      <c r="G29" s="807"/>
      <c r="H29" s="807"/>
      <c r="I29" s="806"/>
      <c r="J29" s="536" t="s">
        <v>860</v>
      </c>
      <c r="K29" s="536" t="s">
        <v>861</v>
      </c>
      <c r="L29" s="814"/>
      <c r="M29" s="536" t="s">
        <v>38</v>
      </c>
      <c r="N29" s="537">
        <v>0.89</v>
      </c>
      <c r="O29" s="542">
        <v>0.89</v>
      </c>
      <c r="P29" s="590">
        <v>0.89</v>
      </c>
      <c r="Q29" s="567"/>
      <c r="R29" s="590">
        <v>0.89</v>
      </c>
      <c r="S29" s="552"/>
      <c r="T29" s="590">
        <v>0.89</v>
      </c>
      <c r="U29" s="553"/>
      <c r="V29" s="590">
        <v>0.89</v>
      </c>
      <c r="W29" s="539"/>
      <c r="X29" s="499">
        <f t="shared" si="12"/>
        <v>0</v>
      </c>
      <c r="Y29" s="499">
        <f t="shared" si="13"/>
        <v>0</v>
      </c>
      <c r="Z29" s="499">
        <f t="shared" si="15"/>
        <v>0</v>
      </c>
      <c r="AA29" s="499">
        <f t="shared" si="14"/>
        <v>0</v>
      </c>
      <c r="AB29" s="627">
        <f t="shared" si="16"/>
        <v>0</v>
      </c>
    </row>
    <row r="30" spans="1:28" ht="93" customHeight="1">
      <c r="A30" s="785"/>
      <c r="B30" s="806"/>
      <c r="C30" s="806"/>
      <c r="D30" s="806"/>
      <c r="E30" s="806"/>
      <c r="F30" s="806"/>
      <c r="G30" s="807"/>
      <c r="H30" s="807"/>
      <c r="I30" s="806"/>
      <c r="J30" s="536" t="s">
        <v>862</v>
      </c>
      <c r="K30" s="536" t="s">
        <v>863</v>
      </c>
      <c r="L30" s="814"/>
      <c r="M30" s="536" t="s">
        <v>38</v>
      </c>
      <c r="N30" s="537">
        <v>0.84</v>
      </c>
      <c r="O30" s="542">
        <v>0.85</v>
      </c>
      <c r="P30" s="590">
        <v>0.85</v>
      </c>
      <c r="Q30" s="553"/>
      <c r="R30" s="590">
        <v>0.85</v>
      </c>
      <c r="S30" s="552"/>
      <c r="T30" s="590">
        <v>0.85</v>
      </c>
      <c r="U30" s="553"/>
      <c r="V30" s="590">
        <v>0.85</v>
      </c>
      <c r="W30" s="539"/>
      <c r="X30" s="499">
        <f t="shared" si="12"/>
        <v>0</v>
      </c>
      <c r="Y30" s="499">
        <f t="shared" si="13"/>
        <v>0</v>
      </c>
      <c r="Z30" s="499">
        <f t="shared" si="15"/>
        <v>0</v>
      </c>
      <c r="AA30" s="499">
        <f t="shared" si="14"/>
        <v>0</v>
      </c>
      <c r="AB30" s="627">
        <f t="shared" si="16"/>
        <v>0</v>
      </c>
    </row>
    <row r="31" spans="1:28" ht="75.75" customHeight="1">
      <c r="A31" s="785"/>
      <c r="B31" s="806"/>
      <c r="C31" s="806"/>
      <c r="D31" s="806"/>
      <c r="E31" s="806"/>
      <c r="F31" s="806"/>
      <c r="G31" s="807"/>
      <c r="H31" s="807"/>
      <c r="I31" s="806"/>
      <c r="J31" s="536" t="s">
        <v>864</v>
      </c>
      <c r="K31" s="536" t="s">
        <v>865</v>
      </c>
      <c r="L31" s="814"/>
      <c r="M31" s="536" t="s">
        <v>38</v>
      </c>
      <c r="N31" s="537">
        <v>0.3</v>
      </c>
      <c r="O31" s="537" t="s">
        <v>866</v>
      </c>
      <c r="P31" s="590" t="s">
        <v>866</v>
      </c>
      <c r="Q31" s="553"/>
      <c r="R31" s="590" t="s">
        <v>866</v>
      </c>
      <c r="S31" s="552"/>
      <c r="T31" s="590" t="s">
        <v>866</v>
      </c>
      <c r="U31" s="553"/>
      <c r="V31" s="590" t="s">
        <v>866</v>
      </c>
      <c r="W31" s="539"/>
      <c r="X31" s="67" t="str">
        <f>IF(Q31,IF(Q31&lt;=30%,100%,59%),"-")</f>
        <v>-</v>
      </c>
      <c r="Y31" s="67" t="str">
        <f>IF(S31,IF(S31&lt;=30%,100%,59%),"-")</f>
        <v>-</v>
      </c>
      <c r="Z31" s="67" t="str">
        <f>IF(U31,IF(U31&lt;=30%,100%,59%),"-")</f>
        <v>-</v>
      </c>
      <c r="AA31" s="67" t="str">
        <f>IF(W31,IF(W31&lt;=30%,100%,59%),"-")</f>
        <v>-</v>
      </c>
      <c r="AB31" s="627" t="str">
        <f t="shared" si="16"/>
        <v>-</v>
      </c>
    </row>
    <row r="32" spans="1:28" ht="75.75" customHeight="1">
      <c r="A32" s="785"/>
      <c r="B32" s="806"/>
      <c r="C32" s="806"/>
      <c r="D32" s="806"/>
      <c r="E32" s="806"/>
      <c r="F32" s="806"/>
      <c r="G32" s="807"/>
      <c r="H32" s="807"/>
      <c r="I32" s="806"/>
      <c r="J32" s="536" t="s">
        <v>867</v>
      </c>
      <c r="K32" s="536" t="s">
        <v>868</v>
      </c>
      <c r="L32" s="814"/>
      <c r="M32" s="536" t="s">
        <v>38</v>
      </c>
      <c r="N32" s="537">
        <v>0.4</v>
      </c>
      <c r="O32" s="537" t="s">
        <v>869</v>
      </c>
      <c r="P32" s="590" t="s">
        <v>869</v>
      </c>
      <c r="Q32" s="553"/>
      <c r="R32" s="590" t="s">
        <v>869</v>
      </c>
      <c r="S32" s="552"/>
      <c r="T32" s="590" t="s">
        <v>869</v>
      </c>
      <c r="U32" s="553"/>
      <c r="V32" s="590" t="s">
        <v>869</v>
      </c>
      <c r="W32" s="539"/>
      <c r="X32" s="67" t="str">
        <f>IF(Q32,IF(Q32&lt;=40%,100%,59%),"-")</f>
        <v>-</v>
      </c>
      <c r="Y32" s="67" t="str">
        <f>IF(S32,IF(S32&lt;=40%,100%,59%),"-")</f>
        <v>-</v>
      </c>
      <c r="Z32" s="67" t="str">
        <f>IF(U32,IF(U32&lt;=40%,100%,59%),"-")</f>
        <v>-</v>
      </c>
      <c r="AA32" s="67" t="str">
        <f>IF(W32,IF(W32&lt;=40%,100%,59%),"-")</f>
        <v>-</v>
      </c>
      <c r="AB32" s="627" t="str">
        <f t="shared" si="16"/>
        <v>-</v>
      </c>
    </row>
    <row r="33" spans="1:28" ht="87" customHeight="1">
      <c r="A33" s="785"/>
      <c r="B33" s="806"/>
      <c r="C33" s="806"/>
      <c r="D33" s="806"/>
      <c r="E33" s="806"/>
      <c r="F33" s="806"/>
      <c r="G33" s="807"/>
      <c r="H33" s="807"/>
      <c r="I33" s="806"/>
      <c r="J33" s="536" t="s">
        <v>870</v>
      </c>
      <c r="K33" s="536" t="s">
        <v>863</v>
      </c>
      <c r="L33" s="814"/>
      <c r="M33" s="536" t="s">
        <v>38</v>
      </c>
      <c r="N33" s="537">
        <v>0.03</v>
      </c>
      <c r="O33" s="537" t="s">
        <v>633</v>
      </c>
      <c r="P33" s="590" t="s">
        <v>633</v>
      </c>
      <c r="Q33" s="553"/>
      <c r="R33" s="590" t="s">
        <v>633</v>
      </c>
      <c r="S33" s="552"/>
      <c r="T33" s="590" t="s">
        <v>633</v>
      </c>
      <c r="U33" s="553"/>
      <c r="V33" s="590" t="s">
        <v>633</v>
      </c>
      <c r="W33" s="539"/>
      <c r="X33" s="67" t="str">
        <f>IF(Q33,IF(Q33&lt;=3%,100%,59%),"-")</f>
        <v>-</v>
      </c>
      <c r="Y33" s="67" t="str">
        <f>IF(S33,IF(S33&lt;=3%,100%,59%),"-")</f>
        <v>-</v>
      </c>
      <c r="Z33" s="67" t="str">
        <f>IF(U33,IF(U33&lt;=3%,100%,59%),"-")</f>
        <v>-</v>
      </c>
      <c r="AA33" s="67" t="str">
        <f>IF(W33,IF(W33&lt;=3%,100%,59%),"-")</f>
        <v>-</v>
      </c>
      <c r="AB33" s="627" t="str">
        <f t="shared" si="16"/>
        <v>-</v>
      </c>
    </row>
    <row r="34" spans="1:28" ht="104.25" customHeight="1">
      <c r="A34" s="785"/>
      <c r="B34" s="806"/>
      <c r="C34" s="806"/>
      <c r="D34" s="806"/>
      <c r="E34" s="806"/>
      <c r="F34" s="806"/>
      <c r="G34" s="807"/>
      <c r="H34" s="807"/>
      <c r="I34" s="806"/>
      <c r="J34" s="536" t="s">
        <v>871</v>
      </c>
      <c r="K34" s="628" t="s">
        <v>872</v>
      </c>
      <c r="L34" s="814"/>
      <c r="M34" s="536" t="s">
        <v>38</v>
      </c>
      <c r="N34" s="537">
        <v>0.93</v>
      </c>
      <c r="O34" s="537">
        <v>0.93</v>
      </c>
      <c r="P34" s="590">
        <v>0.93</v>
      </c>
      <c r="Q34" s="553"/>
      <c r="R34" s="590">
        <v>0.93</v>
      </c>
      <c r="S34" s="552"/>
      <c r="T34" s="590">
        <v>0.93</v>
      </c>
      <c r="U34" s="553"/>
      <c r="V34" s="590">
        <v>0.93</v>
      </c>
      <c r="W34" s="539"/>
      <c r="X34" s="499">
        <f t="shared" ref="X34" si="17">IFERROR((Q34*100%)/P34,"-")</f>
        <v>0</v>
      </c>
      <c r="Y34" s="499">
        <f t="shared" ref="Y34" si="18">IFERROR((S34*100%)/R34,"-")</f>
        <v>0</v>
      </c>
      <c r="Z34" s="499">
        <f t="shared" ref="Z34" si="19">IFERROR((U34*100%)/T34,"-")</f>
        <v>0</v>
      </c>
      <c r="AA34" s="499">
        <f t="shared" ref="AA34" si="20">IFERROR((W34*100%)/V34,"-")</f>
        <v>0</v>
      </c>
      <c r="AB34" s="627">
        <f t="shared" si="16"/>
        <v>0</v>
      </c>
    </row>
    <row r="35" spans="1:28" ht="84.75" customHeight="1">
      <c r="A35" s="766"/>
      <c r="B35" s="806"/>
      <c r="C35" s="806"/>
      <c r="D35" s="806"/>
      <c r="E35" s="806"/>
      <c r="F35" s="806"/>
      <c r="G35" s="807"/>
      <c r="H35" s="807"/>
      <c r="I35" s="806"/>
      <c r="J35" s="536" t="s">
        <v>169</v>
      </c>
      <c r="K35" s="536" t="s">
        <v>873</v>
      </c>
      <c r="L35" s="814"/>
      <c r="M35" s="536" t="s">
        <v>38</v>
      </c>
      <c r="N35" s="537">
        <v>0.65</v>
      </c>
      <c r="O35" s="542">
        <v>1</v>
      </c>
      <c r="P35" s="590">
        <v>1</v>
      </c>
      <c r="Q35" s="553"/>
      <c r="R35" s="590">
        <v>1</v>
      </c>
      <c r="S35" s="552"/>
      <c r="T35" s="590">
        <v>1</v>
      </c>
      <c r="U35" s="553"/>
      <c r="V35" s="590">
        <v>1</v>
      </c>
      <c r="W35" s="539"/>
      <c r="X35" s="499">
        <f t="shared" si="12"/>
        <v>0</v>
      </c>
      <c r="Y35" s="499">
        <f t="shared" si="13"/>
        <v>0</v>
      </c>
      <c r="Z35" s="499">
        <f t="shared" si="15"/>
        <v>0</v>
      </c>
      <c r="AA35" s="499">
        <f t="shared" si="14"/>
        <v>0</v>
      </c>
      <c r="AB35" s="627">
        <f t="shared" si="16"/>
        <v>0</v>
      </c>
    </row>
    <row r="36" spans="1:28" ht="42" customHeight="1">
      <c r="A36" s="936" t="s">
        <v>181</v>
      </c>
      <c r="B36" s="937"/>
      <c r="C36" s="937"/>
      <c r="D36" s="937"/>
      <c r="E36" s="937"/>
      <c r="F36" s="937"/>
      <c r="G36" s="937"/>
      <c r="H36" s="937"/>
      <c r="I36" s="937"/>
      <c r="J36" s="937"/>
      <c r="K36" s="937"/>
      <c r="L36" s="938"/>
      <c r="M36" s="544"/>
      <c r="N36" s="544"/>
      <c r="O36" s="544"/>
      <c r="P36" s="544"/>
      <c r="Q36" s="544"/>
      <c r="R36" s="544"/>
      <c r="S36" s="544"/>
      <c r="T36" s="544"/>
      <c r="U36" s="544"/>
      <c r="V36" s="544"/>
      <c r="W36" s="544"/>
      <c r="X36" s="57">
        <f>AVERAGE(X25:X35)</f>
        <v>0</v>
      </c>
      <c r="Y36" s="57">
        <f>AVERAGE(Y25:Y35)</f>
        <v>0</v>
      </c>
      <c r="Z36" s="57">
        <f>AVERAGE(Z25:Z35)</f>
        <v>0</v>
      </c>
      <c r="AA36" s="57">
        <f>AVERAGE(AA25:AA35)</f>
        <v>0</v>
      </c>
      <c r="AB36" s="57">
        <f>AVERAGE(AB25:AB35)</f>
        <v>0</v>
      </c>
    </row>
  </sheetData>
  <mergeCells count="66">
    <mergeCell ref="A36:L36"/>
    <mergeCell ref="A20:AB22"/>
    <mergeCell ref="P23:W23"/>
    <mergeCell ref="X23:AB23"/>
    <mergeCell ref="A25:A35"/>
    <mergeCell ref="B25:B35"/>
    <mergeCell ref="C25:C35"/>
    <mergeCell ref="D25:D35"/>
    <mergeCell ref="E25:E35"/>
    <mergeCell ref="F25:F35"/>
    <mergeCell ref="G25:G35"/>
    <mergeCell ref="H25:H35"/>
    <mergeCell ref="I25:I35"/>
    <mergeCell ref="A23:A24"/>
    <mergeCell ref="B23:B24"/>
    <mergeCell ref="C23:C24"/>
    <mergeCell ref="D23:D24"/>
    <mergeCell ref="E23:E24"/>
    <mergeCell ref="F23:F24"/>
    <mergeCell ref="G23:G24"/>
    <mergeCell ref="H23:H24"/>
    <mergeCell ref="N23:N24"/>
    <mergeCell ref="O23:O24"/>
    <mergeCell ref="L4:L15"/>
    <mergeCell ref="H8:H9"/>
    <mergeCell ref="V2:Z2"/>
    <mergeCell ref="I23:I24"/>
    <mergeCell ref="J23:J24"/>
    <mergeCell ref="K23:K24"/>
    <mergeCell ref="L23:L35"/>
    <mergeCell ref="M23:M24"/>
    <mergeCell ref="G2:G3"/>
    <mergeCell ref="H2:H3"/>
    <mergeCell ref="I2:I3"/>
    <mergeCell ref="J2:J3"/>
    <mergeCell ref="N2:U2"/>
    <mergeCell ref="E2:E3"/>
    <mergeCell ref="E14:E15"/>
    <mergeCell ref="F2:F3"/>
    <mergeCell ref="M2:M3"/>
    <mergeCell ref="A17:M17"/>
    <mergeCell ref="A14:A15"/>
    <mergeCell ref="D2:D3"/>
    <mergeCell ref="K2:K3"/>
    <mergeCell ref="I8:I9"/>
    <mergeCell ref="D5:D10"/>
    <mergeCell ref="G11:G12"/>
    <mergeCell ref="H11:H12"/>
    <mergeCell ref="I11:I12"/>
    <mergeCell ref="A5:A12"/>
    <mergeCell ref="C11:C12"/>
    <mergeCell ref="B14:B15"/>
    <mergeCell ref="B5:B12"/>
    <mergeCell ref="D14:D15"/>
    <mergeCell ref="C5:C10"/>
    <mergeCell ref="A1:D1"/>
    <mergeCell ref="B2:B3"/>
    <mergeCell ref="C2:C3"/>
    <mergeCell ref="C14:C15"/>
    <mergeCell ref="A2:A3"/>
    <mergeCell ref="E8:E9"/>
    <mergeCell ref="F8:F9"/>
    <mergeCell ref="G8:G9"/>
    <mergeCell ref="D11:D12"/>
    <mergeCell ref="E11:E12"/>
    <mergeCell ref="F11:F12"/>
  </mergeCells>
  <conditionalFormatting sqref="V16:Z17 V14:Y15 Z13:Z16 V4:Z13">
    <cfRule type="cellIs" dxfId="102" priority="667" operator="lessThan">
      <formula>0.6</formula>
    </cfRule>
    <cfRule type="cellIs" dxfId="101" priority="668" operator="between">
      <formula>60%</formula>
      <formula>79%</formula>
    </cfRule>
    <cfRule type="cellIs" dxfId="100" priority="669" operator="between">
      <formula>80%</formula>
      <formula>100%</formula>
    </cfRule>
  </conditionalFormatting>
  <conditionalFormatting sqref="X25:AB36">
    <cfRule type="cellIs" dxfId="99" priority="1" operator="lessThan">
      <formula>0.6</formula>
    </cfRule>
    <cfRule type="cellIs" dxfId="98" priority="2" operator="between">
      <formula>60%</formula>
      <formula>79%</formula>
    </cfRule>
    <cfRule type="cellIs" dxfId="97" priority="3"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sheetPr>
    <tabColor theme="9" tint="0.79998168889431442"/>
  </sheetPr>
  <dimension ref="A1:AD51"/>
  <sheetViews>
    <sheetView topLeftCell="K43" zoomScale="70" zoomScaleNormal="70" workbookViewId="0">
      <selection activeCell="AB45" sqref="AB45"/>
    </sheetView>
  </sheetViews>
  <sheetFormatPr baseColWidth="10" defaultColWidth="11.42578125" defaultRowHeight="12.75"/>
  <cols>
    <col min="1" max="3" width="11.42578125" style="35"/>
    <col min="4" max="4" width="17" style="35" customWidth="1"/>
    <col min="5" max="5" width="24.7109375" style="35" customWidth="1"/>
    <col min="6" max="8" width="11.42578125" style="35"/>
    <col min="9" max="9" width="21.7109375" style="35" customWidth="1"/>
    <col min="10" max="10" width="21.85546875" style="35" customWidth="1"/>
    <col min="11" max="11" width="33.7109375" style="35" customWidth="1"/>
    <col min="12" max="12" width="21.42578125" style="35" customWidth="1"/>
    <col min="13" max="13" width="18.85546875" style="35" customWidth="1"/>
    <col min="14" max="14" width="18.5703125" style="35" customWidth="1"/>
    <col min="15" max="15" width="13.42578125" style="35" customWidth="1"/>
    <col min="16" max="16" width="11.42578125" style="35"/>
    <col min="17" max="17" width="11.5703125" style="35" customWidth="1"/>
    <col min="18" max="18" width="11.42578125" style="35"/>
    <col min="19" max="19" width="11.5703125" style="35" customWidth="1"/>
    <col min="20" max="20" width="11.42578125" style="35"/>
    <col min="21" max="21" width="12.5703125" style="35" customWidth="1"/>
    <col min="22" max="22" width="15.5703125" style="35" customWidth="1"/>
    <col min="23" max="23" width="12.28515625" style="35" customWidth="1"/>
    <col min="24" max="26" width="18.5703125" style="35" customWidth="1"/>
    <col min="27" max="27" width="18.42578125" style="35" customWidth="1"/>
    <col min="28" max="28" width="16.140625" style="35" customWidth="1"/>
    <col min="29" max="29" width="15.140625" style="35" customWidth="1"/>
    <col min="30" max="30" width="40.42578125" style="35" hidden="1" customWidth="1"/>
    <col min="31" max="16384" width="11.42578125" style="35"/>
  </cols>
  <sheetData>
    <row r="1" spans="1:30" ht="41.25" customHeight="1">
      <c r="A1" s="757" t="s">
        <v>313</v>
      </c>
      <c r="B1" s="824"/>
      <c r="C1" s="824"/>
      <c r="D1" s="824"/>
    </row>
    <row r="2" spans="1:30" ht="51.75" customHeight="1">
      <c r="A2" s="763" t="s">
        <v>352</v>
      </c>
      <c r="B2" s="763" t="s">
        <v>351</v>
      </c>
      <c r="C2" s="763" t="s">
        <v>187</v>
      </c>
      <c r="D2" s="763" t="s">
        <v>0</v>
      </c>
      <c r="E2" s="763" t="s">
        <v>343</v>
      </c>
      <c r="F2" s="763" t="s">
        <v>341</v>
      </c>
      <c r="G2" s="763" t="s">
        <v>1</v>
      </c>
      <c r="H2" s="763" t="s">
        <v>469</v>
      </c>
      <c r="I2" s="763" t="s">
        <v>108</v>
      </c>
      <c r="J2" s="763" t="s">
        <v>187</v>
      </c>
      <c r="K2" s="763" t="s">
        <v>357</v>
      </c>
      <c r="L2" s="814" t="s">
        <v>277</v>
      </c>
      <c r="M2" s="939" t="s">
        <v>2</v>
      </c>
      <c r="N2" s="821" t="s">
        <v>3</v>
      </c>
      <c r="O2" s="822"/>
      <c r="P2" s="822"/>
      <c r="Q2" s="822"/>
      <c r="R2" s="822"/>
      <c r="S2" s="822"/>
      <c r="T2" s="858"/>
      <c r="U2" s="36"/>
      <c r="V2" s="786" t="s">
        <v>434</v>
      </c>
      <c r="W2" s="787"/>
      <c r="X2" s="787"/>
      <c r="Y2" s="787"/>
      <c r="Z2" s="788"/>
      <c r="AD2" s="278" t="s">
        <v>431</v>
      </c>
    </row>
    <row r="3" spans="1:30" ht="38.25">
      <c r="A3" s="764"/>
      <c r="B3" s="764"/>
      <c r="C3" s="764"/>
      <c r="D3" s="764"/>
      <c r="E3" s="764"/>
      <c r="F3" s="764"/>
      <c r="G3" s="764"/>
      <c r="H3" s="764"/>
      <c r="I3" s="764"/>
      <c r="J3" s="764"/>
      <c r="K3" s="764"/>
      <c r="L3" s="814"/>
      <c r="M3" s="940"/>
      <c r="N3" s="36" t="s">
        <v>124</v>
      </c>
      <c r="O3" s="36" t="s">
        <v>126</v>
      </c>
      <c r="P3" s="36" t="s">
        <v>125</v>
      </c>
      <c r="Q3" s="36" t="s">
        <v>127</v>
      </c>
      <c r="R3" s="36" t="s">
        <v>128</v>
      </c>
      <c r="S3" s="36" t="s">
        <v>129</v>
      </c>
      <c r="T3" s="36" t="s">
        <v>130</v>
      </c>
      <c r="U3" s="36" t="s">
        <v>131</v>
      </c>
      <c r="V3" s="36" t="s">
        <v>296</v>
      </c>
      <c r="W3" s="36" t="s">
        <v>292</v>
      </c>
      <c r="X3" s="36" t="s">
        <v>293</v>
      </c>
      <c r="Y3" s="36" t="s">
        <v>294</v>
      </c>
      <c r="Z3" s="342" t="s">
        <v>466</v>
      </c>
      <c r="AD3" s="277" t="s">
        <v>432</v>
      </c>
    </row>
    <row r="4" spans="1:30" ht="151.5" customHeight="1">
      <c r="A4" s="444" t="s">
        <v>424</v>
      </c>
      <c r="B4" s="445" t="s">
        <v>4</v>
      </c>
      <c r="C4" s="445" t="s">
        <v>5</v>
      </c>
      <c r="D4" s="445" t="s">
        <v>171</v>
      </c>
      <c r="E4" s="202" t="s">
        <v>10</v>
      </c>
      <c r="F4" s="202" t="s">
        <v>11</v>
      </c>
      <c r="G4" s="164">
        <v>0.9</v>
      </c>
      <c r="H4" s="168">
        <v>1</v>
      </c>
      <c r="I4" s="202" t="s">
        <v>151</v>
      </c>
      <c r="J4" s="324" t="s">
        <v>373</v>
      </c>
      <c r="K4" s="202" t="s">
        <v>408</v>
      </c>
      <c r="L4" s="814"/>
      <c r="M4" s="122" t="s">
        <v>112</v>
      </c>
      <c r="N4" s="58">
        <v>1</v>
      </c>
      <c r="O4" s="247"/>
      <c r="P4" s="58">
        <v>1</v>
      </c>
      <c r="Q4" s="247"/>
      <c r="R4" s="58">
        <v>1</v>
      </c>
      <c r="S4" s="247"/>
      <c r="T4" s="58">
        <v>1</v>
      </c>
      <c r="U4" s="255"/>
      <c r="V4" s="67">
        <f t="shared" ref="V4:V17" si="0">IFERROR((O4*100%)/N4,"-")</f>
        <v>0</v>
      </c>
      <c r="W4" s="67">
        <f t="shared" ref="W4:W17" si="1">IFERROR((Q4*100%)/P4,"-")</f>
        <v>0</v>
      </c>
      <c r="X4" s="67">
        <f t="shared" ref="X4:X17" si="2">IFERROR((S4*100%)/R4,"-")</f>
        <v>0</v>
      </c>
      <c r="Y4" s="67">
        <f t="shared" ref="Y4:Y17" si="3">IFERROR((U4*100%)/T4,"-")</f>
        <v>0</v>
      </c>
      <c r="Z4" s="67">
        <f t="shared" ref="Z4:Z18" si="4">IFERROR(AVERAGE(V4:Y4),"-")</f>
        <v>0</v>
      </c>
      <c r="AD4" s="318" t="s">
        <v>453</v>
      </c>
    </row>
    <row r="5" spans="1:30" ht="102" customHeight="1">
      <c r="A5" s="778" t="s">
        <v>29</v>
      </c>
      <c r="B5" s="769" t="s">
        <v>166</v>
      </c>
      <c r="C5" s="769" t="s">
        <v>27</v>
      </c>
      <c r="D5" s="769" t="s">
        <v>281</v>
      </c>
      <c r="E5" s="199" t="s">
        <v>28</v>
      </c>
      <c r="F5" s="326" t="s">
        <v>464</v>
      </c>
      <c r="G5" s="201">
        <v>1</v>
      </c>
      <c r="H5" s="200">
        <v>1</v>
      </c>
      <c r="I5" s="204" t="s">
        <v>134</v>
      </c>
      <c r="J5" s="204" t="s">
        <v>417</v>
      </c>
      <c r="K5" s="374" t="s">
        <v>473</v>
      </c>
      <c r="L5" s="814"/>
      <c r="M5" s="123" t="s">
        <v>112</v>
      </c>
      <c r="N5" s="121">
        <v>1</v>
      </c>
      <c r="O5" s="291"/>
      <c r="P5" s="121">
        <v>1</v>
      </c>
      <c r="Q5" s="291"/>
      <c r="R5" s="121">
        <v>1</v>
      </c>
      <c r="S5" s="291"/>
      <c r="T5" s="121">
        <v>1</v>
      </c>
      <c r="U5" s="256"/>
      <c r="V5" s="67">
        <f t="shared" si="0"/>
        <v>0</v>
      </c>
      <c r="W5" s="67">
        <f t="shared" si="1"/>
        <v>0</v>
      </c>
      <c r="X5" s="67">
        <f t="shared" si="2"/>
        <v>0</v>
      </c>
      <c r="Y5" s="67">
        <f t="shared" si="3"/>
        <v>0</v>
      </c>
      <c r="Z5" s="67">
        <f t="shared" si="4"/>
        <v>0</v>
      </c>
      <c r="AD5" s="69" t="s">
        <v>451</v>
      </c>
    </row>
    <row r="6" spans="1:30" ht="94.5" customHeight="1">
      <c r="A6" s="779"/>
      <c r="B6" s="770"/>
      <c r="C6" s="770"/>
      <c r="D6" s="770"/>
      <c r="E6" s="102" t="s">
        <v>33</v>
      </c>
      <c r="F6" s="378" t="s">
        <v>34</v>
      </c>
      <c r="G6" s="379">
        <v>0.7</v>
      </c>
      <c r="H6" s="380">
        <v>0.9</v>
      </c>
      <c r="I6" s="379" t="s">
        <v>156</v>
      </c>
      <c r="J6" s="409" t="s">
        <v>504</v>
      </c>
      <c r="K6" s="409" t="s">
        <v>508</v>
      </c>
      <c r="L6" s="814"/>
      <c r="M6" s="407" t="s">
        <v>503</v>
      </c>
      <c r="N6" s="104">
        <v>1</v>
      </c>
      <c r="O6" s="253"/>
      <c r="P6" s="104">
        <v>1</v>
      </c>
      <c r="Q6" s="253"/>
      <c r="R6" s="104">
        <v>1</v>
      </c>
      <c r="S6" s="253"/>
      <c r="T6" s="104">
        <v>1</v>
      </c>
      <c r="U6" s="256"/>
      <c r="V6" s="67">
        <f t="shared" ref="V6" si="5">IFERROR((O6*100%)/N6,"-")</f>
        <v>0</v>
      </c>
      <c r="W6" s="67">
        <f t="shared" ref="W6" si="6">IFERROR((Q6*100%)/P6,"-")</f>
        <v>0</v>
      </c>
      <c r="X6" s="67">
        <f t="shared" ref="X6" si="7">IFERROR((S6*100%)/R6,"-")</f>
        <v>0</v>
      </c>
      <c r="Y6" s="67">
        <f t="shared" ref="Y6" si="8">IFERROR((U6*100%)/T6,"-")</f>
        <v>0</v>
      </c>
      <c r="Z6" s="67">
        <f t="shared" si="4"/>
        <v>0</v>
      </c>
      <c r="AD6" s="320" t="s">
        <v>457</v>
      </c>
    </row>
    <row r="7" spans="1:30" ht="121.5" customHeight="1">
      <c r="A7" s="779"/>
      <c r="B7" s="770"/>
      <c r="C7" s="770"/>
      <c r="D7" s="770"/>
      <c r="E7" s="117" t="s">
        <v>35</v>
      </c>
      <c r="F7" s="118" t="s">
        <v>34</v>
      </c>
      <c r="G7" s="119">
        <v>0.8</v>
      </c>
      <c r="H7" s="120">
        <v>0.9</v>
      </c>
      <c r="I7" s="119" t="s">
        <v>157</v>
      </c>
      <c r="J7" s="407" t="s">
        <v>500</v>
      </c>
      <c r="K7" s="407" t="s">
        <v>516</v>
      </c>
      <c r="L7" s="814"/>
      <c r="M7" s="124" t="s">
        <v>112</v>
      </c>
      <c r="N7" s="104">
        <v>0</v>
      </c>
      <c r="O7" s="253"/>
      <c r="P7" s="104">
        <v>1</v>
      </c>
      <c r="Q7" s="253"/>
      <c r="R7" s="104">
        <v>1</v>
      </c>
      <c r="S7" s="253"/>
      <c r="T7" s="104">
        <v>1</v>
      </c>
      <c r="U7" s="256"/>
      <c r="V7" s="67" t="str">
        <f t="shared" si="0"/>
        <v>-</v>
      </c>
      <c r="W7" s="67">
        <f t="shared" si="1"/>
        <v>0</v>
      </c>
      <c r="X7" s="67">
        <f t="shared" si="2"/>
        <v>0</v>
      </c>
      <c r="Y7" s="67">
        <f t="shared" si="3"/>
        <v>0</v>
      </c>
      <c r="Z7" s="67">
        <f t="shared" si="4"/>
        <v>0</v>
      </c>
      <c r="AD7" s="320" t="s">
        <v>458</v>
      </c>
    </row>
    <row r="8" spans="1:30" ht="77.25" customHeight="1">
      <c r="A8" s="779"/>
      <c r="B8" s="770"/>
      <c r="C8" s="770"/>
      <c r="D8" s="770"/>
      <c r="E8" s="769" t="s">
        <v>36</v>
      </c>
      <c r="F8" s="910" t="s">
        <v>37</v>
      </c>
      <c r="G8" s="795">
        <v>0.8</v>
      </c>
      <c r="H8" s="798">
        <v>0.9</v>
      </c>
      <c r="I8" s="795" t="s">
        <v>158</v>
      </c>
      <c r="J8" s="407" t="s">
        <v>478</v>
      </c>
      <c r="K8" s="407" t="s">
        <v>512</v>
      </c>
      <c r="L8" s="814"/>
      <c r="M8" s="403" t="s">
        <v>479</v>
      </c>
      <c r="N8" s="60">
        <v>0</v>
      </c>
      <c r="O8" s="247"/>
      <c r="P8" s="60">
        <v>1</v>
      </c>
      <c r="Q8" s="247"/>
      <c r="R8" s="60">
        <v>0</v>
      </c>
      <c r="S8" s="247"/>
      <c r="T8" s="60">
        <v>0</v>
      </c>
      <c r="U8" s="248"/>
      <c r="V8" s="67" t="str">
        <f t="shared" si="0"/>
        <v>-</v>
      </c>
      <c r="W8" s="67">
        <f t="shared" si="1"/>
        <v>0</v>
      </c>
      <c r="X8" s="67" t="str">
        <f t="shared" si="2"/>
        <v>-</v>
      </c>
      <c r="Y8" s="67" t="str">
        <f t="shared" si="3"/>
        <v>-</v>
      </c>
      <c r="Z8" s="67">
        <f t="shared" si="4"/>
        <v>0</v>
      </c>
      <c r="AD8" s="69"/>
    </row>
    <row r="9" spans="1:30" ht="85.5" customHeight="1">
      <c r="A9" s="779"/>
      <c r="B9" s="770"/>
      <c r="C9" s="770"/>
      <c r="D9" s="770"/>
      <c r="E9" s="771"/>
      <c r="F9" s="911"/>
      <c r="G9" s="797"/>
      <c r="H9" s="800"/>
      <c r="I9" s="797"/>
      <c r="J9" s="407" t="s">
        <v>477</v>
      </c>
      <c r="K9" s="407" t="s">
        <v>502</v>
      </c>
      <c r="L9" s="814"/>
      <c r="M9" s="409" t="s">
        <v>479</v>
      </c>
      <c r="N9" s="104">
        <v>0</v>
      </c>
      <c r="O9" s="253"/>
      <c r="P9" s="104">
        <v>1</v>
      </c>
      <c r="Q9" s="253"/>
      <c r="R9" s="104">
        <v>1</v>
      </c>
      <c r="S9" s="253"/>
      <c r="T9" s="104">
        <v>1</v>
      </c>
      <c r="U9" s="248"/>
      <c r="V9" s="67" t="str">
        <f t="shared" si="0"/>
        <v>-</v>
      </c>
      <c r="W9" s="67">
        <f t="shared" si="1"/>
        <v>0</v>
      </c>
      <c r="X9" s="67">
        <f t="shared" si="2"/>
        <v>0</v>
      </c>
      <c r="Y9" s="67">
        <f t="shared" si="3"/>
        <v>0</v>
      </c>
      <c r="Z9" s="67">
        <f t="shared" si="4"/>
        <v>0</v>
      </c>
      <c r="AD9" s="69" t="s">
        <v>454</v>
      </c>
    </row>
    <row r="10" spans="1:30" ht="102.75" customHeight="1">
      <c r="A10" s="779"/>
      <c r="B10" s="770"/>
      <c r="C10" s="771"/>
      <c r="D10" s="771"/>
      <c r="E10" s="117" t="s">
        <v>39</v>
      </c>
      <c r="F10" s="118" t="s">
        <v>40</v>
      </c>
      <c r="G10" s="119">
        <v>0.9</v>
      </c>
      <c r="H10" s="120">
        <v>0.9</v>
      </c>
      <c r="I10" s="119" t="s">
        <v>159</v>
      </c>
      <c r="J10" s="47" t="s">
        <v>42</v>
      </c>
      <c r="K10" s="47" t="s">
        <v>155</v>
      </c>
      <c r="L10" s="814"/>
      <c r="M10" s="125" t="s">
        <v>112</v>
      </c>
      <c r="N10" s="60">
        <v>0</v>
      </c>
      <c r="O10" s="247"/>
      <c r="P10" s="60">
        <v>1</v>
      </c>
      <c r="Q10" s="247"/>
      <c r="R10" s="60">
        <v>1</v>
      </c>
      <c r="S10" s="247"/>
      <c r="T10" s="60">
        <v>1</v>
      </c>
      <c r="U10" s="256"/>
      <c r="V10" s="67" t="str">
        <f t="shared" si="0"/>
        <v>-</v>
      </c>
      <c r="W10" s="67">
        <f t="shared" si="1"/>
        <v>0</v>
      </c>
      <c r="X10" s="67">
        <f t="shared" si="2"/>
        <v>0</v>
      </c>
      <c r="Y10" s="67">
        <f t="shared" si="3"/>
        <v>0</v>
      </c>
      <c r="Z10" s="67">
        <f t="shared" si="4"/>
        <v>0</v>
      </c>
      <c r="AD10" s="69"/>
    </row>
    <row r="11" spans="1:30" ht="64.5" customHeight="1">
      <c r="A11" s="779"/>
      <c r="B11" s="770"/>
      <c r="C11" s="769" t="s">
        <v>46</v>
      </c>
      <c r="D11" s="781" t="s">
        <v>172</v>
      </c>
      <c r="E11" s="769" t="s">
        <v>47</v>
      </c>
      <c r="F11" s="769" t="s">
        <v>48</v>
      </c>
      <c r="G11" s="795">
        <v>0.9</v>
      </c>
      <c r="H11" s="798">
        <v>0.9</v>
      </c>
      <c r="I11" s="795" t="s">
        <v>322</v>
      </c>
      <c r="J11" s="463" t="s">
        <v>169</v>
      </c>
      <c r="K11" s="463" t="s">
        <v>556</v>
      </c>
      <c r="L11" s="814"/>
      <c r="M11" s="463" t="s">
        <v>553</v>
      </c>
      <c r="N11" s="60">
        <v>1</v>
      </c>
      <c r="O11" s="247"/>
      <c r="P11" s="60">
        <v>1</v>
      </c>
      <c r="Q11" s="247"/>
      <c r="R11" s="60">
        <v>1</v>
      </c>
      <c r="S11" s="247"/>
      <c r="T11" s="60">
        <v>1</v>
      </c>
      <c r="U11" s="256"/>
      <c r="V11" s="67">
        <f t="shared" ref="V11:V12" si="9">IFERROR((O11*100%)/N11,"-")</f>
        <v>0</v>
      </c>
      <c r="W11" s="67">
        <f t="shared" ref="W11:W12" si="10">IFERROR((Q11*100%)/P11,"-")</f>
        <v>0</v>
      </c>
      <c r="X11" s="67">
        <f t="shared" ref="X11:X12" si="11">IFERROR((S11*100%)/R11,"-")</f>
        <v>0</v>
      </c>
      <c r="Y11" s="67">
        <f t="shared" ref="Y11:Y12" si="12">IFERROR((U11*100%)/T11,"-")</f>
        <v>0</v>
      </c>
      <c r="Z11" s="67">
        <f t="shared" ref="Z11:Z12" si="13">IFERROR(AVERAGE(V11:Y11),"-")</f>
        <v>0</v>
      </c>
      <c r="AD11" s="69"/>
    </row>
    <row r="12" spans="1:30" ht="64.5" customHeight="1">
      <c r="A12" s="779"/>
      <c r="B12" s="770"/>
      <c r="C12" s="770"/>
      <c r="D12" s="782"/>
      <c r="E12" s="770"/>
      <c r="F12" s="770"/>
      <c r="G12" s="796"/>
      <c r="H12" s="799"/>
      <c r="I12" s="796"/>
      <c r="J12" s="473" t="s">
        <v>569</v>
      </c>
      <c r="K12" s="473" t="s">
        <v>570</v>
      </c>
      <c r="L12" s="814"/>
      <c r="M12" s="463" t="s">
        <v>554</v>
      </c>
      <c r="N12" s="60">
        <v>1</v>
      </c>
      <c r="O12" s="247"/>
      <c r="P12" s="60">
        <v>1</v>
      </c>
      <c r="Q12" s="247"/>
      <c r="R12" s="60">
        <v>1</v>
      </c>
      <c r="S12" s="247"/>
      <c r="T12" s="60">
        <v>1</v>
      </c>
      <c r="U12" s="256"/>
      <c r="V12" s="67">
        <f t="shared" si="9"/>
        <v>0</v>
      </c>
      <c r="W12" s="67">
        <f t="shared" si="10"/>
        <v>0</v>
      </c>
      <c r="X12" s="67">
        <f t="shared" si="11"/>
        <v>0</v>
      </c>
      <c r="Y12" s="67">
        <f t="shared" si="12"/>
        <v>0</v>
      </c>
      <c r="Z12" s="67">
        <f t="shared" si="13"/>
        <v>0</v>
      </c>
      <c r="AD12" s="69"/>
    </row>
    <row r="13" spans="1:30" ht="64.5" customHeight="1">
      <c r="A13" s="779"/>
      <c r="B13" s="770"/>
      <c r="C13" s="771"/>
      <c r="D13" s="783"/>
      <c r="E13" s="771"/>
      <c r="F13" s="771"/>
      <c r="G13" s="797"/>
      <c r="H13" s="800"/>
      <c r="I13" s="797"/>
      <c r="J13" s="419" t="s">
        <v>549</v>
      </c>
      <c r="K13" s="463" t="s">
        <v>550</v>
      </c>
      <c r="L13" s="814"/>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c r="AD13" s="69"/>
    </row>
    <row r="14" spans="1:30" ht="86.25" customHeight="1">
      <c r="A14" s="803" t="s">
        <v>392</v>
      </c>
      <c r="B14" s="853" t="s">
        <v>282</v>
      </c>
      <c r="C14" s="853" t="s">
        <v>283</v>
      </c>
      <c r="D14" s="853" t="s">
        <v>284</v>
      </c>
      <c r="E14" s="853" t="s">
        <v>64</v>
      </c>
      <c r="F14" s="853" t="s">
        <v>288</v>
      </c>
      <c r="G14" s="912">
        <v>0.96</v>
      </c>
      <c r="H14" s="912">
        <v>0.9</v>
      </c>
      <c r="I14" s="847" t="s">
        <v>66</v>
      </c>
      <c r="J14" s="52" t="s">
        <v>487</v>
      </c>
      <c r="K14" s="198" t="s">
        <v>488</v>
      </c>
      <c r="L14" s="814"/>
      <c r="M14" s="198" t="s">
        <v>546</v>
      </c>
      <c r="N14" s="61" t="s">
        <v>456</v>
      </c>
      <c r="O14" s="250"/>
      <c r="P14" s="61" t="s">
        <v>456</v>
      </c>
      <c r="Q14" s="251"/>
      <c r="R14" s="61" t="s">
        <v>456</v>
      </c>
      <c r="S14" s="251"/>
      <c r="T14" s="61" t="s">
        <v>456</v>
      </c>
      <c r="U14" s="269"/>
      <c r="V14" s="67" t="str">
        <f>IF(O14,IF(O14&lt;=90%,100%,0%),"-")</f>
        <v>-</v>
      </c>
      <c r="W14" s="67" t="str">
        <f>IF(Q14,IF(Q14&lt;=90%,100%,0%),"-")</f>
        <v>-</v>
      </c>
      <c r="X14" s="67" t="str">
        <f>IF(S14,IF(S14&lt;=90%,100%,0%),"-")</f>
        <v>-</v>
      </c>
      <c r="Y14" s="67" t="str">
        <f>IF(U14,IF(U14&lt;=90%,100%,0%),"-")</f>
        <v>-</v>
      </c>
      <c r="Z14" s="67" t="str">
        <f t="shared" si="4"/>
        <v>-</v>
      </c>
      <c r="AD14" s="323" t="s">
        <v>455</v>
      </c>
    </row>
    <row r="15" spans="1:30" ht="80.25" customHeight="1">
      <c r="A15" s="803"/>
      <c r="B15" s="855"/>
      <c r="C15" s="855"/>
      <c r="D15" s="855"/>
      <c r="E15" s="854"/>
      <c r="F15" s="854"/>
      <c r="G15" s="913"/>
      <c r="H15" s="913"/>
      <c r="I15" s="848"/>
      <c r="J15" s="52" t="s">
        <v>142</v>
      </c>
      <c r="K15" s="198" t="s">
        <v>143</v>
      </c>
      <c r="L15" s="814"/>
      <c r="M15" s="198" t="s">
        <v>546</v>
      </c>
      <c r="N15" s="63">
        <v>5.0000000000000001E-3</v>
      </c>
      <c r="O15" s="263"/>
      <c r="P15" s="63">
        <v>5.0000000000000001E-3</v>
      </c>
      <c r="Q15" s="263"/>
      <c r="R15" s="63">
        <v>5.0000000000000001E-3</v>
      </c>
      <c r="S15" s="263"/>
      <c r="T15" s="63">
        <v>5.0000000000000001E-3</v>
      </c>
      <c r="U15" s="258"/>
      <c r="V15" s="67" t="str">
        <f>IF(O15,IF(O15&gt;=0.5%,100%,IF(AND(O15&gt;0.4%),79%,0%)),"-")</f>
        <v>-</v>
      </c>
      <c r="W15" s="67" t="str">
        <f>IF(Q15,IF(Q15&gt;=0.5%,100%,IF(AND(Q15&gt;0.4%),79%,0%)),"-")</f>
        <v>-</v>
      </c>
      <c r="X15" s="67" t="str">
        <f>IF(S15,IF(S15&gt;=0.5%,100%,IF(AND(S15&gt;0.4%),79%,0%)),"-")</f>
        <v>-</v>
      </c>
      <c r="Y15" s="67" t="str">
        <f>IF(U15,IF(U15&gt;=0.5%,100%,IF(AND(U15&gt;0.4%),79%,0%)),"-")</f>
        <v>-</v>
      </c>
      <c r="Z15" s="67" t="str">
        <f t="shared" si="4"/>
        <v>-</v>
      </c>
      <c r="AD15" s="318" t="s">
        <v>455</v>
      </c>
    </row>
    <row r="16" spans="1:30" ht="81.75" customHeight="1">
      <c r="A16" s="765" t="s">
        <v>29</v>
      </c>
      <c r="B16" s="767" t="s">
        <v>71</v>
      </c>
      <c r="C16" s="767" t="s">
        <v>72</v>
      </c>
      <c r="D16" s="767" t="s">
        <v>81</v>
      </c>
      <c r="E16" s="767" t="s">
        <v>82</v>
      </c>
      <c r="F16" s="115" t="s">
        <v>83</v>
      </c>
      <c r="G16" s="99">
        <v>0.7</v>
      </c>
      <c r="H16" s="100">
        <v>0.8</v>
      </c>
      <c r="I16" s="97" t="s">
        <v>163</v>
      </c>
      <c r="J16" s="54" t="s">
        <v>147</v>
      </c>
      <c r="K16" s="54" t="s">
        <v>163</v>
      </c>
      <c r="L16" s="814"/>
      <c r="M16" s="126" t="s">
        <v>113</v>
      </c>
      <c r="N16" s="64">
        <v>0</v>
      </c>
      <c r="O16" s="247"/>
      <c r="P16" s="64" t="s">
        <v>399</v>
      </c>
      <c r="Q16" s="247"/>
      <c r="R16" s="64">
        <v>0</v>
      </c>
      <c r="S16" s="247"/>
      <c r="T16" s="64" t="s">
        <v>399</v>
      </c>
      <c r="U16" s="256"/>
      <c r="V16" s="67" t="str">
        <f>IF(O16,IF(O16&gt;=90%,100%,59%),"-")</f>
        <v>-</v>
      </c>
      <c r="W16" s="67" t="str">
        <f>IF(Q16,IF(Q16&gt;=90%,100%,59%),"-")</f>
        <v>-</v>
      </c>
      <c r="X16" s="67" t="str">
        <f>IF(S16,IF(S16&gt;=90%,100%,59%),"-")</f>
        <v>-</v>
      </c>
      <c r="Y16" s="67" t="str">
        <f>IF(U16,IF(U16&gt;=90%,100%,59%),"-")</f>
        <v>-</v>
      </c>
      <c r="Z16" s="67" t="str">
        <f t="shared" si="4"/>
        <v>-</v>
      </c>
      <c r="AD16" s="69"/>
    </row>
    <row r="17" spans="1:30" ht="98.25" customHeight="1">
      <c r="A17" s="785"/>
      <c r="B17" s="874"/>
      <c r="C17" s="874"/>
      <c r="D17" s="768"/>
      <c r="E17" s="768"/>
      <c r="F17" s="54" t="s">
        <v>86</v>
      </c>
      <c r="G17" s="109">
        <v>0.7</v>
      </c>
      <c r="H17" s="110">
        <v>0.8</v>
      </c>
      <c r="I17" s="54" t="s">
        <v>474</v>
      </c>
      <c r="J17" s="447" t="s">
        <v>472</v>
      </c>
      <c r="K17" s="447" t="s">
        <v>471</v>
      </c>
      <c r="L17" s="814"/>
      <c r="M17" s="126" t="s">
        <v>113</v>
      </c>
      <c r="N17" s="64">
        <v>0</v>
      </c>
      <c r="O17" s="247"/>
      <c r="P17" s="64">
        <v>1</v>
      </c>
      <c r="Q17" s="247"/>
      <c r="R17" s="64">
        <v>0</v>
      </c>
      <c r="S17" s="247"/>
      <c r="T17" s="64">
        <v>0</v>
      </c>
      <c r="U17" s="256"/>
      <c r="V17" s="67" t="str">
        <f t="shared" si="0"/>
        <v>-</v>
      </c>
      <c r="W17" s="67">
        <f t="shared" si="1"/>
        <v>0</v>
      </c>
      <c r="X17" s="67" t="str">
        <f t="shared" si="2"/>
        <v>-</v>
      </c>
      <c r="Y17" s="67" t="str">
        <f t="shared" si="3"/>
        <v>-</v>
      </c>
      <c r="Z17" s="67">
        <f t="shared" si="4"/>
        <v>0</v>
      </c>
      <c r="AD17" s="69"/>
    </row>
    <row r="18" spans="1:30" ht="123" customHeight="1">
      <c r="A18" s="160" t="s">
        <v>111</v>
      </c>
      <c r="B18" s="222" t="s">
        <v>286</v>
      </c>
      <c r="C18" s="222" t="s">
        <v>287</v>
      </c>
      <c r="D18" s="203" t="s">
        <v>411</v>
      </c>
      <c r="E18" s="207" t="s">
        <v>413</v>
      </c>
      <c r="F18" s="207" t="s">
        <v>414</v>
      </c>
      <c r="G18" s="208">
        <v>0.8</v>
      </c>
      <c r="H18" s="208" t="s">
        <v>412</v>
      </c>
      <c r="I18" s="207" t="s">
        <v>414</v>
      </c>
      <c r="J18" s="205" t="s">
        <v>415</v>
      </c>
      <c r="K18" s="205" t="s">
        <v>416</v>
      </c>
      <c r="L18" s="814"/>
      <c r="M18" s="205" t="s">
        <v>113</v>
      </c>
      <c r="N18" s="93">
        <v>1</v>
      </c>
      <c r="O18" s="262"/>
      <c r="P18" s="80">
        <v>1</v>
      </c>
      <c r="Q18" s="260"/>
      <c r="R18" s="80">
        <v>1</v>
      </c>
      <c r="S18" s="264"/>
      <c r="T18" s="80">
        <v>1</v>
      </c>
      <c r="U18" s="271"/>
      <c r="V18" s="67">
        <f t="shared" ref="V18" si="14">IFERROR((O18*100%)/N18,"-")</f>
        <v>0</v>
      </c>
      <c r="W18" s="67">
        <f t="shared" ref="W18" si="15">IFERROR((Q18*100%)/P18,"-")</f>
        <v>0</v>
      </c>
      <c r="X18" s="67">
        <f t="shared" ref="X18" si="16">IFERROR((S18*100%)/R18,"-")</f>
        <v>0</v>
      </c>
      <c r="Y18" s="67">
        <f t="shared" ref="Y18" si="17">IFERROR((U18*100%)/T18,"-")</f>
        <v>0</v>
      </c>
      <c r="Z18" s="67">
        <f t="shared" si="4"/>
        <v>0</v>
      </c>
      <c r="AB18" s="75"/>
      <c r="AD18" s="282"/>
    </row>
    <row r="19" spans="1:30" ht="45.6" customHeight="1">
      <c r="A19" s="941" t="s">
        <v>181</v>
      </c>
      <c r="B19" s="942"/>
      <c r="C19" s="942"/>
      <c r="D19" s="942"/>
      <c r="E19" s="942"/>
      <c r="F19" s="942"/>
      <c r="G19" s="942"/>
      <c r="H19" s="942"/>
      <c r="I19" s="942"/>
      <c r="J19" s="942"/>
      <c r="K19" s="942"/>
      <c r="L19" s="942"/>
      <c r="M19" s="943"/>
      <c r="N19" s="56"/>
      <c r="O19" s="56"/>
      <c r="P19" s="56"/>
      <c r="Q19" s="56"/>
      <c r="R19" s="56"/>
      <c r="S19" s="56"/>
      <c r="T19" s="56"/>
      <c r="U19" s="56"/>
      <c r="V19" s="57">
        <f>AVERAGE(V4:V18)</f>
        <v>0</v>
      </c>
      <c r="W19" s="57">
        <f>AVERAGE(W4:W18)</f>
        <v>0</v>
      </c>
      <c r="X19" s="57">
        <f>AVERAGE(X4:X18)</f>
        <v>0</v>
      </c>
      <c r="Y19" s="57">
        <f>AVERAGE(Y4:Y18)</f>
        <v>0</v>
      </c>
      <c r="Z19" s="57">
        <f>AVERAGE(Z4:Z18)</f>
        <v>0</v>
      </c>
      <c r="AD19" s="282"/>
    </row>
    <row r="23" spans="1:30" ht="12.75" customHeight="1">
      <c r="A23" s="886" t="s">
        <v>577</v>
      </c>
      <c r="B23" s="886"/>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D23" s="282"/>
    </row>
    <row r="24" spans="1:30" ht="12.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D24" s="282"/>
    </row>
    <row r="25" spans="1:30" ht="12.75" customHeight="1">
      <c r="A25" s="886"/>
      <c r="B25" s="886"/>
      <c r="C25" s="886"/>
      <c r="D25" s="886"/>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D25" s="629"/>
    </row>
    <row r="26" spans="1:30" ht="12.75" customHeight="1">
      <c r="A26" s="886"/>
      <c r="B26" s="886"/>
      <c r="C26" s="886"/>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D26" s="630"/>
    </row>
    <row r="27" spans="1:30" ht="42" customHeight="1">
      <c r="A27" s="813" t="s">
        <v>353</v>
      </c>
      <c r="B27" s="813" t="s">
        <v>351</v>
      </c>
      <c r="C27" s="813" t="s">
        <v>349</v>
      </c>
      <c r="D27" s="813" t="s">
        <v>0</v>
      </c>
      <c r="E27" s="813" t="s">
        <v>343</v>
      </c>
      <c r="F27" s="813" t="s">
        <v>346</v>
      </c>
      <c r="G27" s="813" t="s">
        <v>1</v>
      </c>
      <c r="H27" s="813" t="s">
        <v>469</v>
      </c>
      <c r="I27" s="813" t="s">
        <v>108</v>
      </c>
      <c r="J27" s="813" t="s">
        <v>579</v>
      </c>
      <c r="K27" s="813" t="s">
        <v>580</v>
      </c>
      <c r="L27" s="568" t="s">
        <v>277</v>
      </c>
      <c r="M27" s="813" t="s">
        <v>2</v>
      </c>
      <c r="N27" s="813" t="s">
        <v>581</v>
      </c>
      <c r="O27" s="813" t="s">
        <v>469</v>
      </c>
      <c r="P27" s="839" t="s">
        <v>3</v>
      </c>
      <c r="Q27" s="839"/>
      <c r="R27" s="839"/>
      <c r="S27" s="839"/>
      <c r="T27" s="839"/>
      <c r="U27" s="839"/>
      <c r="V27" s="839"/>
      <c r="W27" s="535"/>
      <c r="X27" s="786" t="s">
        <v>434</v>
      </c>
      <c r="Y27" s="787"/>
      <c r="Z27" s="787"/>
      <c r="AA27" s="787"/>
      <c r="AB27" s="788"/>
      <c r="AD27" s="631"/>
    </row>
    <row r="28" spans="1:30" ht="38.25">
      <c r="A28" s="813"/>
      <c r="B28" s="813"/>
      <c r="C28" s="813"/>
      <c r="D28" s="813"/>
      <c r="E28" s="813"/>
      <c r="F28" s="813"/>
      <c r="G28" s="813"/>
      <c r="H28" s="813"/>
      <c r="I28" s="813"/>
      <c r="J28" s="813"/>
      <c r="K28" s="813"/>
      <c r="L28" s="790"/>
      <c r="M28" s="813"/>
      <c r="N28" s="813"/>
      <c r="O28" s="813"/>
      <c r="P28" s="484" t="s">
        <v>124</v>
      </c>
      <c r="Q28" s="484" t="s">
        <v>126</v>
      </c>
      <c r="R28" s="484" t="s">
        <v>125</v>
      </c>
      <c r="S28" s="484" t="s">
        <v>127</v>
      </c>
      <c r="T28" s="484" t="s">
        <v>128</v>
      </c>
      <c r="U28" s="484" t="s">
        <v>129</v>
      </c>
      <c r="V28" s="484" t="s">
        <v>130</v>
      </c>
      <c r="W28" s="484" t="s">
        <v>131</v>
      </c>
      <c r="X28" s="484" t="s">
        <v>295</v>
      </c>
      <c r="Y28" s="484" t="s">
        <v>292</v>
      </c>
      <c r="Z28" s="484" t="s">
        <v>293</v>
      </c>
      <c r="AA28" s="484" t="s">
        <v>294</v>
      </c>
      <c r="AB28" s="486" t="s">
        <v>582</v>
      </c>
      <c r="AD28" s="632"/>
    </row>
    <row r="29" spans="1:30" ht="147" customHeight="1">
      <c r="A29" s="778" t="s">
        <v>110</v>
      </c>
      <c r="B29" s="806" t="s">
        <v>71</v>
      </c>
      <c r="C29" s="806" t="s">
        <v>72</v>
      </c>
      <c r="D29" s="806" t="s">
        <v>583</v>
      </c>
      <c r="E29" s="806" t="s">
        <v>874</v>
      </c>
      <c r="F29" s="806" t="s">
        <v>875</v>
      </c>
      <c r="G29" s="807">
        <v>0.7</v>
      </c>
      <c r="H29" s="807">
        <v>0.8</v>
      </c>
      <c r="I29" s="806" t="s">
        <v>608</v>
      </c>
      <c r="J29" s="944" t="s">
        <v>876</v>
      </c>
      <c r="K29" s="536" t="s">
        <v>877</v>
      </c>
      <c r="L29" s="790"/>
      <c r="M29" s="536" t="s">
        <v>878</v>
      </c>
      <c r="N29" s="623">
        <v>6.0000000000000001E-3</v>
      </c>
      <c r="O29" s="633" t="s">
        <v>834</v>
      </c>
      <c r="P29" s="551" t="s">
        <v>879</v>
      </c>
      <c r="Q29" s="552"/>
      <c r="R29" s="551" t="s">
        <v>879</v>
      </c>
      <c r="S29" s="552"/>
      <c r="T29" s="551" t="s">
        <v>879</v>
      </c>
      <c r="U29" s="552"/>
      <c r="V29" s="551" t="s">
        <v>879</v>
      </c>
      <c r="W29" s="516"/>
      <c r="X29" s="499" t="str">
        <f>IF(Q29,IF(Q29&lt;1%,100%,IF(AND(Q29=1%),79%,59%)),"-")</f>
        <v>-</v>
      </c>
      <c r="Y29" s="499" t="str">
        <f>IF(S29,IF(S29&lt;1%,100%,IF(AND(S29=1%),79%,59%)),"-")</f>
        <v>-</v>
      </c>
      <c r="Z29" s="499" t="str">
        <f>IF(U29,IF(U29&lt;1%,100%,IF(AND(U29=1%),79%,59%)),"-")</f>
        <v>-</v>
      </c>
      <c r="AA29" s="499" t="str">
        <f>IF(W29,IF(W29&lt;1%,100%,IF(AND(W29=1%),79%,59%)),"-")</f>
        <v>-</v>
      </c>
      <c r="AB29" s="499" t="str">
        <f>IFERROR(AVERAGE(X29:AA29),"-")</f>
        <v>-</v>
      </c>
      <c r="AD29" s="629"/>
    </row>
    <row r="30" spans="1:30" ht="69.75" customHeight="1">
      <c r="A30" s="779"/>
      <c r="B30" s="806"/>
      <c r="C30" s="806"/>
      <c r="D30" s="806"/>
      <c r="E30" s="806"/>
      <c r="F30" s="806"/>
      <c r="G30" s="807"/>
      <c r="H30" s="806"/>
      <c r="I30" s="806"/>
      <c r="J30" s="944"/>
      <c r="K30" s="536" t="s">
        <v>880</v>
      </c>
      <c r="L30" s="790"/>
      <c r="M30" s="536" t="s">
        <v>878</v>
      </c>
      <c r="N30" s="633">
        <v>0.92</v>
      </c>
      <c r="O30" s="633">
        <v>0.92</v>
      </c>
      <c r="P30" s="551">
        <v>0.92</v>
      </c>
      <c r="Q30" s="555"/>
      <c r="R30" s="551">
        <v>0.92</v>
      </c>
      <c r="S30" s="553"/>
      <c r="T30" s="551">
        <v>0.92</v>
      </c>
      <c r="U30" s="553"/>
      <c r="V30" s="551">
        <v>0.92</v>
      </c>
      <c r="W30" s="515"/>
      <c r="X30" s="499">
        <f t="shared" ref="X30:X36" si="18">IFERROR((Q30*100%)/P30,"-")</f>
        <v>0</v>
      </c>
      <c r="Y30" s="499">
        <f t="shared" ref="Y30:Y36" si="19">IFERROR((S30*100%)/R30,"-")</f>
        <v>0</v>
      </c>
      <c r="Z30" s="499">
        <f t="shared" ref="Z30:Z36" si="20">IFERROR((U30*100%)/T30,"-")</f>
        <v>0</v>
      </c>
      <c r="AA30" s="499">
        <f t="shared" ref="AA30:AA36" si="21">IFERROR((W30*100%)/V30,"-")</f>
        <v>0</v>
      </c>
      <c r="AB30" s="499">
        <f t="shared" ref="AB30:AB44" si="22">IFERROR(AVERAGE(X30:AA30),"-")</f>
        <v>0</v>
      </c>
      <c r="AD30" s="629"/>
    </row>
    <row r="31" spans="1:30" ht="105.75" customHeight="1">
      <c r="A31" s="779"/>
      <c r="B31" s="806"/>
      <c r="C31" s="806"/>
      <c r="D31" s="806"/>
      <c r="E31" s="806"/>
      <c r="F31" s="806"/>
      <c r="G31" s="807"/>
      <c r="H31" s="806"/>
      <c r="I31" s="806"/>
      <c r="J31" s="944"/>
      <c r="K31" s="536" t="s">
        <v>881</v>
      </c>
      <c r="L31" s="790"/>
      <c r="M31" s="536" t="s">
        <v>878</v>
      </c>
      <c r="N31" s="633" t="s">
        <v>882</v>
      </c>
      <c r="O31" s="633" t="s">
        <v>834</v>
      </c>
      <c r="P31" s="633" t="s">
        <v>834</v>
      </c>
      <c r="Q31" s="555"/>
      <c r="R31" s="633" t="s">
        <v>834</v>
      </c>
      <c r="S31" s="553"/>
      <c r="T31" s="633" t="s">
        <v>834</v>
      </c>
      <c r="U31" s="553"/>
      <c r="V31" s="633" t="s">
        <v>834</v>
      </c>
      <c r="W31" s="515"/>
      <c r="X31" s="67" t="str">
        <f>IF(Q31,IF(Q31&lt;=1%,100%,0%),"-")</f>
        <v>-</v>
      </c>
      <c r="Y31" s="67" t="str">
        <f>IF(S31,IF(S31&lt;=1%,100%,0%),"-")</f>
        <v>-</v>
      </c>
      <c r="Z31" s="67" t="str">
        <f>IF(U31,IF(U31&lt;=1%,100%,0%),"-")</f>
        <v>-</v>
      </c>
      <c r="AA31" s="67" t="str">
        <f>IF(W31,IF(W31&lt;=1%,100%,0%),"-")</f>
        <v>-</v>
      </c>
      <c r="AB31" s="499" t="str">
        <f t="shared" si="22"/>
        <v>-</v>
      </c>
      <c r="AD31" s="629"/>
    </row>
    <row r="32" spans="1:30" ht="81" customHeight="1">
      <c r="A32" s="779"/>
      <c r="B32" s="806"/>
      <c r="C32" s="806"/>
      <c r="D32" s="806"/>
      <c r="E32" s="806"/>
      <c r="F32" s="806"/>
      <c r="G32" s="807"/>
      <c r="H32" s="806"/>
      <c r="I32" s="806"/>
      <c r="J32" s="944"/>
      <c r="K32" s="536" t="s">
        <v>883</v>
      </c>
      <c r="L32" s="790"/>
      <c r="M32" s="536" t="s">
        <v>878</v>
      </c>
      <c r="N32" s="537">
        <v>0.85</v>
      </c>
      <c r="O32" s="633">
        <v>0.9</v>
      </c>
      <c r="P32" s="551">
        <v>0.9</v>
      </c>
      <c r="Q32" s="555"/>
      <c r="R32" s="551">
        <v>0.9</v>
      </c>
      <c r="S32" s="553"/>
      <c r="T32" s="551">
        <v>0.9</v>
      </c>
      <c r="U32" s="553"/>
      <c r="V32" s="551">
        <v>0.9</v>
      </c>
      <c r="W32" s="515"/>
      <c r="X32" s="499">
        <f t="shared" si="18"/>
        <v>0</v>
      </c>
      <c r="Y32" s="499">
        <f t="shared" si="19"/>
        <v>0</v>
      </c>
      <c r="Z32" s="499">
        <f t="shared" si="20"/>
        <v>0</v>
      </c>
      <c r="AA32" s="499">
        <f t="shared" si="21"/>
        <v>0</v>
      </c>
      <c r="AB32" s="499">
        <f t="shared" si="22"/>
        <v>0</v>
      </c>
      <c r="AD32" s="629"/>
    </row>
    <row r="33" spans="1:30" ht="85.5" customHeight="1">
      <c r="A33" s="779"/>
      <c r="B33" s="806"/>
      <c r="C33" s="806"/>
      <c r="D33" s="806"/>
      <c r="E33" s="806"/>
      <c r="F33" s="806"/>
      <c r="G33" s="807"/>
      <c r="H33" s="806"/>
      <c r="I33" s="806"/>
      <c r="J33" s="944" t="s">
        <v>884</v>
      </c>
      <c r="K33" s="536" t="s">
        <v>885</v>
      </c>
      <c r="L33" s="790"/>
      <c r="M33" s="536" t="s">
        <v>886</v>
      </c>
      <c r="N33" s="578" t="s">
        <v>887</v>
      </c>
      <c r="O33" s="578">
        <v>0.8</v>
      </c>
      <c r="P33" s="551">
        <v>0.8</v>
      </c>
      <c r="Q33" s="553"/>
      <c r="R33" s="551">
        <v>0.8</v>
      </c>
      <c r="S33" s="555"/>
      <c r="T33" s="551">
        <v>0.8</v>
      </c>
      <c r="U33" s="555"/>
      <c r="V33" s="551">
        <v>0.8</v>
      </c>
      <c r="W33" s="515"/>
      <c r="X33" s="499">
        <f t="shared" si="18"/>
        <v>0</v>
      </c>
      <c r="Y33" s="499">
        <f t="shared" si="19"/>
        <v>0</v>
      </c>
      <c r="Z33" s="499">
        <f t="shared" si="20"/>
        <v>0</v>
      </c>
      <c r="AA33" s="499">
        <f t="shared" si="21"/>
        <v>0</v>
      </c>
      <c r="AB33" s="499">
        <f t="shared" si="22"/>
        <v>0</v>
      </c>
      <c r="AD33" s="634" t="s">
        <v>888</v>
      </c>
    </row>
    <row r="34" spans="1:30" ht="94.5" customHeight="1">
      <c r="A34" s="779"/>
      <c r="B34" s="806"/>
      <c r="C34" s="806"/>
      <c r="D34" s="806"/>
      <c r="E34" s="806"/>
      <c r="F34" s="806"/>
      <c r="G34" s="807"/>
      <c r="H34" s="806"/>
      <c r="I34" s="806"/>
      <c r="J34" s="944"/>
      <c r="K34" s="536" t="s">
        <v>889</v>
      </c>
      <c r="L34" s="790"/>
      <c r="M34" s="536" t="s">
        <v>886</v>
      </c>
      <c r="N34" s="537">
        <v>0.87</v>
      </c>
      <c r="O34" s="578" t="s">
        <v>890</v>
      </c>
      <c r="P34" s="551">
        <v>1</v>
      </c>
      <c r="Q34" s="553"/>
      <c r="R34" s="551">
        <v>1</v>
      </c>
      <c r="S34" s="553"/>
      <c r="T34" s="551">
        <v>1</v>
      </c>
      <c r="U34" s="552"/>
      <c r="V34" s="551">
        <v>1</v>
      </c>
      <c r="W34" s="515"/>
      <c r="X34" s="499">
        <f t="shared" si="18"/>
        <v>0</v>
      </c>
      <c r="Y34" s="499">
        <f t="shared" si="19"/>
        <v>0</v>
      </c>
      <c r="Z34" s="499">
        <f t="shared" si="20"/>
        <v>0</v>
      </c>
      <c r="AA34" s="499">
        <f t="shared" si="21"/>
        <v>0</v>
      </c>
      <c r="AB34" s="499">
        <f t="shared" si="22"/>
        <v>0</v>
      </c>
      <c r="AD34" s="635" t="s">
        <v>891</v>
      </c>
    </row>
    <row r="35" spans="1:30" ht="93.75" customHeight="1">
      <c r="A35" s="779"/>
      <c r="B35" s="806"/>
      <c r="C35" s="806"/>
      <c r="D35" s="806"/>
      <c r="E35" s="806"/>
      <c r="F35" s="806"/>
      <c r="G35" s="807"/>
      <c r="H35" s="806"/>
      <c r="I35" s="806"/>
      <c r="J35" s="944" t="s">
        <v>892</v>
      </c>
      <c r="K35" s="536" t="s">
        <v>893</v>
      </c>
      <c r="L35" s="790"/>
      <c r="M35" s="536" t="s">
        <v>894</v>
      </c>
      <c r="N35" s="537">
        <v>0.98</v>
      </c>
      <c r="O35" s="633">
        <v>0.96</v>
      </c>
      <c r="P35" s="551">
        <v>0.96</v>
      </c>
      <c r="Q35" s="553"/>
      <c r="R35" s="551">
        <v>0.96</v>
      </c>
      <c r="S35" s="553"/>
      <c r="T35" s="551">
        <v>0.96</v>
      </c>
      <c r="U35" s="553"/>
      <c r="V35" s="551">
        <v>0.96</v>
      </c>
      <c r="W35" s="515"/>
      <c r="X35" s="499">
        <f t="shared" si="18"/>
        <v>0</v>
      </c>
      <c r="Y35" s="499">
        <f t="shared" si="19"/>
        <v>0</v>
      </c>
      <c r="Z35" s="499">
        <f t="shared" si="20"/>
        <v>0</v>
      </c>
      <c r="AA35" s="499">
        <f t="shared" si="21"/>
        <v>0</v>
      </c>
      <c r="AB35" s="499">
        <f t="shared" si="22"/>
        <v>0</v>
      </c>
      <c r="AD35" s="636"/>
    </row>
    <row r="36" spans="1:30" ht="93.75" customHeight="1">
      <c r="A36" s="779"/>
      <c r="B36" s="806"/>
      <c r="C36" s="806"/>
      <c r="D36" s="806"/>
      <c r="E36" s="806"/>
      <c r="F36" s="806"/>
      <c r="G36" s="807"/>
      <c r="H36" s="806"/>
      <c r="I36" s="806"/>
      <c r="J36" s="944"/>
      <c r="K36" s="536" t="s">
        <v>895</v>
      </c>
      <c r="L36" s="790"/>
      <c r="M36" s="536" t="s">
        <v>894</v>
      </c>
      <c r="N36" s="537">
        <v>1</v>
      </c>
      <c r="O36" s="633">
        <v>1</v>
      </c>
      <c r="P36" s="551">
        <v>1</v>
      </c>
      <c r="Q36" s="553"/>
      <c r="R36" s="551">
        <v>1</v>
      </c>
      <c r="S36" s="553"/>
      <c r="T36" s="551">
        <v>1</v>
      </c>
      <c r="U36" s="553"/>
      <c r="V36" s="551">
        <v>1</v>
      </c>
      <c r="W36" s="515"/>
      <c r="X36" s="499">
        <f t="shared" si="18"/>
        <v>0</v>
      </c>
      <c r="Y36" s="499">
        <f t="shared" si="19"/>
        <v>0</v>
      </c>
      <c r="Z36" s="499">
        <f t="shared" si="20"/>
        <v>0</v>
      </c>
      <c r="AA36" s="499">
        <f t="shared" si="21"/>
        <v>0</v>
      </c>
      <c r="AB36" s="499">
        <f t="shared" si="22"/>
        <v>0</v>
      </c>
      <c r="AD36" s="636"/>
    </row>
    <row r="37" spans="1:30" ht="120.75" customHeight="1">
      <c r="A37" s="779"/>
      <c r="B37" s="806"/>
      <c r="C37" s="806"/>
      <c r="D37" s="806"/>
      <c r="E37" s="806"/>
      <c r="F37" s="806"/>
      <c r="G37" s="807"/>
      <c r="H37" s="806"/>
      <c r="I37" s="806"/>
      <c r="J37" s="944"/>
      <c r="K37" s="637" t="s">
        <v>896</v>
      </c>
      <c r="L37" s="790"/>
      <c r="M37" s="536" t="s">
        <v>894</v>
      </c>
      <c r="N37" s="537">
        <v>0.02</v>
      </c>
      <c r="O37" s="633">
        <v>0.05</v>
      </c>
      <c r="P37" s="551">
        <v>0.05</v>
      </c>
      <c r="Q37" s="553"/>
      <c r="R37" s="551">
        <v>0.05</v>
      </c>
      <c r="S37" s="553"/>
      <c r="T37" s="551">
        <v>0.05</v>
      </c>
      <c r="U37" s="555"/>
      <c r="V37" s="551">
        <v>0.05</v>
      </c>
      <c r="W37" s="515"/>
      <c r="X37" s="67" t="str">
        <f>IF(Q37,IF(Q37&lt;=5%,100%,0%),"-")</f>
        <v>-</v>
      </c>
      <c r="Y37" s="67" t="str">
        <f>IF(S37,IF(S37&lt;=5%,100%,0%),"-")</f>
        <v>-</v>
      </c>
      <c r="Z37" s="67" t="str">
        <f>IF(U37,IF(U37&lt;=5%,100%,0%),"-")</f>
        <v>-</v>
      </c>
      <c r="AA37" s="67" t="str">
        <f>IF(W37,IF(W37&lt;=5%,100%,0%),"-")</f>
        <v>-</v>
      </c>
      <c r="AB37" s="499" t="str">
        <f t="shared" si="22"/>
        <v>-</v>
      </c>
      <c r="AD37" s="638"/>
    </row>
    <row r="38" spans="1:30" ht="101.25" customHeight="1">
      <c r="A38" s="779"/>
      <c r="B38" s="806"/>
      <c r="C38" s="806"/>
      <c r="D38" s="806"/>
      <c r="E38" s="806"/>
      <c r="F38" s="806"/>
      <c r="G38" s="807"/>
      <c r="H38" s="806"/>
      <c r="I38" s="806"/>
      <c r="J38" s="944" t="s">
        <v>897</v>
      </c>
      <c r="K38" s="639" t="s">
        <v>898</v>
      </c>
      <c r="L38" s="790"/>
      <c r="M38" s="639" t="s">
        <v>899</v>
      </c>
      <c r="N38" s="536">
        <v>2.2000000000000002</v>
      </c>
      <c r="O38" s="640" t="s">
        <v>1125</v>
      </c>
      <c r="P38" s="551" t="s">
        <v>1126</v>
      </c>
      <c r="Q38" s="641"/>
      <c r="R38" s="551" t="s">
        <v>1126</v>
      </c>
      <c r="S38" s="642"/>
      <c r="T38" s="551" t="s">
        <v>1126</v>
      </c>
      <c r="U38" s="642"/>
      <c r="V38" s="551" t="s">
        <v>1126</v>
      </c>
      <c r="W38" s="643"/>
      <c r="X38" s="499" t="str">
        <f>IF(Q38,IF(Q38&lt;=5%,100%,0%),"-")</f>
        <v>-</v>
      </c>
      <c r="Y38" s="499" t="str">
        <f>IF(S38,IF(S38&lt;=5%,100%,0%),"-")</f>
        <v>-</v>
      </c>
      <c r="Z38" s="499" t="str">
        <f>IF(U38,IF(U38&lt;=5%,100%,0%),"-")</f>
        <v>-</v>
      </c>
      <c r="AA38" s="499" t="str">
        <f>IF(W38,IF(W38&lt;=5%,100%,0%),"-")</f>
        <v>-</v>
      </c>
      <c r="AB38" s="499" t="str">
        <f t="shared" si="22"/>
        <v>-</v>
      </c>
      <c r="AD38" s="644"/>
    </row>
    <row r="39" spans="1:30" ht="86.25" customHeight="1">
      <c r="A39" s="779"/>
      <c r="B39" s="806"/>
      <c r="C39" s="806"/>
      <c r="D39" s="806"/>
      <c r="E39" s="806"/>
      <c r="F39" s="806"/>
      <c r="G39" s="807"/>
      <c r="H39" s="806"/>
      <c r="I39" s="806"/>
      <c r="J39" s="944"/>
      <c r="K39" s="639" t="s">
        <v>900</v>
      </c>
      <c r="L39" s="790"/>
      <c r="M39" s="639" t="s">
        <v>899</v>
      </c>
      <c r="N39" s="536" t="s">
        <v>901</v>
      </c>
      <c r="O39" s="640" t="s">
        <v>1125</v>
      </c>
      <c r="P39" s="551" t="s">
        <v>1127</v>
      </c>
      <c r="Q39" s="642"/>
      <c r="R39" s="551" t="s">
        <v>1127</v>
      </c>
      <c r="S39" s="641"/>
      <c r="T39" s="551" t="s">
        <v>1127</v>
      </c>
      <c r="U39" s="641"/>
      <c r="V39" s="551" t="s">
        <v>1127</v>
      </c>
      <c r="W39" s="643"/>
      <c r="X39" s="499" t="str">
        <f>IF(Q39,IF(Q39&lt;=20%,100%,0%),"-")</f>
        <v>-</v>
      </c>
      <c r="Y39" s="499" t="str">
        <f>IF(S39,IF(S39&lt;=20%,100%,0%),"-")</f>
        <v>-</v>
      </c>
      <c r="Z39" s="499" t="str">
        <f>IF(Q39,IF(Q39&lt;=20%,100%,0%),"-")</f>
        <v>-</v>
      </c>
      <c r="AA39" s="499" t="str">
        <f>IF(W39,IF(W39&lt;=20%,100%,0%),"-")</f>
        <v>-</v>
      </c>
      <c r="AB39" s="499" t="str">
        <f t="shared" si="22"/>
        <v>-</v>
      </c>
      <c r="AD39" s="644"/>
    </row>
    <row r="40" spans="1:30" ht="51" customHeight="1">
      <c r="A40" s="779"/>
      <c r="B40" s="806"/>
      <c r="C40" s="806"/>
      <c r="D40" s="806"/>
      <c r="E40" s="806"/>
      <c r="F40" s="806"/>
      <c r="G40" s="807"/>
      <c r="H40" s="806"/>
      <c r="I40" s="806"/>
      <c r="J40" s="944"/>
      <c r="K40" s="639" t="s">
        <v>902</v>
      </c>
      <c r="L40" s="790"/>
      <c r="M40" s="639" t="s">
        <v>899</v>
      </c>
      <c r="N40" s="536" t="s">
        <v>903</v>
      </c>
      <c r="O40" s="640" t="s">
        <v>1125</v>
      </c>
      <c r="P40" s="551" t="s">
        <v>1128</v>
      </c>
      <c r="Q40" s="642"/>
      <c r="R40" s="551" t="s">
        <v>1128</v>
      </c>
      <c r="S40" s="642"/>
      <c r="T40" s="551" t="s">
        <v>1128</v>
      </c>
      <c r="U40" s="641"/>
      <c r="V40" s="551" t="s">
        <v>1128</v>
      </c>
      <c r="W40" s="643"/>
      <c r="X40" s="499" t="str">
        <f>IF(Q40,IF(Q40&lt;=15%,100%,0%),"-")</f>
        <v>-</v>
      </c>
      <c r="Y40" s="499" t="str">
        <f>IF(S40,IF(S40&lt;=15%,100%,0%),"-")</f>
        <v>-</v>
      </c>
      <c r="Z40" s="499" t="str">
        <f>IF(Q40,IF(Q40&lt;=15%,100%,0%),"-")</f>
        <v>-</v>
      </c>
      <c r="AA40" s="499" t="str">
        <f>IF(W40,IF(W40&lt;=15%,100%,0%),"-")</f>
        <v>-</v>
      </c>
      <c r="AB40" s="499" t="str">
        <f t="shared" si="22"/>
        <v>-</v>
      </c>
      <c r="AD40" s="645"/>
    </row>
    <row r="41" spans="1:30" ht="54.75" customHeight="1">
      <c r="A41" s="779"/>
      <c r="B41" s="806"/>
      <c r="C41" s="806"/>
      <c r="D41" s="806"/>
      <c r="E41" s="806"/>
      <c r="F41" s="806"/>
      <c r="G41" s="807"/>
      <c r="H41" s="806"/>
      <c r="I41" s="806"/>
      <c r="J41" s="944"/>
      <c r="K41" s="639" t="s">
        <v>904</v>
      </c>
      <c r="L41" s="790"/>
      <c r="M41" s="639" t="s">
        <v>899</v>
      </c>
      <c r="N41" s="536" t="s">
        <v>905</v>
      </c>
      <c r="O41" s="640" t="s">
        <v>1125</v>
      </c>
      <c r="P41" s="551" t="s">
        <v>1126</v>
      </c>
      <c r="Q41" s="642"/>
      <c r="R41" s="551" t="s">
        <v>1126</v>
      </c>
      <c r="S41" s="642"/>
      <c r="T41" s="551" t="s">
        <v>1126</v>
      </c>
      <c r="U41" s="642"/>
      <c r="V41" s="551" t="s">
        <v>1126</v>
      </c>
      <c r="W41" s="643"/>
      <c r="X41" s="499" t="str">
        <f>IF(Q41,IF(Q41&lt;=5%,100%,0%),"-")</f>
        <v>-</v>
      </c>
      <c r="Y41" s="499" t="str">
        <f>IF(S41,IF(S41&lt;=5%,100%,0%),"-")</f>
        <v>-</v>
      </c>
      <c r="Z41" s="499" t="str">
        <f>IF(Q41,IF(Q41&lt;=5%,100%,0%),"-")</f>
        <v>-</v>
      </c>
      <c r="AA41" s="499" t="str">
        <f>IF(W41,IF(W41&lt;=5%,100%,0%),"-")</f>
        <v>-</v>
      </c>
      <c r="AB41" s="499" t="str">
        <f t="shared" si="22"/>
        <v>-</v>
      </c>
      <c r="AD41" s="645"/>
    </row>
    <row r="42" spans="1:30" ht="38.25">
      <c r="A42" s="779"/>
      <c r="B42" s="806"/>
      <c r="C42" s="806"/>
      <c r="D42" s="806"/>
      <c r="E42" s="806"/>
      <c r="F42" s="806"/>
      <c r="G42" s="807"/>
      <c r="H42" s="806"/>
      <c r="I42" s="806"/>
      <c r="J42" s="944"/>
      <c r="K42" s="639" t="s">
        <v>906</v>
      </c>
      <c r="L42" s="790"/>
      <c r="M42" s="639" t="s">
        <v>899</v>
      </c>
      <c r="N42" s="537">
        <v>0.08</v>
      </c>
      <c r="O42" s="551" t="s">
        <v>907</v>
      </c>
      <c r="P42" s="551" t="s">
        <v>907</v>
      </c>
      <c r="Q42" s="646"/>
      <c r="R42" s="551" t="s">
        <v>907</v>
      </c>
      <c r="S42" s="647"/>
      <c r="T42" s="551" t="s">
        <v>907</v>
      </c>
      <c r="U42" s="647"/>
      <c r="V42" s="551" t="s">
        <v>907</v>
      </c>
      <c r="W42" s="648"/>
      <c r="X42" s="499" t="str">
        <f>IF(Q42,IF(Q42&lt;=8%,100%,0%),"-")</f>
        <v>-</v>
      </c>
      <c r="Y42" s="499" t="str">
        <f>IF(S42,IF(S42&lt;=8%,100%,0%),"-")</f>
        <v>-</v>
      </c>
      <c r="Z42" s="499" t="str">
        <f>IF(U42,IF(U42&lt;=8%,100%,0%),"-")</f>
        <v>-</v>
      </c>
      <c r="AA42" s="499" t="str">
        <f>IF(W42,IF(W42&lt;=8%,100%,0%),"-")</f>
        <v>-</v>
      </c>
      <c r="AB42" s="499" t="str">
        <f t="shared" si="22"/>
        <v>-</v>
      </c>
      <c r="AD42" s="645"/>
    </row>
    <row r="43" spans="1:30" ht="114.75">
      <c r="A43" s="779"/>
      <c r="B43" s="945" t="s">
        <v>908</v>
      </c>
      <c r="C43" s="946"/>
      <c r="D43" s="946"/>
      <c r="E43" s="946"/>
      <c r="F43" s="946"/>
      <c r="G43" s="946"/>
      <c r="H43" s="946"/>
      <c r="I43" s="947"/>
      <c r="J43" s="639" t="s">
        <v>909</v>
      </c>
      <c r="K43" s="649" t="s">
        <v>910</v>
      </c>
      <c r="L43" s="790"/>
      <c r="M43" s="639" t="s">
        <v>899</v>
      </c>
      <c r="N43" s="536" t="s">
        <v>1129</v>
      </c>
      <c r="O43" s="551" t="s">
        <v>907</v>
      </c>
      <c r="P43" s="551" t="s">
        <v>907</v>
      </c>
      <c r="Q43" s="650"/>
      <c r="R43" s="551" t="s">
        <v>907</v>
      </c>
      <c r="S43" s="651"/>
      <c r="T43" s="551" t="s">
        <v>907</v>
      </c>
      <c r="U43" s="651"/>
      <c r="V43" s="551" t="s">
        <v>907</v>
      </c>
      <c r="W43" s="648"/>
      <c r="X43" s="67" t="str">
        <f>IF(Q43,IF(Q43&lt;=8%,100%,0%),"-")</f>
        <v>-</v>
      </c>
      <c r="Y43" s="67" t="str">
        <f>IF(S43,IF(S43&lt;=8%,100%,0%),"-")</f>
        <v>-</v>
      </c>
      <c r="Z43" s="67" t="str">
        <f>IF(U43,IF(U43&lt;=8%,100%,0%),"-")</f>
        <v>-</v>
      </c>
      <c r="AA43" s="67" t="str">
        <f>IF(W43,IF(W43&lt;=8%,100%,0%),"-")</f>
        <v>-</v>
      </c>
      <c r="AB43" s="499" t="str">
        <f t="shared" si="22"/>
        <v>-</v>
      </c>
      <c r="AD43" s="652"/>
    </row>
    <row r="44" spans="1:30" ht="119.25" customHeight="1">
      <c r="A44" s="779"/>
      <c r="B44" s="948"/>
      <c r="C44" s="949"/>
      <c r="D44" s="949"/>
      <c r="E44" s="949"/>
      <c r="F44" s="949"/>
      <c r="G44" s="949"/>
      <c r="H44" s="949"/>
      <c r="I44" s="950"/>
      <c r="J44" s="639" t="s">
        <v>911</v>
      </c>
      <c r="K44" s="649" t="s">
        <v>912</v>
      </c>
      <c r="L44" s="790"/>
      <c r="M44" s="639" t="s">
        <v>899</v>
      </c>
      <c r="N44" s="536" t="s">
        <v>1130</v>
      </c>
      <c r="O44" s="551" t="s">
        <v>913</v>
      </c>
      <c r="P44" s="551" t="s">
        <v>913</v>
      </c>
      <c r="Q44" s="650"/>
      <c r="R44" s="551" t="s">
        <v>913</v>
      </c>
      <c r="S44" s="650"/>
      <c r="T44" s="551" t="s">
        <v>913</v>
      </c>
      <c r="U44" s="650"/>
      <c r="V44" s="551" t="s">
        <v>913</v>
      </c>
      <c r="W44" s="653"/>
      <c r="X44" s="67" t="str">
        <f>IF(Q44,IF(Q44&lt;=15%,100%,0%),"-")</f>
        <v>-</v>
      </c>
      <c r="Y44" s="67" t="str">
        <f>IF(S44,IF(S44&lt;=15%,100%,0%),"-")</f>
        <v>-</v>
      </c>
      <c r="Z44" s="67" t="str">
        <f>IF(U44,IF(U44&lt;=15%,100%,0%),"-")</f>
        <v>-</v>
      </c>
      <c r="AA44" s="67" t="str">
        <f>IF(W44,IF(W44&lt;=15%,100%,0%),"-")</f>
        <v>-</v>
      </c>
      <c r="AB44" s="499" t="str">
        <f t="shared" si="22"/>
        <v>-</v>
      </c>
      <c r="AD44" s="654"/>
    </row>
    <row r="45" spans="1:30" ht="50.25" customHeight="1">
      <c r="A45" s="951" t="s">
        <v>181</v>
      </c>
      <c r="B45" s="952"/>
      <c r="C45" s="952"/>
      <c r="D45" s="952"/>
      <c r="E45" s="952"/>
      <c r="F45" s="952"/>
      <c r="G45" s="952"/>
      <c r="H45" s="952"/>
      <c r="I45" s="952"/>
      <c r="J45" s="952"/>
      <c r="K45" s="953"/>
      <c r="L45" s="549"/>
      <c r="M45" s="549"/>
      <c r="N45" s="549"/>
      <c r="O45" s="549"/>
      <c r="P45" s="549"/>
      <c r="Q45" s="549"/>
      <c r="R45" s="549"/>
      <c r="S45" s="549"/>
      <c r="T45" s="549"/>
      <c r="U45" s="549"/>
      <c r="V45" s="549"/>
      <c r="W45" s="549"/>
      <c r="X45" s="57">
        <f>AVERAGE(X29:X44)</f>
        <v>0</v>
      </c>
      <c r="Y45" s="57">
        <f>AVERAGE(Y29:Y44)</f>
        <v>0</v>
      </c>
      <c r="Z45" s="57">
        <f>AVERAGE(Z29:Z44)</f>
        <v>0</v>
      </c>
      <c r="AA45" s="57">
        <f>AVERAGE(AA29:AA44)</f>
        <v>0</v>
      </c>
      <c r="AB45" s="57">
        <f>AVERAGE(AB29:AB44)</f>
        <v>0</v>
      </c>
      <c r="AD45" s="69"/>
    </row>
    <row r="47" spans="1:30" ht="21">
      <c r="K47" s="333"/>
      <c r="L47" s="334"/>
    </row>
    <row r="48" spans="1:30" ht="21">
      <c r="K48" s="333"/>
      <c r="L48" s="334"/>
    </row>
    <row r="49" spans="11:12" ht="21">
      <c r="K49" s="333"/>
      <c r="L49" s="334"/>
    </row>
    <row r="50" spans="11:12" ht="21">
      <c r="K50" s="333"/>
      <c r="L50" s="334"/>
    </row>
    <row r="51" spans="11:12" ht="21">
      <c r="K51" s="333"/>
      <c r="L51" s="333"/>
    </row>
  </sheetData>
  <mergeCells count="80">
    <mergeCell ref="A45:K45"/>
    <mergeCell ref="A23:AB26"/>
    <mergeCell ref="X27:AB27"/>
    <mergeCell ref="L28:L44"/>
    <mergeCell ref="A29:A44"/>
    <mergeCell ref="B29:B42"/>
    <mergeCell ref="C29:C42"/>
    <mergeCell ref="D29:D42"/>
    <mergeCell ref="E29:E42"/>
    <mergeCell ref="F29:F42"/>
    <mergeCell ref="G29:G42"/>
    <mergeCell ref="H29:H42"/>
    <mergeCell ref="I29:I42"/>
    <mergeCell ref="J29:J32"/>
    <mergeCell ref="J33:J34"/>
    <mergeCell ref="J35:J37"/>
    <mergeCell ref="J38:J42"/>
    <mergeCell ref="B43:I44"/>
    <mergeCell ref="A27:A28"/>
    <mergeCell ref="B27:B28"/>
    <mergeCell ref="C27:C28"/>
    <mergeCell ref="D27:D28"/>
    <mergeCell ref="E27:E28"/>
    <mergeCell ref="F27:F28"/>
    <mergeCell ref="G27:G28"/>
    <mergeCell ref="H27:H28"/>
    <mergeCell ref="I27:I28"/>
    <mergeCell ref="J27:J28"/>
    <mergeCell ref="K27:K28"/>
    <mergeCell ref="M27:M28"/>
    <mergeCell ref="N27:N28"/>
    <mergeCell ref="O27:O28"/>
    <mergeCell ref="P27:V27"/>
    <mergeCell ref="F14:F15"/>
    <mergeCell ref="F8:F9"/>
    <mergeCell ref="E14:E15"/>
    <mergeCell ref="A19:M19"/>
    <mergeCell ref="B14:B15"/>
    <mergeCell ref="C14:C15"/>
    <mergeCell ref="D14:D15"/>
    <mergeCell ref="I14:I15"/>
    <mergeCell ref="D16:D17"/>
    <mergeCell ref="A16:A17"/>
    <mergeCell ref="B16:B17"/>
    <mergeCell ref="C16:C17"/>
    <mergeCell ref="G14:G15"/>
    <mergeCell ref="H14:H15"/>
    <mergeCell ref="A14:A15"/>
    <mergeCell ref="A2:A3"/>
    <mergeCell ref="B2:B3"/>
    <mergeCell ref="D11:D13"/>
    <mergeCell ref="C5:C10"/>
    <mergeCell ref="D5:D10"/>
    <mergeCell ref="B5:B13"/>
    <mergeCell ref="D2:D3"/>
    <mergeCell ref="G2:G3"/>
    <mergeCell ref="H2:H3"/>
    <mergeCell ref="J2:J3"/>
    <mergeCell ref="E8:E9"/>
    <mergeCell ref="H8:H9"/>
    <mergeCell ref="I2:I3"/>
    <mergeCell ref="E2:E3"/>
    <mergeCell ref="G8:G9"/>
    <mergeCell ref="F2:F3"/>
    <mergeCell ref="A1:D1"/>
    <mergeCell ref="C2:C3"/>
    <mergeCell ref="C11:C13"/>
    <mergeCell ref="A5:A13"/>
    <mergeCell ref="V2:Z2"/>
    <mergeCell ref="N2:T2"/>
    <mergeCell ref="E11:E13"/>
    <mergeCell ref="F11:F13"/>
    <mergeCell ref="G11:G13"/>
    <mergeCell ref="H11:H13"/>
    <mergeCell ref="I11:I13"/>
    <mergeCell ref="M2:M3"/>
    <mergeCell ref="L2:L18"/>
    <mergeCell ref="E16:E17"/>
    <mergeCell ref="K2:K3"/>
    <mergeCell ref="I8:I9"/>
  </mergeCells>
  <conditionalFormatting sqref="V4:Z19 X29:AB45">
    <cfRule type="cellIs" dxfId="96" priority="675" operator="lessThan">
      <formula>0.6</formula>
    </cfRule>
    <cfRule type="cellIs" dxfId="95" priority="676" operator="between">
      <formula>60%</formula>
      <formula>79%</formula>
    </cfRule>
    <cfRule type="cellIs" dxfId="94" priority="677" operator="between">
      <formula>80%</formula>
      <formula>100%</formula>
    </cfRule>
  </conditionalFormatting>
  <conditionalFormatting sqref="Z42:AA42 X43:AA44">
    <cfRule type="cellIs" dxfId="93" priority="4" operator="lessThanOrEqual">
      <formula>55%</formula>
    </cfRule>
    <cfRule type="cellIs" dxfId="92" priority="5" operator="between">
      <formula>30%</formula>
      <formula>55%</formula>
    </cfRule>
    <cfRule type="cellIs" dxfId="91" priority="6" operator="between">
      <formula>56%</formula>
      <formula>79%</formula>
    </cfRule>
    <cfRule type="cellIs" dxfId="90" priority="7" operator="greaterThanOrEqual">
      <formula>80%</formula>
    </cfRule>
  </conditionalFormatting>
  <conditionalFormatting sqref="X44:AA44">
    <cfRule type="cellIs" dxfId="89" priority="1" operator="lessThanOrEqual">
      <formula>59%</formula>
    </cfRule>
    <cfRule type="cellIs" dxfId="88" priority="2" operator="between">
      <formula>0.6</formula>
      <formula>0.79</formula>
    </cfRule>
    <cfRule type="cellIs" dxfId="87" priority="3" operator="greaterThanOrEqual">
      <formula>0.8</formula>
    </cfRule>
  </conditionalFormatting>
  <hyperlinks>
    <hyperlink ref="A1:D1" location="Inicio!A1" display="INICIO"/>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tabColor theme="4"/>
  </sheetPr>
  <dimension ref="A1:AC34"/>
  <sheetViews>
    <sheetView topLeftCell="K28" zoomScale="70" zoomScaleNormal="70" workbookViewId="0">
      <selection activeCell="AB34" sqref="AB34"/>
    </sheetView>
  </sheetViews>
  <sheetFormatPr baseColWidth="10" defaultColWidth="11.42578125" defaultRowHeight="12.75"/>
  <cols>
    <col min="1" max="4" width="11.42578125" style="35"/>
    <col min="5" max="5" width="24.7109375" style="35" customWidth="1"/>
    <col min="6" max="8" width="11.42578125" style="35"/>
    <col min="9" max="9" width="16.28515625" style="35" customWidth="1"/>
    <col min="10" max="10" width="21.85546875" style="35" customWidth="1"/>
    <col min="11" max="12" width="21.42578125" style="35" customWidth="1"/>
    <col min="13" max="13" width="17.42578125" style="35" customWidth="1"/>
    <col min="14" max="14" width="14.85546875" style="35" customWidth="1"/>
    <col min="15" max="15" width="14.140625" style="35" customWidth="1"/>
    <col min="16" max="16" width="13" style="35" customWidth="1"/>
    <col min="17" max="17" width="11.5703125" style="35" customWidth="1"/>
    <col min="18" max="18" width="11.42578125" style="35"/>
    <col min="19" max="19" width="14.140625" style="35" customWidth="1"/>
    <col min="20" max="20" width="12.42578125" style="35" customWidth="1"/>
    <col min="21" max="21" width="11.42578125" style="35" customWidth="1"/>
    <col min="22" max="22" width="15.28515625" style="35" customWidth="1"/>
    <col min="23" max="26" width="17.28515625" style="35" customWidth="1"/>
    <col min="27" max="27" width="15" style="35" customWidth="1"/>
    <col min="28" max="28" width="16.7109375" style="35" customWidth="1"/>
    <col min="29" max="29" width="17.5703125" style="74" customWidth="1"/>
    <col min="30" max="16384" width="11.42578125" style="35"/>
  </cols>
  <sheetData>
    <row r="1" spans="1:26" ht="38.25" customHeight="1">
      <c r="A1" s="757" t="s">
        <v>313</v>
      </c>
      <c r="B1" s="824"/>
      <c r="C1" s="824"/>
      <c r="D1" s="824"/>
    </row>
    <row r="2" spans="1:26" ht="43.5" customHeight="1">
      <c r="A2" s="763" t="s">
        <v>352</v>
      </c>
      <c r="B2" s="763" t="s">
        <v>350</v>
      </c>
      <c r="C2" s="763" t="s">
        <v>187</v>
      </c>
      <c r="D2" s="763" t="s">
        <v>0</v>
      </c>
      <c r="E2" s="763" t="s">
        <v>348</v>
      </c>
      <c r="F2" s="763" t="s">
        <v>341</v>
      </c>
      <c r="G2" s="763" t="s">
        <v>1</v>
      </c>
      <c r="H2" s="763" t="s">
        <v>469</v>
      </c>
      <c r="I2" s="763" t="s">
        <v>108</v>
      </c>
      <c r="J2" s="763" t="s">
        <v>187</v>
      </c>
      <c r="K2" s="763" t="s">
        <v>109</v>
      </c>
      <c r="L2" s="789" t="s">
        <v>277</v>
      </c>
      <c r="M2" s="763" t="s">
        <v>2</v>
      </c>
      <c r="N2" s="821" t="s">
        <v>3</v>
      </c>
      <c r="O2" s="822"/>
      <c r="P2" s="822"/>
      <c r="Q2" s="822"/>
      <c r="R2" s="822"/>
      <c r="S2" s="822"/>
      <c r="T2" s="858"/>
      <c r="U2" s="36"/>
      <c r="V2" s="786" t="s">
        <v>434</v>
      </c>
      <c r="W2" s="787"/>
      <c r="X2" s="787"/>
      <c r="Y2" s="787"/>
      <c r="Z2" s="788"/>
    </row>
    <row r="3" spans="1:26" ht="67.5" customHeight="1">
      <c r="A3" s="764"/>
      <c r="B3" s="764"/>
      <c r="C3" s="764"/>
      <c r="D3" s="764"/>
      <c r="E3" s="764"/>
      <c r="F3" s="764"/>
      <c r="G3" s="764"/>
      <c r="H3" s="764"/>
      <c r="I3" s="764"/>
      <c r="J3" s="764"/>
      <c r="K3" s="764"/>
      <c r="L3" s="790"/>
      <c r="M3" s="764"/>
      <c r="N3" s="36" t="s">
        <v>124</v>
      </c>
      <c r="O3" s="36" t="s">
        <v>126</v>
      </c>
      <c r="P3" s="36" t="s">
        <v>125</v>
      </c>
      <c r="Q3" s="36" t="s">
        <v>127</v>
      </c>
      <c r="R3" s="36" t="s">
        <v>128</v>
      </c>
      <c r="S3" s="36" t="s">
        <v>129</v>
      </c>
      <c r="T3" s="36" t="s">
        <v>130</v>
      </c>
      <c r="U3" s="36" t="s">
        <v>131</v>
      </c>
      <c r="V3" s="36" t="s">
        <v>296</v>
      </c>
      <c r="W3" s="36" t="s">
        <v>292</v>
      </c>
      <c r="X3" s="36" t="s">
        <v>293</v>
      </c>
      <c r="Y3" s="36" t="s">
        <v>294</v>
      </c>
      <c r="Z3" s="342" t="s">
        <v>465</v>
      </c>
    </row>
    <row r="4" spans="1:26" ht="102.75" customHeight="1">
      <c r="A4" s="444" t="s">
        <v>424</v>
      </c>
      <c r="B4" s="445" t="s">
        <v>4</v>
      </c>
      <c r="C4" s="445" t="s">
        <v>5</v>
      </c>
      <c r="D4" s="445" t="s">
        <v>171</v>
      </c>
      <c r="E4" s="202" t="s">
        <v>10</v>
      </c>
      <c r="F4" s="202" t="s">
        <v>11</v>
      </c>
      <c r="G4" s="164">
        <v>0.9</v>
      </c>
      <c r="H4" s="168">
        <v>1</v>
      </c>
      <c r="I4" s="202" t="s">
        <v>151</v>
      </c>
      <c r="J4" s="202" t="s">
        <v>373</v>
      </c>
      <c r="K4" s="202" t="s">
        <v>408</v>
      </c>
      <c r="L4" s="790"/>
      <c r="M4" s="37" t="s">
        <v>272</v>
      </c>
      <c r="N4" s="58">
        <v>1</v>
      </c>
      <c r="O4" s="247"/>
      <c r="P4" s="58">
        <v>1</v>
      </c>
      <c r="Q4" s="247"/>
      <c r="R4" s="58">
        <v>1</v>
      </c>
      <c r="S4" s="247"/>
      <c r="T4" s="58">
        <v>1</v>
      </c>
      <c r="U4" s="256"/>
      <c r="V4" s="67">
        <f t="shared" ref="V4:V17" si="0">IFERROR((O4*100%)/N4,"-")</f>
        <v>0</v>
      </c>
      <c r="W4" s="67">
        <f t="shared" ref="W4:W17" si="1">IFERROR((Q4*100%)/P4,"-")</f>
        <v>0</v>
      </c>
      <c r="X4" s="67">
        <f t="shared" ref="X4:X17" si="2">IFERROR((S4*100%)/R4,"-")</f>
        <v>0</v>
      </c>
      <c r="Y4" s="67">
        <f t="shared" ref="Y4:Y17" si="3">IFERROR((U4*100%)/T4,"-")</f>
        <v>0</v>
      </c>
      <c r="Z4" s="67">
        <f t="shared" ref="Z4:Z18" si="4">IFERROR(AVERAGE(V4:Y4),"-")</f>
        <v>0</v>
      </c>
    </row>
    <row r="5" spans="1:26" ht="116.25" customHeight="1">
      <c r="A5" s="778" t="s">
        <v>29</v>
      </c>
      <c r="B5" s="769" t="s">
        <v>166</v>
      </c>
      <c r="C5" s="769" t="s">
        <v>27</v>
      </c>
      <c r="D5" s="769" t="s">
        <v>281</v>
      </c>
      <c r="E5" s="199" t="s">
        <v>28</v>
      </c>
      <c r="F5" s="326" t="s">
        <v>464</v>
      </c>
      <c r="G5" s="201">
        <v>1</v>
      </c>
      <c r="H5" s="200">
        <v>1</v>
      </c>
      <c r="I5" s="204" t="s">
        <v>134</v>
      </c>
      <c r="J5" s="204" t="s">
        <v>417</v>
      </c>
      <c r="K5" s="374" t="s">
        <v>473</v>
      </c>
      <c r="L5" s="790"/>
      <c r="M5" s="116" t="s">
        <v>112</v>
      </c>
      <c r="N5" s="121">
        <v>1</v>
      </c>
      <c r="O5" s="291"/>
      <c r="P5" s="121">
        <v>1</v>
      </c>
      <c r="Q5" s="291"/>
      <c r="R5" s="121">
        <v>1</v>
      </c>
      <c r="S5" s="291"/>
      <c r="T5" s="121">
        <v>1</v>
      </c>
      <c r="U5" s="256"/>
      <c r="V5" s="67">
        <f t="shared" si="0"/>
        <v>0</v>
      </c>
      <c r="W5" s="67">
        <f t="shared" si="1"/>
        <v>0</v>
      </c>
      <c r="X5" s="67">
        <f t="shared" si="2"/>
        <v>0</v>
      </c>
      <c r="Y5" s="67">
        <f t="shared" si="3"/>
        <v>0</v>
      </c>
      <c r="Z5" s="67">
        <f t="shared" si="4"/>
        <v>0</v>
      </c>
    </row>
    <row r="6" spans="1:26" ht="100.5" customHeight="1">
      <c r="A6" s="779"/>
      <c r="B6" s="770"/>
      <c r="C6" s="770"/>
      <c r="D6" s="770"/>
      <c r="E6" s="102" t="s">
        <v>33</v>
      </c>
      <c r="F6" s="378" t="s">
        <v>34</v>
      </c>
      <c r="G6" s="379">
        <v>0.7</v>
      </c>
      <c r="H6" s="380">
        <v>0.9</v>
      </c>
      <c r="I6" s="379" t="s">
        <v>156</v>
      </c>
      <c r="J6" s="409" t="s">
        <v>504</v>
      </c>
      <c r="K6" s="409" t="s">
        <v>506</v>
      </c>
      <c r="L6" s="790"/>
      <c r="M6" s="407" t="s">
        <v>503</v>
      </c>
      <c r="N6" s="104">
        <v>1</v>
      </c>
      <c r="O6" s="253"/>
      <c r="P6" s="104">
        <v>1</v>
      </c>
      <c r="Q6" s="253"/>
      <c r="R6" s="104">
        <v>1</v>
      </c>
      <c r="S6" s="253"/>
      <c r="T6" s="104">
        <v>1</v>
      </c>
      <c r="U6" s="256"/>
      <c r="V6" s="67">
        <f t="shared" ref="V6" si="5">IFERROR((O6*100%)/N6,"-")</f>
        <v>0</v>
      </c>
      <c r="W6" s="67">
        <f t="shared" ref="W6" si="6">IFERROR((Q6*100%)/P6,"-")</f>
        <v>0</v>
      </c>
      <c r="X6" s="67">
        <f t="shared" ref="X6" si="7">IFERROR((S6*100%)/R6,"-")</f>
        <v>0</v>
      </c>
      <c r="Y6" s="67">
        <f t="shared" ref="Y6" si="8">IFERROR((U6*100%)/T6,"-")</f>
        <v>0</v>
      </c>
      <c r="Z6" s="67">
        <f t="shared" si="4"/>
        <v>0</v>
      </c>
    </row>
    <row r="7" spans="1:26" ht="111.75" customHeight="1">
      <c r="A7" s="779"/>
      <c r="B7" s="770"/>
      <c r="C7" s="770"/>
      <c r="D7" s="770"/>
      <c r="E7" s="117" t="s">
        <v>35</v>
      </c>
      <c r="F7" s="118" t="s">
        <v>34</v>
      </c>
      <c r="G7" s="119">
        <v>0.8</v>
      </c>
      <c r="H7" s="120">
        <v>0.9</v>
      </c>
      <c r="I7" s="119" t="s">
        <v>157</v>
      </c>
      <c r="J7" s="413" t="s">
        <v>547</v>
      </c>
      <c r="K7" s="375" t="s">
        <v>497</v>
      </c>
      <c r="L7" s="790"/>
      <c r="M7" s="113" t="s">
        <v>112</v>
      </c>
      <c r="N7" s="104">
        <v>0</v>
      </c>
      <c r="O7" s="253"/>
      <c r="P7" s="104">
        <v>1</v>
      </c>
      <c r="Q7" s="253"/>
      <c r="R7" s="104">
        <v>1</v>
      </c>
      <c r="S7" s="253"/>
      <c r="T7" s="104">
        <v>1</v>
      </c>
      <c r="U7" s="256"/>
      <c r="V7" s="67" t="str">
        <f t="shared" si="0"/>
        <v>-</v>
      </c>
      <c r="W7" s="67">
        <f t="shared" si="1"/>
        <v>0</v>
      </c>
      <c r="X7" s="67">
        <f t="shared" si="2"/>
        <v>0</v>
      </c>
      <c r="Y7" s="67">
        <f t="shared" si="3"/>
        <v>0</v>
      </c>
      <c r="Z7" s="67">
        <f t="shared" si="4"/>
        <v>0</v>
      </c>
    </row>
    <row r="8" spans="1:26" ht="74.25" customHeight="1">
      <c r="A8" s="779"/>
      <c r="B8" s="770"/>
      <c r="C8" s="770"/>
      <c r="D8" s="770"/>
      <c r="E8" s="769" t="s">
        <v>36</v>
      </c>
      <c r="F8" s="910" t="s">
        <v>37</v>
      </c>
      <c r="G8" s="795">
        <v>0.8</v>
      </c>
      <c r="H8" s="798">
        <v>0.9</v>
      </c>
      <c r="I8" s="795" t="s">
        <v>158</v>
      </c>
      <c r="J8" s="407" t="s">
        <v>478</v>
      </c>
      <c r="K8" s="407" t="s">
        <v>511</v>
      </c>
      <c r="L8" s="790"/>
      <c r="M8" s="409" t="s">
        <v>479</v>
      </c>
      <c r="N8" s="60">
        <v>0</v>
      </c>
      <c r="O8" s="247"/>
      <c r="P8" s="60">
        <v>1</v>
      </c>
      <c r="Q8" s="247"/>
      <c r="R8" s="60">
        <v>0</v>
      </c>
      <c r="S8" s="247"/>
      <c r="T8" s="60">
        <v>0</v>
      </c>
      <c r="U8" s="248"/>
      <c r="V8" s="67" t="str">
        <f t="shared" si="0"/>
        <v>-</v>
      </c>
      <c r="W8" s="67">
        <f t="shared" si="1"/>
        <v>0</v>
      </c>
      <c r="X8" s="67" t="str">
        <f t="shared" si="2"/>
        <v>-</v>
      </c>
      <c r="Y8" s="67" t="str">
        <f t="shared" si="3"/>
        <v>-</v>
      </c>
      <c r="Z8" s="67">
        <f t="shared" si="4"/>
        <v>0</v>
      </c>
    </row>
    <row r="9" spans="1:26" ht="99.75" customHeight="1">
      <c r="A9" s="779"/>
      <c r="B9" s="770"/>
      <c r="C9" s="770"/>
      <c r="D9" s="770"/>
      <c r="E9" s="771"/>
      <c r="F9" s="911"/>
      <c r="G9" s="797"/>
      <c r="H9" s="800"/>
      <c r="I9" s="797"/>
      <c r="J9" s="407" t="s">
        <v>477</v>
      </c>
      <c r="K9" s="407" t="s">
        <v>507</v>
      </c>
      <c r="L9" s="790"/>
      <c r="M9" s="409" t="s">
        <v>479</v>
      </c>
      <c r="N9" s="104">
        <v>0</v>
      </c>
      <c r="O9" s="253"/>
      <c r="P9" s="104">
        <v>1</v>
      </c>
      <c r="Q9" s="328"/>
      <c r="R9" s="104">
        <v>1</v>
      </c>
      <c r="S9" s="253"/>
      <c r="T9" s="104">
        <v>1</v>
      </c>
      <c r="U9" s="248"/>
      <c r="V9" s="67" t="str">
        <f t="shared" si="0"/>
        <v>-</v>
      </c>
      <c r="W9" s="67">
        <f t="shared" si="1"/>
        <v>0</v>
      </c>
      <c r="X9" s="67">
        <f t="shared" si="2"/>
        <v>0</v>
      </c>
      <c r="Y9" s="67">
        <f t="shared" si="3"/>
        <v>0</v>
      </c>
      <c r="Z9" s="67">
        <f t="shared" si="4"/>
        <v>0</v>
      </c>
    </row>
    <row r="10" spans="1:26" ht="111.75" customHeight="1">
      <c r="A10" s="779"/>
      <c r="B10" s="770"/>
      <c r="C10" s="771"/>
      <c r="D10" s="771"/>
      <c r="E10" s="117" t="s">
        <v>39</v>
      </c>
      <c r="F10" s="118" t="s">
        <v>40</v>
      </c>
      <c r="G10" s="119">
        <v>0.9</v>
      </c>
      <c r="H10" s="120">
        <v>0.9</v>
      </c>
      <c r="I10" s="119" t="s">
        <v>159</v>
      </c>
      <c r="J10" s="47" t="s">
        <v>42</v>
      </c>
      <c r="K10" s="47" t="s">
        <v>155</v>
      </c>
      <c r="L10" s="790"/>
      <c r="M10" s="45" t="s">
        <v>112</v>
      </c>
      <c r="N10" s="60">
        <v>0</v>
      </c>
      <c r="O10" s="247"/>
      <c r="P10" s="60">
        <v>1</v>
      </c>
      <c r="Q10" s="247"/>
      <c r="R10" s="60">
        <v>1</v>
      </c>
      <c r="S10" s="247"/>
      <c r="T10" s="60">
        <v>1</v>
      </c>
      <c r="U10" s="256"/>
      <c r="V10" s="67" t="str">
        <f t="shared" si="0"/>
        <v>-</v>
      </c>
      <c r="W10" s="67">
        <f t="shared" si="1"/>
        <v>0</v>
      </c>
      <c r="X10" s="67">
        <f t="shared" si="2"/>
        <v>0</v>
      </c>
      <c r="Y10" s="67">
        <f t="shared" si="3"/>
        <v>0</v>
      </c>
      <c r="Z10" s="67">
        <f t="shared" si="4"/>
        <v>0</v>
      </c>
    </row>
    <row r="11" spans="1:26" ht="51" customHeight="1">
      <c r="A11" s="779"/>
      <c r="B11" s="770"/>
      <c r="C11" s="769" t="s">
        <v>46</v>
      </c>
      <c r="D11" s="781" t="s">
        <v>172</v>
      </c>
      <c r="E11" s="769" t="s">
        <v>47</v>
      </c>
      <c r="F11" s="769" t="s">
        <v>48</v>
      </c>
      <c r="G11" s="795">
        <v>0.9</v>
      </c>
      <c r="H11" s="798">
        <v>0.9</v>
      </c>
      <c r="I11" s="795" t="s">
        <v>322</v>
      </c>
      <c r="J11" s="463" t="s">
        <v>169</v>
      </c>
      <c r="K11" s="463" t="s">
        <v>556</v>
      </c>
      <c r="L11" s="790"/>
      <c r="M11" s="463" t="s">
        <v>553</v>
      </c>
      <c r="N11" s="60">
        <v>1</v>
      </c>
      <c r="O11" s="247"/>
      <c r="P11" s="60">
        <v>1</v>
      </c>
      <c r="Q11" s="247"/>
      <c r="R11" s="60">
        <v>1</v>
      </c>
      <c r="S11" s="247"/>
      <c r="T11" s="60">
        <v>1</v>
      </c>
      <c r="U11" s="256"/>
      <c r="V11" s="67">
        <f t="shared" si="0"/>
        <v>0</v>
      </c>
      <c r="W11" s="67">
        <f t="shared" si="1"/>
        <v>0</v>
      </c>
      <c r="X11" s="67">
        <f t="shared" si="2"/>
        <v>0</v>
      </c>
      <c r="Y11" s="67">
        <f t="shared" si="3"/>
        <v>0</v>
      </c>
      <c r="Z11" s="67">
        <f t="shared" si="4"/>
        <v>0</v>
      </c>
    </row>
    <row r="12" spans="1:26" ht="51" customHeight="1">
      <c r="A12" s="779"/>
      <c r="B12" s="770"/>
      <c r="C12" s="770"/>
      <c r="D12" s="782"/>
      <c r="E12" s="770"/>
      <c r="F12" s="770"/>
      <c r="G12" s="796"/>
      <c r="H12" s="799"/>
      <c r="I12" s="796"/>
      <c r="J12" s="473" t="s">
        <v>569</v>
      </c>
      <c r="K12" s="473" t="s">
        <v>570</v>
      </c>
      <c r="L12" s="790"/>
      <c r="M12" s="463" t="s">
        <v>554</v>
      </c>
      <c r="N12" s="60">
        <v>1</v>
      </c>
      <c r="O12" s="247"/>
      <c r="P12" s="60">
        <v>1</v>
      </c>
      <c r="Q12" s="247"/>
      <c r="R12" s="60">
        <v>1</v>
      </c>
      <c r="S12" s="247"/>
      <c r="T12" s="60">
        <v>1</v>
      </c>
      <c r="U12" s="256"/>
      <c r="V12" s="67">
        <f t="shared" ref="V12" si="9">IFERROR((O12*100%)/N12,"-")</f>
        <v>0</v>
      </c>
      <c r="W12" s="67">
        <f t="shared" ref="W12" si="10">IFERROR((Q12*100%)/P12,"-")</f>
        <v>0</v>
      </c>
      <c r="X12" s="67">
        <f t="shared" ref="X12" si="11">IFERROR((S12*100%)/R12,"-")</f>
        <v>0</v>
      </c>
      <c r="Y12" s="67">
        <f t="shared" ref="Y12" si="12">IFERROR((U12*100%)/T12,"-")</f>
        <v>0</v>
      </c>
      <c r="Z12" s="67">
        <f t="shared" ref="Z12" si="13">IFERROR(AVERAGE(V12:Y12),"-")</f>
        <v>0</v>
      </c>
    </row>
    <row r="13" spans="1:26" ht="51">
      <c r="A13" s="779"/>
      <c r="B13" s="770"/>
      <c r="C13" s="771"/>
      <c r="D13" s="783"/>
      <c r="E13" s="771"/>
      <c r="F13" s="771"/>
      <c r="G13" s="797"/>
      <c r="H13" s="800"/>
      <c r="I13" s="797"/>
      <c r="J13" s="419" t="s">
        <v>549</v>
      </c>
      <c r="K13" s="463" t="s">
        <v>550</v>
      </c>
      <c r="L13" s="790"/>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row>
    <row r="14" spans="1:26" ht="87.6" customHeight="1">
      <c r="A14" s="765" t="s">
        <v>392</v>
      </c>
      <c r="B14" s="853" t="s">
        <v>282</v>
      </c>
      <c r="C14" s="853" t="s">
        <v>283</v>
      </c>
      <c r="D14" s="853" t="s">
        <v>284</v>
      </c>
      <c r="E14" s="853" t="s">
        <v>64</v>
      </c>
      <c r="F14" s="853" t="s">
        <v>288</v>
      </c>
      <c r="G14" s="912">
        <v>5.0000000000000001E-3</v>
      </c>
      <c r="H14" s="912">
        <v>5.0000000000000001E-3</v>
      </c>
      <c r="I14" s="847" t="s">
        <v>66</v>
      </c>
      <c r="J14" s="52" t="s">
        <v>487</v>
      </c>
      <c r="K14" s="198" t="s">
        <v>488</v>
      </c>
      <c r="L14" s="790"/>
      <c r="M14" s="198" t="s">
        <v>546</v>
      </c>
      <c r="N14" s="61" t="s">
        <v>456</v>
      </c>
      <c r="O14" s="250"/>
      <c r="P14" s="61" t="s">
        <v>456</v>
      </c>
      <c r="Q14" s="251"/>
      <c r="R14" s="61" t="s">
        <v>456</v>
      </c>
      <c r="S14" s="251"/>
      <c r="T14" s="61" t="s">
        <v>456</v>
      </c>
      <c r="U14" s="269"/>
      <c r="V14" s="67" t="str">
        <f>IF(O14,IF(O14&lt;=90%,100%,0%),"-")</f>
        <v>-</v>
      </c>
      <c r="W14" s="67" t="str">
        <f>IF(Q14,IF(Q14&lt;=90%,100%,0%),"-")</f>
        <v>-</v>
      </c>
      <c r="X14" s="67" t="str">
        <f>IF(S14,IF(S14&lt;=90%,100%,0%),"-")</f>
        <v>-</v>
      </c>
      <c r="Y14" s="67" t="str">
        <f>IF(U14,IF(U14&lt;=90%,100%,0%),"-")</f>
        <v>-</v>
      </c>
      <c r="Z14" s="67" t="str">
        <f t="shared" si="4"/>
        <v>-</v>
      </c>
    </row>
    <row r="15" spans="1:26" ht="101.25" customHeight="1">
      <c r="A15" s="766"/>
      <c r="B15" s="855"/>
      <c r="C15" s="855"/>
      <c r="D15" s="855"/>
      <c r="E15" s="854"/>
      <c r="F15" s="854"/>
      <c r="G15" s="913"/>
      <c r="H15" s="913"/>
      <c r="I15" s="848"/>
      <c r="J15" s="52" t="s">
        <v>142</v>
      </c>
      <c r="K15" s="198" t="s">
        <v>143</v>
      </c>
      <c r="L15" s="790"/>
      <c r="M15" s="103" t="s">
        <v>113</v>
      </c>
      <c r="N15" s="63">
        <v>5.0000000000000001E-3</v>
      </c>
      <c r="O15" s="263"/>
      <c r="P15" s="63">
        <v>5.0000000000000001E-3</v>
      </c>
      <c r="Q15" s="263"/>
      <c r="R15" s="63">
        <v>5.0000000000000001E-3</v>
      </c>
      <c r="S15" s="263"/>
      <c r="T15" s="63">
        <v>5.0000000000000001E-3</v>
      </c>
      <c r="U15" s="258"/>
      <c r="V15" s="67" t="str">
        <f>IF(O15,IF(O15&gt;=0.5%,100%,IF(AND(O15&gt;0.4%),79%,0%)),"-")</f>
        <v>-</v>
      </c>
      <c r="W15" s="67" t="str">
        <f>IF(Q15,IF(Q15&gt;=0.5%,100%,IF(AND(Q15&gt;0.4%),79%,0%)),"-")</f>
        <v>-</v>
      </c>
      <c r="X15" s="67" t="str">
        <f>IF(S15,IF(S15&gt;=0.5%,100%,IF(AND(S15&gt;0.4%),79%,0%)),"-")</f>
        <v>-</v>
      </c>
      <c r="Y15" s="67" t="str">
        <f>IF(U15,IF(U15&gt;=0.5%,100%,IF(AND(U15&gt;0.4%),79%,0%)),"-")</f>
        <v>-</v>
      </c>
      <c r="Z15" s="67" t="str">
        <f t="shared" si="4"/>
        <v>-</v>
      </c>
    </row>
    <row r="16" spans="1:26" ht="98.25" customHeight="1">
      <c r="A16" s="765" t="s">
        <v>110</v>
      </c>
      <c r="B16" s="767" t="s">
        <v>71</v>
      </c>
      <c r="C16" s="767" t="s">
        <v>72</v>
      </c>
      <c r="D16" s="767" t="s">
        <v>81</v>
      </c>
      <c r="E16" s="767" t="s">
        <v>82</v>
      </c>
      <c r="F16" s="115" t="s">
        <v>83</v>
      </c>
      <c r="G16" s="99">
        <v>0.7</v>
      </c>
      <c r="H16" s="100">
        <v>0.8</v>
      </c>
      <c r="I16" s="97" t="s">
        <v>163</v>
      </c>
      <c r="J16" s="54" t="s">
        <v>147</v>
      </c>
      <c r="K16" s="54" t="s">
        <v>163</v>
      </c>
      <c r="L16" s="790"/>
      <c r="M16" s="54" t="s">
        <v>113</v>
      </c>
      <c r="N16" s="64">
        <v>0</v>
      </c>
      <c r="O16" s="247"/>
      <c r="P16" s="64" t="s">
        <v>399</v>
      </c>
      <c r="Q16" s="247"/>
      <c r="R16" s="64">
        <v>0</v>
      </c>
      <c r="S16" s="247"/>
      <c r="T16" s="64" t="s">
        <v>399</v>
      </c>
      <c r="U16" s="256"/>
      <c r="V16" s="67" t="str">
        <f>IF(O16,IF(O16&gt;=90%,100%,59%),"-")</f>
        <v>-</v>
      </c>
      <c r="W16" s="67" t="str">
        <f>IF(Q16,IF(Q16&gt;=90%,100%,59%),"-")</f>
        <v>-</v>
      </c>
      <c r="X16" s="67" t="str">
        <f>IF(S16,IF(S16&gt;=90%,100%,59%),"-")</f>
        <v>-</v>
      </c>
      <c r="Y16" s="67" t="str">
        <f>IF(U16,IF(U16&gt;=90%,100%,59%),"-")</f>
        <v>-</v>
      </c>
      <c r="Z16" s="67" t="str">
        <f t="shared" si="4"/>
        <v>-</v>
      </c>
    </row>
    <row r="17" spans="1:29" ht="76.5">
      <c r="A17" s="785"/>
      <c r="B17" s="874"/>
      <c r="C17" s="874"/>
      <c r="D17" s="768"/>
      <c r="E17" s="768"/>
      <c r="F17" s="54" t="s">
        <v>86</v>
      </c>
      <c r="G17" s="109">
        <v>0.7</v>
      </c>
      <c r="H17" s="110">
        <v>0.8</v>
      </c>
      <c r="I17" s="54" t="s">
        <v>474</v>
      </c>
      <c r="J17" s="447" t="s">
        <v>472</v>
      </c>
      <c r="K17" s="447" t="s">
        <v>471</v>
      </c>
      <c r="L17" s="790"/>
      <c r="M17" s="54" t="s">
        <v>113</v>
      </c>
      <c r="N17" s="64">
        <v>0</v>
      </c>
      <c r="O17" s="247"/>
      <c r="P17" s="64">
        <v>1</v>
      </c>
      <c r="Q17" s="247"/>
      <c r="R17" s="64">
        <v>0</v>
      </c>
      <c r="S17" s="247"/>
      <c r="T17" s="64">
        <v>0</v>
      </c>
      <c r="U17" s="256"/>
      <c r="V17" s="67" t="str">
        <f t="shared" si="0"/>
        <v>-</v>
      </c>
      <c r="W17" s="67">
        <f t="shared" si="1"/>
        <v>0</v>
      </c>
      <c r="X17" s="67" t="str">
        <f t="shared" si="2"/>
        <v>-</v>
      </c>
      <c r="Y17" s="67" t="str">
        <f t="shared" si="3"/>
        <v>-</v>
      </c>
      <c r="Z17" s="67">
        <f t="shared" si="4"/>
        <v>0</v>
      </c>
    </row>
    <row r="18" spans="1:29" ht="108.75" customHeight="1">
      <c r="A18" s="160" t="s">
        <v>111</v>
      </c>
      <c r="B18" s="222" t="s">
        <v>286</v>
      </c>
      <c r="C18" s="222" t="s">
        <v>287</v>
      </c>
      <c r="D18" s="203" t="s">
        <v>411</v>
      </c>
      <c r="E18" s="207" t="s">
        <v>413</v>
      </c>
      <c r="F18" s="207" t="s">
        <v>414</v>
      </c>
      <c r="G18" s="208">
        <v>0.8</v>
      </c>
      <c r="H18" s="208" t="s">
        <v>412</v>
      </c>
      <c r="I18" s="207" t="s">
        <v>414</v>
      </c>
      <c r="J18" s="205" t="s">
        <v>415</v>
      </c>
      <c r="K18" s="205" t="s">
        <v>416</v>
      </c>
      <c r="L18" s="791"/>
      <c r="M18" s="93" t="s">
        <v>113</v>
      </c>
      <c r="N18" s="80">
        <v>1</v>
      </c>
      <c r="O18" s="262"/>
      <c r="P18" s="80">
        <v>1</v>
      </c>
      <c r="Q18" s="264"/>
      <c r="R18" s="80">
        <v>1</v>
      </c>
      <c r="S18" s="336"/>
      <c r="T18" s="80">
        <v>1</v>
      </c>
      <c r="U18" s="293"/>
      <c r="V18" s="67">
        <f t="shared" ref="V18" si="14">IFERROR((O18*100%)/N18,"-")</f>
        <v>0</v>
      </c>
      <c r="W18" s="67">
        <f t="shared" ref="W18" si="15">IFERROR((Q18*100%)/P18,"-")</f>
        <v>0</v>
      </c>
      <c r="X18" s="67">
        <f t="shared" ref="X18" si="16">IFERROR((S18*100%)/R18,"-")</f>
        <v>0</v>
      </c>
      <c r="Y18" s="67">
        <f t="shared" ref="Y18" si="17">IFERROR((U18*100%)/T18,"-")</f>
        <v>0</v>
      </c>
      <c r="Z18" s="67">
        <f t="shared" si="4"/>
        <v>0</v>
      </c>
      <c r="AB18" s="75"/>
    </row>
    <row r="19" spans="1:29" ht="44.25" customHeight="1">
      <c r="A19" s="954" t="s">
        <v>181</v>
      </c>
      <c r="B19" s="954"/>
      <c r="C19" s="954"/>
      <c r="D19" s="954"/>
      <c r="E19" s="954"/>
      <c r="F19" s="954"/>
      <c r="G19" s="954"/>
      <c r="H19" s="954"/>
      <c r="I19" s="954"/>
      <c r="J19" s="954"/>
      <c r="K19" s="954"/>
      <c r="L19" s="954"/>
      <c r="M19" s="954"/>
      <c r="N19" s="56"/>
      <c r="O19" s="56"/>
      <c r="P19" s="56"/>
      <c r="Q19" s="56"/>
      <c r="R19" s="56"/>
      <c r="S19" s="56"/>
      <c r="T19" s="56"/>
      <c r="U19" s="56"/>
      <c r="V19" s="57">
        <f>AVERAGE(V4:V18)</f>
        <v>0</v>
      </c>
      <c r="W19" s="57">
        <f>AVERAGE(W4:W18)</f>
        <v>0</v>
      </c>
      <c r="X19" s="57">
        <f>AVERAGE(X4:X18)</f>
        <v>0</v>
      </c>
      <c r="Y19" s="57">
        <f>AVERAGE(Y4:Y18)</f>
        <v>0</v>
      </c>
      <c r="Z19" s="57">
        <f>AVERAGE(Z4:Z18)</f>
        <v>0</v>
      </c>
    </row>
    <row r="21" spans="1:29">
      <c r="AC21" s="74" t="s">
        <v>360</v>
      </c>
    </row>
    <row r="23" spans="1:29" ht="38.25" customHeight="1">
      <c r="A23" s="955" t="s">
        <v>577</v>
      </c>
      <c r="B23" s="956"/>
      <c r="C23" s="956"/>
      <c r="D23" s="956"/>
      <c r="E23" s="956"/>
      <c r="F23" s="956"/>
      <c r="G23" s="956"/>
      <c r="H23" s="956"/>
      <c r="I23" s="956"/>
      <c r="J23" s="956"/>
      <c r="K23" s="956"/>
      <c r="L23" s="956"/>
      <c r="M23" s="956"/>
      <c r="N23" s="956"/>
      <c r="O23" s="956"/>
      <c r="P23" s="956"/>
      <c r="Q23" s="956"/>
      <c r="R23" s="956"/>
      <c r="S23" s="956"/>
      <c r="T23" s="956"/>
      <c r="U23" s="956"/>
      <c r="V23" s="956"/>
      <c r="W23" s="956"/>
      <c r="X23" s="956"/>
      <c r="Y23" s="956"/>
      <c r="Z23" s="956"/>
      <c r="AA23" s="956"/>
      <c r="AB23" s="956"/>
    </row>
    <row r="24" spans="1:29" ht="33.75" customHeight="1">
      <c r="A24" s="763" t="s">
        <v>353</v>
      </c>
      <c r="B24" s="763" t="s">
        <v>351</v>
      </c>
      <c r="C24" s="763" t="s">
        <v>187</v>
      </c>
      <c r="D24" s="763" t="s">
        <v>0</v>
      </c>
      <c r="E24" s="763" t="s">
        <v>348</v>
      </c>
      <c r="F24" s="763" t="s">
        <v>667</v>
      </c>
      <c r="G24" s="763" t="s">
        <v>1</v>
      </c>
      <c r="H24" s="763" t="s">
        <v>469</v>
      </c>
      <c r="I24" s="763" t="s">
        <v>108</v>
      </c>
      <c r="J24" s="763" t="s">
        <v>579</v>
      </c>
      <c r="K24" s="763" t="s">
        <v>580</v>
      </c>
      <c r="L24" s="789" t="s">
        <v>277</v>
      </c>
      <c r="M24" s="763" t="s">
        <v>2</v>
      </c>
      <c r="N24" s="763" t="s">
        <v>581</v>
      </c>
      <c r="O24" s="763" t="s">
        <v>469</v>
      </c>
      <c r="P24" s="821" t="s">
        <v>3</v>
      </c>
      <c r="Q24" s="822"/>
      <c r="R24" s="822"/>
      <c r="S24" s="822"/>
      <c r="T24" s="822"/>
      <c r="U24" s="822"/>
      <c r="V24" s="822"/>
      <c r="W24" s="858"/>
      <c r="X24" s="786" t="s">
        <v>434</v>
      </c>
      <c r="Y24" s="787"/>
      <c r="Z24" s="787"/>
      <c r="AA24" s="787"/>
      <c r="AB24" s="788"/>
    </row>
    <row r="25" spans="1:29" ht="38.25">
      <c r="A25" s="764"/>
      <c r="B25" s="764"/>
      <c r="C25" s="764"/>
      <c r="D25" s="764"/>
      <c r="E25" s="764"/>
      <c r="F25" s="764"/>
      <c r="G25" s="764"/>
      <c r="H25" s="764"/>
      <c r="I25" s="764"/>
      <c r="J25" s="764"/>
      <c r="K25" s="764"/>
      <c r="L25" s="790"/>
      <c r="M25" s="764"/>
      <c r="N25" s="764"/>
      <c r="O25" s="764"/>
      <c r="P25" s="484" t="s">
        <v>124</v>
      </c>
      <c r="Q25" s="484" t="s">
        <v>126</v>
      </c>
      <c r="R25" s="484" t="s">
        <v>125</v>
      </c>
      <c r="S25" s="484" t="s">
        <v>127</v>
      </c>
      <c r="T25" s="484" t="s">
        <v>128</v>
      </c>
      <c r="U25" s="484" t="s">
        <v>129</v>
      </c>
      <c r="V25" s="484" t="s">
        <v>130</v>
      </c>
      <c r="W25" s="484" t="s">
        <v>131</v>
      </c>
      <c r="X25" s="484" t="s">
        <v>295</v>
      </c>
      <c r="Y25" s="484" t="s">
        <v>292</v>
      </c>
      <c r="Z25" s="484" t="s">
        <v>293</v>
      </c>
      <c r="AA25" s="484" t="s">
        <v>294</v>
      </c>
      <c r="AB25" s="484" t="s">
        <v>582</v>
      </c>
    </row>
    <row r="26" spans="1:29" ht="60" customHeight="1">
      <c r="A26" s="803" t="s">
        <v>110</v>
      </c>
      <c r="B26" s="806" t="s">
        <v>71</v>
      </c>
      <c r="C26" s="806" t="s">
        <v>72</v>
      </c>
      <c r="D26" s="806" t="s">
        <v>583</v>
      </c>
      <c r="E26" s="806" t="s">
        <v>914</v>
      </c>
      <c r="F26" s="806" t="s">
        <v>875</v>
      </c>
      <c r="G26" s="807">
        <v>0.7</v>
      </c>
      <c r="H26" s="807">
        <v>0.8</v>
      </c>
      <c r="I26" s="806" t="s">
        <v>608</v>
      </c>
      <c r="J26" s="536" t="s">
        <v>915</v>
      </c>
      <c r="K26" s="536" t="s">
        <v>916</v>
      </c>
      <c r="L26" s="790"/>
      <c r="M26" s="536" t="s">
        <v>917</v>
      </c>
      <c r="N26" s="565">
        <v>4.8</v>
      </c>
      <c r="O26" s="565" t="s">
        <v>918</v>
      </c>
      <c r="P26" s="551">
        <v>0.05</v>
      </c>
      <c r="Q26" s="655"/>
      <c r="R26" s="656">
        <v>0.05</v>
      </c>
      <c r="S26" s="567"/>
      <c r="T26" s="656">
        <v>0.05</v>
      </c>
      <c r="U26" s="567"/>
      <c r="V26" s="656">
        <v>0.05</v>
      </c>
      <c r="W26" s="498"/>
      <c r="X26" s="67" t="str">
        <f>IF(Q26,IF(Q26&lt;=5%,100%,0%),"-")</f>
        <v>-</v>
      </c>
      <c r="Y26" s="67" t="str">
        <f>IF(S26,IF(S26&lt;=5%,100%,0%),"-")</f>
        <v>-</v>
      </c>
      <c r="Z26" s="67" t="str">
        <f>IF(U26,IF(U26&lt;=5%,100%,0%),"-")</f>
        <v>-</v>
      </c>
      <c r="AA26" s="67" t="str">
        <f>IF(W26,IF(W26&lt;=5%,100%,0%),"-")</f>
        <v>-</v>
      </c>
      <c r="AB26" s="499" t="str">
        <f>IFERROR(AVERAGE(X26:AA26),"-")</f>
        <v>-</v>
      </c>
    </row>
    <row r="27" spans="1:29" ht="63" customHeight="1">
      <c r="A27" s="803"/>
      <c r="B27" s="806"/>
      <c r="C27" s="806"/>
      <c r="D27" s="806"/>
      <c r="E27" s="806"/>
      <c r="F27" s="806"/>
      <c r="G27" s="807"/>
      <c r="H27" s="807"/>
      <c r="I27" s="806"/>
      <c r="J27" s="536" t="s">
        <v>919</v>
      </c>
      <c r="K27" s="536" t="s">
        <v>920</v>
      </c>
      <c r="L27" s="790"/>
      <c r="M27" s="536" t="s">
        <v>917</v>
      </c>
      <c r="N27" s="565">
        <v>4.8</v>
      </c>
      <c r="O27" s="574" t="s">
        <v>921</v>
      </c>
      <c r="P27" s="574" t="s">
        <v>921</v>
      </c>
      <c r="Q27" s="61"/>
      <c r="R27" s="574" t="s">
        <v>921</v>
      </c>
      <c r="S27" s="657"/>
      <c r="T27" s="574" t="s">
        <v>921</v>
      </c>
      <c r="U27" s="553"/>
      <c r="V27" s="574" t="s">
        <v>921</v>
      </c>
      <c r="W27" s="658"/>
      <c r="X27" s="499" t="str">
        <f>IF(Q27,IF(Q27&gt;=4.8%,100%,59%),"-")</f>
        <v>-</v>
      </c>
      <c r="Y27" s="499" t="str">
        <f>IF(S27,IF(S27&gt;=4.8%,100%,59%),"-")</f>
        <v>-</v>
      </c>
      <c r="Z27" s="499" t="str">
        <f>IF(U27,IF(U27&gt;=4.8%,100%,59%),"-")</f>
        <v>-</v>
      </c>
      <c r="AA27" s="499" t="str">
        <f>IF(W27,IF(W27&gt;=4.8%,100%,59%),"-")</f>
        <v>-</v>
      </c>
      <c r="AB27" s="499" t="str">
        <f t="shared" ref="AB27:AB33" si="18">IFERROR(AVERAGE(X27:AA27),"-")</f>
        <v>-</v>
      </c>
    </row>
    <row r="28" spans="1:29" ht="51">
      <c r="A28" s="803"/>
      <c r="B28" s="806"/>
      <c r="C28" s="806"/>
      <c r="D28" s="806"/>
      <c r="E28" s="806"/>
      <c r="F28" s="806"/>
      <c r="G28" s="807"/>
      <c r="H28" s="807"/>
      <c r="I28" s="806"/>
      <c r="J28" s="536" t="s">
        <v>922</v>
      </c>
      <c r="K28" s="536" t="s">
        <v>923</v>
      </c>
      <c r="L28" s="790"/>
      <c r="M28" s="536" t="s">
        <v>917</v>
      </c>
      <c r="N28" s="542">
        <v>0.9</v>
      </c>
      <c r="O28" s="536" t="s">
        <v>924</v>
      </c>
      <c r="P28" s="574" t="s">
        <v>924</v>
      </c>
      <c r="Q28" s="657"/>
      <c r="R28" s="574" t="s">
        <v>924</v>
      </c>
      <c r="S28" s="61"/>
      <c r="T28" s="574" t="s">
        <v>924</v>
      </c>
      <c r="U28" s="553"/>
      <c r="V28" s="574" t="s">
        <v>924</v>
      </c>
      <c r="W28" s="659"/>
      <c r="X28" s="499" t="str">
        <f>IF(Q28,IF(Q28&gt;90%,100%,IF(AND(Q28=90%),79%,59%)),"-")</f>
        <v>-</v>
      </c>
      <c r="Y28" s="499" t="str">
        <f>IF(S28,IF(S28&gt;90%,100%,IF(AND(S28=90%),79%,59%)),"-")</f>
        <v>-</v>
      </c>
      <c r="Z28" s="499" t="str">
        <f>IF(U28,IF(U28&gt;90%,100%,IF(AND(U28=90%),79%,59%)),"-")</f>
        <v>-</v>
      </c>
      <c r="AA28" s="499" t="str">
        <f>IF(W28,IF(W28&gt;90%,100%,IF(AND(W28=90%),79%,59%)),"-")</f>
        <v>-</v>
      </c>
      <c r="AB28" s="499" t="str">
        <f t="shared" si="18"/>
        <v>-</v>
      </c>
    </row>
    <row r="29" spans="1:29" ht="58.5" customHeight="1">
      <c r="A29" s="803"/>
      <c r="B29" s="806"/>
      <c r="C29" s="806"/>
      <c r="D29" s="806"/>
      <c r="E29" s="806"/>
      <c r="F29" s="806"/>
      <c r="G29" s="807"/>
      <c r="H29" s="807"/>
      <c r="I29" s="806"/>
      <c r="J29" s="536" t="s">
        <v>925</v>
      </c>
      <c r="K29" s="536" t="s">
        <v>926</v>
      </c>
      <c r="L29" s="790"/>
      <c r="M29" s="536" t="s">
        <v>917</v>
      </c>
      <c r="N29" s="565" t="s">
        <v>927</v>
      </c>
      <c r="O29" s="542">
        <v>4</v>
      </c>
      <c r="P29" s="542">
        <v>4</v>
      </c>
      <c r="Q29" s="553"/>
      <c r="R29" s="542">
        <v>4</v>
      </c>
      <c r="S29" s="553"/>
      <c r="T29" s="542">
        <v>4</v>
      </c>
      <c r="U29" s="553"/>
      <c r="V29" s="542">
        <v>4</v>
      </c>
      <c r="W29" s="500"/>
      <c r="X29" s="67">
        <f t="shared" ref="X29" si="19">IFERROR((Q29*100%)/P29,"-")</f>
        <v>0</v>
      </c>
      <c r="Y29" s="67">
        <f>IFERROR((S29*100%)/R29,"-")</f>
        <v>0</v>
      </c>
      <c r="Z29" s="67">
        <f>IFERROR((U29*100%)/T29,"-")</f>
        <v>0</v>
      </c>
      <c r="AA29" s="67">
        <f>IFERROR((W29*100%)/V29,"-")</f>
        <v>0</v>
      </c>
      <c r="AB29" s="499">
        <f t="shared" si="18"/>
        <v>0</v>
      </c>
    </row>
    <row r="30" spans="1:29" ht="108" customHeight="1">
      <c r="A30" s="803"/>
      <c r="B30" s="806"/>
      <c r="C30" s="806"/>
      <c r="D30" s="806"/>
      <c r="E30" s="806"/>
      <c r="F30" s="806"/>
      <c r="G30" s="807"/>
      <c r="H30" s="807"/>
      <c r="I30" s="806"/>
      <c r="J30" s="536" t="s">
        <v>928</v>
      </c>
      <c r="K30" s="536" t="s">
        <v>929</v>
      </c>
      <c r="L30" s="790"/>
      <c r="M30" s="536" t="s">
        <v>917</v>
      </c>
      <c r="N30" s="565" t="s">
        <v>930</v>
      </c>
      <c r="O30" s="660" t="s">
        <v>834</v>
      </c>
      <c r="P30" s="551" t="s">
        <v>931</v>
      </c>
      <c r="Q30" s="552"/>
      <c r="R30" s="551" t="s">
        <v>931</v>
      </c>
      <c r="S30" s="552"/>
      <c r="T30" s="551" t="s">
        <v>931</v>
      </c>
      <c r="U30" s="552"/>
      <c r="V30" s="551" t="s">
        <v>931</v>
      </c>
      <c r="W30" s="585"/>
      <c r="X30" s="499" t="str">
        <f>IF(Q30,IF(Q30&lt;=1%,100%,59%),"-")</f>
        <v>-</v>
      </c>
      <c r="Y30" s="499" t="str">
        <f>IF(S30,IF(S30&lt;=1%,100%,59%),"-")</f>
        <v>-</v>
      </c>
      <c r="Z30" s="499" t="str">
        <f>IF(U30,IF(U30&lt;=1%,100%,59%),"-")</f>
        <v>-</v>
      </c>
      <c r="AA30" s="499" t="str">
        <f>IF(W30,IF(W30&lt;=1%,100%,59%),"-")</f>
        <v>-</v>
      </c>
      <c r="AB30" s="499" t="str">
        <f t="shared" si="18"/>
        <v>-</v>
      </c>
    </row>
    <row r="31" spans="1:29" ht="81.75" customHeight="1">
      <c r="A31" s="803"/>
      <c r="B31" s="806"/>
      <c r="C31" s="806"/>
      <c r="D31" s="806"/>
      <c r="E31" s="806"/>
      <c r="F31" s="806"/>
      <c r="G31" s="807"/>
      <c r="H31" s="807"/>
      <c r="I31" s="806"/>
      <c r="J31" s="536" t="s">
        <v>932</v>
      </c>
      <c r="K31" s="536" t="s">
        <v>933</v>
      </c>
      <c r="L31" s="790"/>
      <c r="M31" s="536" t="s">
        <v>917</v>
      </c>
      <c r="N31" s="542">
        <v>1</v>
      </c>
      <c r="O31" s="542">
        <v>1</v>
      </c>
      <c r="P31" s="633">
        <v>1</v>
      </c>
      <c r="Q31" s="553"/>
      <c r="R31" s="633">
        <v>1</v>
      </c>
      <c r="S31" s="567"/>
      <c r="T31" s="633">
        <v>1</v>
      </c>
      <c r="U31" s="567"/>
      <c r="V31" s="633">
        <v>1</v>
      </c>
      <c r="W31" s="500"/>
      <c r="X31" s="67">
        <f t="shared" ref="X31:X33" si="20">IFERROR((Q31*100%)/P31,"-")</f>
        <v>0</v>
      </c>
      <c r="Y31" s="67">
        <f>IFERROR((S31*100%)/R31,"-")</f>
        <v>0</v>
      </c>
      <c r="Z31" s="67">
        <f>IFERROR((U31*100%)/T31,"-")</f>
        <v>0</v>
      </c>
      <c r="AA31" s="67">
        <f>IFERROR((W31*100%)/V31,"-")</f>
        <v>0</v>
      </c>
      <c r="AB31" s="499">
        <f t="shared" si="18"/>
        <v>0</v>
      </c>
    </row>
    <row r="32" spans="1:29" ht="81.75" customHeight="1">
      <c r="A32" s="803"/>
      <c r="B32" s="806"/>
      <c r="C32" s="806"/>
      <c r="D32" s="806"/>
      <c r="E32" s="806"/>
      <c r="F32" s="806"/>
      <c r="G32" s="807"/>
      <c r="H32" s="807"/>
      <c r="I32" s="806"/>
      <c r="J32" s="536" t="s">
        <v>934</v>
      </c>
      <c r="K32" s="536" t="s">
        <v>933</v>
      </c>
      <c r="L32" s="790"/>
      <c r="M32" s="536" t="s">
        <v>917</v>
      </c>
      <c r="N32" s="542">
        <v>1</v>
      </c>
      <c r="O32" s="542">
        <v>1</v>
      </c>
      <c r="P32" s="633">
        <v>1</v>
      </c>
      <c r="Q32" s="553"/>
      <c r="R32" s="633">
        <v>1</v>
      </c>
      <c r="S32" s="567"/>
      <c r="T32" s="633">
        <v>1</v>
      </c>
      <c r="U32" s="567"/>
      <c r="V32" s="633">
        <v>1</v>
      </c>
      <c r="W32" s="500"/>
      <c r="X32" s="67">
        <f t="shared" si="20"/>
        <v>0</v>
      </c>
      <c r="Y32" s="67">
        <f t="shared" ref="Y32:Y33" si="21">IFERROR((S32*100%)/R32,"-")</f>
        <v>0</v>
      </c>
      <c r="Z32" s="67">
        <f t="shared" ref="Z32:Z33" si="22">IFERROR((U32*100%)/T32,"-")</f>
        <v>0</v>
      </c>
      <c r="AA32" s="67">
        <f t="shared" ref="AA32:AA33" si="23">IFERROR((W32*100%)/V32,"-")</f>
        <v>0</v>
      </c>
      <c r="AB32" s="499">
        <f t="shared" si="18"/>
        <v>0</v>
      </c>
    </row>
    <row r="33" spans="1:28" ht="81.75" customHeight="1">
      <c r="A33" s="803"/>
      <c r="B33" s="806"/>
      <c r="C33" s="806"/>
      <c r="D33" s="806"/>
      <c r="E33" s="806"/>
      <c r="F33" s="806"/>
      <c r="G33" s="807"/>
      <c r="H33" s="807"/>
      <c r="I33" s="806"/>
      <c r="J33" s="536" t="s">
        <v>935</v>
      </c>
      <c r="K33" s="536" t="s">
        <v>933</v>
      </c>
      <c r="L33" s="791"/>
      <c r="M33" s="536" t="s">
        <v>917</v>
      </c>
      <c r="N33" s="542">
        <v>1</v>
      </c>
      <c r="O33" s="542">
        <v>1</v>
      </c>
      <c r="P33" s="633">
        <v>1</v>
      </c>
      <c r="Q33" s="553"/>
      <c r="R33" s="633">
        <v>1</v>
      </c>
      <c r="S33" s="567"/>
      <c r="T33" s="633">
        <v>1</v>
      </c>
      <c r="U33" s="567"/>
      <c r="V33" s="633">
        <v>1</v>
      </c>
      <c r="W33" s="500"/>
      <c r="X33" s="67">
        <f t="shared" si="20"/>
        <v>0</v>
      </c>
      <c r="Y33" s="67">
        <f t="shared" si="21"/>
        <v>0</v>
      </c>
      <c r="Z33" s="67">
        <f t="shared" si="22"/>
        <v>0</v>
      </c>
      <c r="AA33" s="67">
        <f t="shared" si="23"/>
        <v>0</v>
      </c>
      <c r="AB33" s="499">
        <f t="shared" si="18"/>
        <v>0</v>
      </c>
    </row>
    <row r="34" spans="1:28" ht="62.25" customHeight="1">
      <c r="A34" s="951" t="s">
        <v>181</v>
      </c>
      <c r="B34" s="952"/>
      <c r="C34" s="952"/>
      <c r="D34" s="952"/>
      <c r="E34" s="952"/>
      <c r="F34" s="952"/>
      <c r="G34" s="952"/>
      <c r="H34" s="952"/>
      <c r="I34" s="952"/>
      <c r="J34" s="952"/>
      <c r="K34" s="953"/>
      <c r="L34" s="549"/>
      <c r="M34" s="549"/>
      <c r="N34" s="549"/>
      <c r="O34" s="549"/>
      <c r="P34" s="549"/>
      <c r="Q34" s="549"/>
      <c r="R34" s="549"/>
      <c r="S34" s="549"/>
      <c r="T34" s="549"/>
      <c r="U34" s="549"/>
      <c r="V34" s="549"/>
      <c r="W34" s="549"/>
      <c r="X34" s="57">
        <f>AVERAGE(X26:X33)</f>
        <v>0</v>
      </c>
      <c r="Y34" s="57">
        <f t="shared" ref="Y34:AA34" si="24">AVERAGE(Y26:Y33)</f>
        <v>0</v>
      </c>
      <c r="Z34" s="57">
        <f t="shared" si="24"/>
        <v>0</v>
      </c>
      <c r="AA34" s="57">
        <f t="shared" si="24"/>
        <v>0</v>
      </c>
      <c r="AB34" s="57">
        <f>AVERAGE(AB26:AB33)</f>
        <v>0</v>
      </c>
    </row>
  </sheetData>
  <mergeCells count="75">
    <mergeCell ref="A34:K34"/>
    <mergeCell ref="A23:AB23"/>
    <mergeCell ref="P24:W24"/>
    <mergeCell ref="X24:AB24"/>
    <mergeCell ref="A26:A33"/>
    <mergeCell ref="B26:B33"/>
    <mergeCell ref="C26:C33"/>
    <mergeCell ref="D26:D33"/>
    <mergeCell ref="E26:E33"/>
    <mergeCell ref="F26:F33"/>
    <mergeCell ref="G26:G33"/>
    <mergeCell ref="H26:H33"/>
    <mergeCell ref="I26:I33"/>
    <mergeCell ref="A24:A25"/>
    <mergeCell ref="B24:B25"/>
    <mergeCell ref="C24:C25"/>
    <mergeCell ref="J24:J25"/>
    <mergeCell ref="K24:K25"/>
    <mergeCell ref="L24:L33"/>
    <mergeCell ref="M24:M25"/>
    <mergeCell ref="D24:D25"/>
    <mergeCell ref="E24:E25"/>
    <mergeCell ref="F24:F25"/>
    <mergeCell ref="G24:G25"/>
    <mergeCell ref="H24:H25"/>
    <mergeCell ref="N24:N25"/>
    <mergeCell ref="O24:O25"/>
    <mergeCell ref="I2:I3"/>
    <mergeCell ref="G2:G3"/>
    <mergeCell ref="H2:H3"/>
    <mergeCell ref="A19:M19"/>
    <mergeCell ref="A5:A13"/>
    <mergeCell ref="B5:B13"/>
    <mergeCell ref="A16:A17"/>
    <mergeCell ref="B16:B17"/>
    <mergeCell ref="C16:C17"/>
    <mergeCell ref="C14:C15"/>
    <mergeCell ref="A14:A15"/>
    <mergeCell ref="B14:B15"/>
    <mergeCell ref="G14:G15"/>
    <mergeCell ref="I24:I25"/>
    <mergeCell ref="F14:F15"/>
    <mergeCell ref="D16:D17"/>
    <mergeCell ref="I8:I9"/>
    <mergeCell ref="H8:H9"/>
    <mergeCell ref="H11:H13"/>
    <mergeCell ref="I11:I13"/>
    <mergeCell ref="E16:E17"/>
    <mergeCell ref="H14:H15"/>
    <mergeCell ref="E14:E15"/>
    <mergeCell ref="G11:G13"/>
    <mergeCell ref="D5:D10"/>
    <mergeCell ref="D14:D15"/>
    <mergeCell ref="I14:I15"/>
    <mergeCell ref="F8:F9"/>
    <mergeCell ref="D11:D13"/>
    <mergeCell ref="G8:G9"/>
    <mergeCell ref="A1:D1"/>
    <mergeCell ref="F2:F3"/>
    <mergeCell ref="E11:E13"/>
    <mergeCell ref="F11:F13"/>
    <mergeCell ref="C11:C13"/>
    <mergeCell ref="E2:E3"/>
    <mergeCell ref="A2:A3"/>
    <mergeCell ref="B2:B3"/>
    <mergeCell ref="C2:C3"/>
    <mergeCell ref="D2:D3"/>
    <mergeCell ref="E8:E9"/>
    <mergeCell ref="C5:C10"/>
    <mergeCell ref="V2:Z2"/>
    <mergeCell ref="N2:T2"/>
    <mergeCell ref="J2:J3"/>
    <mergeCell ref="K2:K3"/>
    <mergeCell ref="M2:M3"/>
    <mergeCell ref="L2:L18"/>
  </mergeCells>
  <conditionalFormatting sqref="V19:Z19 V18:X18 Y18:Y19 V4:Z14 V14:Y17 Z6:Z18 AB31:AB34 X26:AB30">
    <cfRule type="cellIs" dxfId="86" priority="652" operator="lessThan">
      <formula>0.6</formula>
    </cfRule>
    <cfRule type="cellIs" dxfId="85" priority="653" operator="between">
      <formula>60%</formula>
      <formula>79%</formula>
    </cfRule>
    <cfRule type="cellIs" dxfId="84" priority="654" operator="between">
      <formula>80%</formula>
      <formula>100%</formula>
    </cfRule>
  </conditionalFormatting>
  <conditionalFormatting sqref="X31:AA34">
    <cfRule type="cellIs" dxfId="83" priority="5" operator="lessThan">
      <formula>0.6</formula>
    </cfRule>
    <cfRule type="cellIs" dxfId="82" priority="6" operator="between">
      <formula>60%</formula>
      <formula>79%</formula>
    </cfRule>
    <cfRule type="cellIs" dxfId="81" priority="7" operator="between">
      <formula>80%</formula>
      <formula>100%</formula>
    </cfRule>
  </conditionalFormatting>
  <conditionalFormatting sqref="X31:AA33">
    <cfRule type="cellIs" dxfId="80" priority="1" operator="lessThanOrEqual">
      <formula>55%</formula>
    </cfRule>
    <cfRule type="cellIs" dxfId="79" priority="2" operator="between">
      <formula>30%</formula>
      <formula>55%</formula>
    </cfRule>
    <cfRule type="cellIs" dxfId="78" priority="3" operator="between">
      <formula>56%</formula>
      <formula>79%</formula>
    </cfRule>
    <cfRule type="cellIs" dxfId="77" priority="4" operator="greaterThanOrEqual">
      <formula>80%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sheetPr>
    <tabColor rgb="FFFFC000"/>
  </sheetPr>
  <dimension ref="A1:AC37"/>
  <sheetViews>
    <sheetView topLeftCell="M34" zoomScale="85" zoomScaleNormal="85" workbookViewId="0">
      <selection activeCell="AB37" sqref="AB37"/>
    </sheetView>
  </sheetViews>
  <sheetFormatPr baseColWidth="10" defaultColWidth="11.42578125" defaultRowHeight="12.75"/>
  <cols>
    <col min="1" max="3" width="11.42578125" style="68"/>
    <col min="4" max="4" width="16.5703125" style="68" customWidth="1"/>
    <col min="5" max="5" width="17.140625" style="68" customWidth="1"/>
    <col min="6" max="8" width="11.42578125" style="68"/>
    <col min="9" max="9" width="16.28515625" style="68" customWidth="1"/>
    <col min="10" max="10" width="23.7109375" style="68" customWidth="1"/>
    <col min="11" max="11" width="32.85546875" style="68" customWidth="1"/>
    <col min="12" max="12" width="25.5703125" style="68" customWidth="1"/>
    <col min="13" max="13" width="21.28515625" style="68" customWidth="1"/>
    <col min="14" max="14" width="16" style="68" customWidth="1"/>
    <col min="15" max="15" width="11.5703125" style="68" customWidth="1"/>
    <col min="16" max="16" width="11.42578125" style="68"/>
    <col min="17" max="17" width="11.5703125" style="68" customWidth="1"/>
    <col min="18" max="18" width="11.42578125" style="68"/>
    <col min="19" max="19" width="11.5703125" style="68" customWidth="1"/>
    <col min="20" max="20" width="11.42578125" style="68"/>
    <col min="21" max="21" width="15.85546875" style="68" customWidth="1"/>
    <col min="22" max="22" width="15.7109375" style="68" customWidth="1"/>
    <col min="23" max="23" width="17.5703125" style="68" customWidth="1"/>
    <col min="24" max="24" width="14.7109375" style="68" customWidth="1"/>
    <col min="25" max="26" width="17.5703125" style="68" customWidth="1"/>
    <col min="27" max="27" width="14.28515625" style="68" customWidth="1"/>
    <col min="28" max="28" width="16" style="68" customWidth="1"/>
    <col min="29" max="16384" width="11.42578125" style="68"/>
  </cols>
  <sheetData>
    <row r="1" spans="1:28" ht="38.25" customHeight="1">
      <c r="A1" s="757" t="s">
        <v>313</v>
      </c>
      <c r="B1" s="824"/>
      <c r="C1" s="824"/>
      <c r="D1" s="824"/>
    </row>
    <row r="2" spans="1:28" ht="64.5" customHeight="1">
      <c r="A2" s="763" t="s">
        <v>352</v>
      </c>
      <c r="B2" s="763" t="s">
        <v>350</v>
      </c>
      <c r="C2" s="763" t="s">
        <v>187</v>
      </c>
      <c r="D2" s="763" t="s">
        <v>0</v>
      </c>
      <c r="E2" s="763" t="s">
        <v>343</v>
      </c>
      <c r="F2" s="763" t="s">
        <v>347</v>
      </c>
      <c r="G2" s="763" t="s">
        <v>1</v>
      </c>
      <c r="H2" s="763" t="s">
        <v>469</v>
      </c>
      <c r="I2" s="763" t="s">
        <v>108</v>
      </c>
      <c r="J2" s="763" t="s">
        <v>187</v>
      </c>
      <c r="K2" s="763" t="s">
        <v>109</v>
      </c>
      <c r="L2" s="958" t="s">
        <v>428</v>
      </c>
      <c r="M2" s="763" t="s">
        <v>2</v>
      </c>
      <c r="N2" s="821" t="s">
        <v>3</v>
      </c>
      <c r="O2" s="822"/>
      <c r="P2" s="822"/>
      <c r="Q2" s="822"/>
      <c r="R2" s="822"/>
      <c r="S2" s="822"/>
      <c r="T2" s="858"/>
      <c r="U2" s="36"/>
      <c r="V2" s="786" t="s">
        <v>434</v>
      </c>
      <c r="W2" s="787"/>
      <c r="X2" s="787"/>
      <c r="Y2" s="787"/>
      <c r="Z2" s="788"/>
    </row>
    <row r="3" spans="1:28" ht="38.25">
      <c r="A3" s="764"/>
      <c r="B3" s="764"/>
      <c r="C3" s="764"/>
      <c r="D3" s="764"/>
      <c r="E3" s="764"/>
      <c r="F3" s="764"/>
      <c r="G3" s="764"/>
      <c r="H3" s="764"/>
      <c r="I3" s="764"/>
      <c r="J3" s="764"/>
      <c r="K3" s="764"/>
      <c r="L3" s="959"/>
      <c r="M3" s="764"/>
      <c r="N3" s="36" t="s">
        <v>124</v>
      </c>
      <c r="O3" s="36" t="s">
        <v>126</v>
      </c>
      <c r="P3" s="36" t="s">
        <v>125</v>
      </c>
      <c r="Q3" s="36" t="s">
        <v>127</v>
      </c>
      <c r="R3" s="36" t="s">
        <v>128</v>
      </c>
      <c r="S3" s="36" t="s">
        <v>129</v>
      </c>
      <c r="T3" s="36" t="s">
        <v>130</v>
      </c>
      <c r="U3" s="36" t="s">
        <v>131</v>
      </c>
      <c r="V3" s="36" t="s">
        <v>296</v>
      </c>
      <c r="W3" s="36" t="s">
        <v>292</v>
      </c>
      <c r="X3" s="36" t="s">
        <v>293</v>
      </c>
      <c r="Y3" s="36" t="s">
        <v>294</v>
      </c>
      <c r="Z3" s="342" t="s">
        <v>467</v>
      </c>
    </row>
    <row r="4" spans="1:28" ht="90.75" customHeight="1">
      <c r="A4" s="444" t="s">
        <v>424</v>
      </c>
      <c r="B4" s="445" t="s">
        <v>4</v>
      </c>
      <c r="C4" s="445" t="s">
        <v>5</v>
      </c>
      <c r="D4" s="445" t="s">
        <v>171</v>
      </c>
      <c r="E4" s="202" t="s">
        <v>10</v>
      </c>
      <c r="F4" s="202" t="s">
        <v>11</v>
      </c>
      <c r="G4" s="164">
        <v>0.9</v>
      </c>
      <c r="H4" s="168">
        <v>1</v>
      </c>
      <c r="I4" s="202" t="s">
        <v>151</v>
      </c>
      <c r="J4" s="202" t="s">
        <v>373</v>
      </c>
      <c r="K4" s="202" t="s">
        <v>408</v>
      </c>
      <c r="L4" s="959"/>
      <c r="M4" s="37" t="s">
        <v>272</v>
      </c>
      <c r="N4" s="58">
        <v>1</v>
      </c>
      <c r="O4" s="247"/>
      <c r="P4" s="58">
        <v>1</v>
      </c>
      <c r="Q4" s="247"/>
      <c r="R4" s="58">
        <v>1</v>
      </c>
      <c r="S4" s="247"/>
      <c r="T4" s="58">
        <v>1</v>
      </c>
      <c r="U4" s="256"/>
      <c r="V4" s="67">
        <f t="shared" ref="V4:V17" si="0">IFERROR((O4*100%)/N4,"-")</f>
        <v>0</v>
      </c>
      <c r="W4" s="67">
        <f t="shared" ref="W4:W17" si="1">IFERROR((Q4*100%)/P4,"-")</f>
        <v>0</v>
      </c>
      <c r="X4" s="67">
        <f t="shared" ref="X4:X17" si="2">IFERROR((S4*100%)/R4,"-")</f>
        <v>0</v>
      </c>
      <c r="Y4" s="67">
        <f t="shared" ref="Y4:Y17" si="3">IFERROR((U4*100%)/T4,"-")</f>
        <v>0</v>
      </c>
      <c r="Z4" s="67">
        <f t="shared" ref="Z4:Z19" si="4">IFERROR(AVERAGE(V4:Y4),"-")</f>
        <v>0</v>
      </c>
    </row>
    <row r="5" spans="1:28" ht="102" customHeight="1">
      <c r="A5" s="778" t="s">
        <v>29</v>
      </c>
      <c r="B5" s="769" t="s">
        <v>166</v>
      </c>
      <c r="C5" s="769" t="s">
        <v>27</v>
      </c>
      <c r="D5" s="769" t="s">
        <v>281</v>
      </c>
      <c r="E5" s="199" t="s">
        <v>28</v>
      </c>
      <c r="F5" s="326" t="s">
        <v>464</v>
      </c>
      <c r="G5" s="201">
        <v>1</v>
      </c>
      <c r="H5" s="200">
        <v>1</v>
      </c>
      <c r="I5" s="204" t="s">
        <v>134</v>
      </c>
      <c r="J5" s="204" t="s">
        <v>417</v>
      </c>
      <c r="K5" s="374" t="s">
        <v>473</v>
      </c>
      <c r="L5" s="959"/>
      <c r="M5" s="116" t="s">
        <v>112</v>
      </c>
      <c r="N5" s="121">
        <v>1</v>
      </c>
      <c r="O5" s="291"/>
      <c r="P5" s="121">
        <v>0</v>
      </c>
      <c r="Q5" s="291"/>
      <c r="R5" s="121">
        <v>0</v>
      </c>
      <c r="S5" s="291"/>
      <c r="T5" s="121">
        <v>1</v>
      </c>
      <c r="U5" s="256"/>
      <c r="V5" s="67">
        <f t="shared" si="0"/>
        <v>0</v>
      </c>
      <c r="W5" s="67" t="str">
        <f t="shared" si="1"/>
        <v>-</v>
      </c>
      <c r="X5" s="67" t="str">
        <f t="shared" si="2"/>
        <v>-</v>
      </c>
      <c r="Y5" s="67">
        <f t="shared" si="3"/>
        <v>0</v>
      </c>
      <c r="Z5" s="67">
        <f t="shared" si="4"/>
        <v>0</v>
      </c>
    </row>
    <row r="6" spans="1:28" ht="67.5" customHeight="1">
      <c r="A6" s="779"/>
      <c r="B6" s="770"/>
      <c r="C6" s="770"/>
      <c r="D6" s="770"/>
      <c r="E6" s="102" t="s">
        <v>33</v>
      </c>
      <c r="F6" s="378" t="s">
        <v>34</v>
      </c>
      <c r="G6" s="379">
        <v>0.7</v>
      </c>
      <c r="H6" s="380">
        <v>0.9</v>
      </c>
      <c r="I6" s="379" t="s">
        <v>156</v>
      </c>
      <c r="J6" s="409" t="s">
        <v>504</v>
      </c>
      <c r="K6" s="409" t="s">
        <v>506</v>
      </c>
      <c r="L6" s="959"/>
      <c r="M6" s="407" t="s">
        <v>503</v>
      </c>
      <c r="N6" s="104">
        <v>1</v>
      </c>
      <c r="O6" s="253"/>
      <c r="P6" s="104">
        <v>1</v>
      </c>
      <c r="Q6" s="253"/>
      <c r="R6" s="104">
        <v>1</v>
      </c>
      <c r="S6" s="253"/>
      <c r="T6" s="104">
        <v>1</v>
      </c>
      <c r="U6" s="256"/>
      <c r="V6" s="67">
        <f t="shared" ref="V6" si="5">IFERROR((O6*100%)/N6,"-")</f>
        <v>0</v>
      </c>
      <c r="W6" s="67">
        <f t="shared" ref="W6" si="6">IFERROR((Q6*100%)/P6,"-")</f>
        <v>0</v>
      </c>
      <c r="X6" s="67">
        <f t="shared" ref="X6" si="7">IFERROR((S6*100%)/R6,"-")</f>
        <v>0</v>
      </c>
      <c r="Y6" s="67">
        <f t="shared" ref="Y6" si="8">IFERROR((U6*100%)/T6,"-")</f>
        <v>0</v>
      </c>
      <c r="Z6" s="67">
        <f t="shared" si="4"/>
        <v>0</v>
      </c>
    </row>
    <row r="7" spans="1:28" ht="85.5" customHeight="1">
      <c r="A7" s="779"/>
      <c r="B7" s="770"/>
      <c r="C7" s="770"/>
      <c r="D7" s="770"/>
      <c r="E7" s="117" t="s">
        <v>35</v>
      </c>
      <c r="F7" s="118" t="s">
        <v>34</v>
      </c>
      <c r="G7" s="119">
        <v>0.8</v>
      </c>
      <c r="H7" s="120">
        <v>0.9</v>
      </c>
      <c r="I7" s="119" t="s">
        <v>157</v>
      </c>
      <c r="J7" s="407" t="s">
        <v>498</v>
      </c>
      <c r="K7" s="407" t="s">
        <v>513</v>
      </c>
      <c r="L7" s="959"/>
      <c r="M7" s="113" t="s">
        <v>112</v>
      </c>
      <c r="N7" s="104">
        <v>0</v>
      </c>
      <c r="O7" s="253"/>
      <c r="P7" s="104">
        <v>1</v>
      </c>
      <c r="Q7" s="253"/>
      <c r="R7" s="104">
        <v>1</v>
      </c>
      <c r="S7" s="253"/>
      <c r="T7" s="104">
        <v>1</v>
      </c>
      <c r="U7" s="256"/>
      <c r="V7" s="67" t="str">
        <f t="shared" si="0"/>
        <v>-</v>
      </c>
      <c r="W7" s="67">
        <f t="shared" si="1"/>
        <v>0</v>
      </c>
      <c r="X7" s="67">
        <f t="shared" si="2"/>
        <v>0</v>
      </c>
      <c r="Y7" s="67">
        <f t="shared" si="3"/>
        <v>0</v>
      </c>
      <c r="Z7" s="67">
        <f t="shared" si="4"/>
        <v>0</v>
      </c>
    </row>
    <row r="8" spans="1:28" ht="77.25" customHeight="1">
      <c r="A8" s="779"/>
      <c r="B8" s="770"/>
      <c r="C8" s="770"/>
      <c r="D8" s="770"/>
      <c r="E8" s="769" t="s">
        <v>36</v>
      </c>
      <c r="F8" s="910" t="s">
        <v>37</v>
      </c>
      <c r="G8" s="795">
        <v>0.8</v>
      </c>
      <c r="H8" s="798">
        <v>0.9</v>
      </c>
      <c r="I8" s="795" t="s">
        <v>158</v>
      </c>
      <c r="J8" s="407" t="s">
        <v>478</v>
      </c>
      <c r="K8" s="407" t="s">
        <v>512</v>
      </c>
      <c r="L8" s="959"/>
      <c r="M8" s="409" t="s">
        <v>479</v>
      </c>
      <c r="N8" s="60">
        <v>0</v>
      </c>
      <c r="O8" s="247"/>
      <c r="P8" s="60">
        <v>1</v>
      </c>
      <c r="Q8" s="247"/>
      <c r="R8" s="60">
        <v>0</v>
      </c>
      <c r="S8" s="247"/>
      <c r="T8" s="60">
        <v>0</v>
      </c>
      <c r="U8" s="248"/>
      <c r="V8" s="67" t="str">
        <f t="shared" si="0"/>
        <v>-</v>
      </c>
      <c r="W8" s="67">
        <f t="shared" si="1"/>
        <v>0</v>
      </c>
      <c r="X8" s="67" t="str">
        <f t="shared" si="2"/>
        <v>-</v>
      </c>
      <c r="Y8" s="67" t="str">
        <f t="shared" si="3"/>
        <v>-</v>
      </c>
      <c r="Z8" s="67">
        <f t="shared" si="4"/>
        <v>0</v>
      </c>
    </row>
    <row r="9" spans="1:28" ht="90.75" customHeight="1">
      <c r="A9" s="779"/>
      <c r="B9" s="770"/>
      <c r="C9" s="770"/>
      <c r="D9" s="770"/>
      <c r="E9" s="771"/>
      <c r="F9" s="911"/>
      <c r="G9" s="797"/>
      <c r="H9" s="800"/>
      <c r="I9" s="797"/>
      <c r="J9" s="407" t="s">
        <v>477</v>
      </c>
      <c r="K9" s="407" t="s">
        <v>507</v>
      </c>
      <c r="L9" s="959"/>
      <c r="M9" s="409" t="s">
        <v>479</v>
      </c>
      <c r="N9" s="104">
        <v>0</v>
      </c>
      <c r="O9" s="253"/>
      <c r="P9" s="104">
        <v>1</v>
      </c>
      <c r="Q9" s="328"/>
      <c r="R9" s="104">
        <v>1</v>
      </c>
      <c r="S9" s="248"/>
      <c r="T9" s="104">
        <v>1</v>
      </c>
      <c r="U9" s="248"/>
      <c r="V9" s="67" t="str">
        <f t="shared" si="0"/>
        <v>-</v>
      </c>
      <c r="W9" s="67">
        <f t="shared" si="1"/>
        <v>0</v>
      </c>
      <c r="X9" s="67">
        <f t="shared" si="2"/>
        <v>0</v>
      </c>
      <c r="Y9" s="67">
        <f t="shared" si="3"/>
        <v>0</v>
      </c>
      <c r="Z9" s="67">
        <f t="shared" si="4"/>
        <v>0</v>
      </c>
    </row>
    <row r="10" spans="1:28" ht="108" customHeight="1">
      <c r="A10" s="779"/>
      <c r="B10" s="770"/>
      <c r="C10" s="771"/>
      <c r="D10" s="771"/>
      <c r="E10" s="117" t="s">
        <v>39</v>
      </c>
      <c r="F10" s="118" t="s">
        <v>40</v>
      </c>
      <c r="G10" s="119">
        <v>0.9</v>
      </c>
      <c r="H10" s="120">
        <v>0.9</v>
      </c>
      <c r="I10" s="119" t="s">
        <v>159</v>
      </c>
      <c r="J10" s="47" t="s">
        <v>42</v>
      </c>
      <c r="K10" s="149" t="s">
        <v>155</v>
      </c>
      <c r="L10" s="959"/>
      <c r="M10" s="45" t="s">
        <v>112</v>
      </c>
      <c r="N10" s="60">
        <v>0</v>
      </c>
      <c r="O10" s="247"/>
      <c r="P10" s="60">
        <v>1</v>
      </c>
      <c r="Q10" s="247"/>
      <c r="R10" s="60">
        <v>1</v>
      </c>
      <c r="S10" s="247"/>
      <c r="T10" s="60">
        <v>1</v>
      </c>
      <c r="U10" s="256"/>
      <c r="V10" s="67" t="str">
        <f t="shared" si="0"/>
        <v>-</v>
      </c>
      <c r="W10" s="67">
        <f t="shared" si="1"/>
        <v>0</v>
      </c>
      <c r="X10" s="67">
        <f t="shared" si="2"/>
        <v>0</v>
      </c>
      <c r="Y10" s="67">
        <f t="shared" si="3"/>
        <v>0</v>
      </c>
      <c r="Z10" s="67">
        <f t="shared" si="4"/>
        <v>0</v>
      </c>
    </row>
    <row r="11" spans="1:28" ht="51" customHeight="1">
      <c r="A11" s="779"/>
      <c r="B11" s="770"/>
      <c r="C11" s="769" t="s">
        <v>46</v>
      </c>
      <c r="D11" s="781" t="s">
        <v>172</v>
      </c>
      <c r="E11" s="769" t="s">
        <v>47</v>
      </c>
      <c r="F11" s="769" t="s">
        <v>48</v>
      </c>
      <c r="G11" s="795">
        <v>0.9</v>
      </c>
      <c r="H11" s="798">
        <v>0.9</v>
      </c>
      <c r="I11" s="795" t="s">
        <v>322</v>
      </c>
      <c r="J11" s="463" t="s">
        <v>169</v>
      </c>
      <c r="K11" s="463" t="s">
        <v>556</v>
      </c>
      <c r="L11" s="959"/>
      <c r="M11" s="463" t="s">
        <v>553</v>
      </c>
      <c r="N11" s="60">
        <v>1</v>
      </c>
      <c r="O11" s="247"/>
      <c r="P11" s="60">
        <v>1</v>
      </c>
      <c r="Q11" s="247"/>
      <c r="R11" s="60">
        <v>1</v>
      </c>
      <c r="S11" s="247"/>
      <c r="T11" s="60">
        <v>1</v>
      </c>
      <c r="U11" s="256"/>
      <c r="V11" s="67">
        <f t="shared" si="0"/>
        <v>0</v>
      </c>
      <c r="W11" s="67">
        <f t="shared" si="1"/>
        <v>0</v>
      </c>
      <c r="X11" s="67">
        <f t="shared" si="2"/>
        <v>0</v>
      </c>
      <c r="Y11" s="67">
        <f t="shared" si="3"/>
        <v>0</v>
      </c>
      <c r="Z11" s="67">
        <f t="shared" si="4"/>
        <v>0</v>
      </c>
      <c r="AA11" s="35"/>
      <c r="AB11" s="35"/>
    </row>
    <row r="12" spans="1:28" ht="51" customHeight="1">
      <c r="A12" s="779"/>
      <c r="B12" s="770"/>
      <c r="C12" s="770"/>
      <c r="D12" s="782"/>
      <c r="E12" s="770"/>
      <c r="F12" s="770"/>
      <c r="G12" s="796"/>
      <c r="H12" s="799"/>
      <c r="I12" s="796"/>
      <c r="J12" s="473" t="s">
        <v>569</v>
      </c>
      <c r="K12" s="473" t="s">
        <v>570</v>
      </c>
      <c r="L12" s="959"/>
      <c r="M12" s="463" t="s">
        <v>554</v>
      </c>
      <c r="N12" s="60">
        <v>1</v>
      </c>
      <c r="O12" s="247"/>
      <c r="P12" s="60">
        <v>1</v>
      </c>
      <c r="Q12" s="247"/>
      <c r="R12" s="60">
        <v>1</v>
      </c>
      <c r="S12" s="247"/>
      <c r="T12" s="60">
        <v>1</v>
      </c>
      <c r="U12" s="256"/>
      <c r="V12" s="67">
        <f t="shared" ref="V12" si="9">IFERROR((O12*100%)/N12,"-")</f>
        <v>0</v>
      </c>
      <c r="W12" s="67">
        <f t="shared" ref="W12" si="10">IFERROR((Q12*100%)/P12,"-")</f>
        <v>0</v>
      </c>
      <c r="X12" s="67">
        <f t="shared" ref="X12" si="11">IFERROR((S12*100%)/R12,"-")</f>
        <v>0</v>
      </c>
      <c r="Y12" s="67">
        <f t="shared" ref="Y12" si="12">IFERROR((U12*100%)/T12,"-")</f>
        <v>0</v>
      </c>
      <c r="Z12" s="67">
        <f t="shared" ref="Z12" si="13">IFERROR(AVERAGE(V12:Y12),"-")</f>
        <v>0</v>
      </c>
      <c r="AA12" s="35"/>
      <c r="AB12" s="35"/>
    </row>
    <row r="13" spans="1:28" ht="38.25">
      <c r="A13" s="779"/>
      <c r="B13" s="770"/>
      <c r="C13" s="771"/>
      <c r="D13" s="783"/>
      <c r="E13" s="771"/>
      <c r="F13" s="771"/>
      <c r="G13" s="797"/>
      <c r="H13" s="800"/>
      <c r="I13" s="797"/>
      <c r="J13" s="419" t="s">
        <v>549</v>
      </c>
      <c r="K13" s="463" t="s">
        <v>550</v>
      </c>
      <c r="L13" s="959"/>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c r="AA13" s="35"/>
      <c r="AB13" s="35"/>
    </row>
    <row r="14" spans="1:28" ht="87.6" customHeight="1">
      <c r="A14" s="765" t="s">
        <v>392</v>
      </c>
      <c r="B14" s="853" t="s">
        <v>56</v>
      </c>
      <c r="C14" s="853" t="s">
        <v>283</v>
      </c>
      <c r="D14" s="853" t="s">
        <v>284</v>
      </c>
      <c r="E14" s="853" t="s">
        <v>64</v>
      </c>
      <c r="F14" s="853" t="s">
        <v>288</v>
      </c>
      <c r="G14" s="912">
        <v>5.0000000000000001E-3</v>
      </c>
      <c r="H14" s="912">
        <v>5.0000000000000001E-3</v>
      </c>
      <c r="I14" s="847" t="s">
        <v>66</v>
      </c>
      <c r="J14" s="52" t="s">
        <v>487</v>
      </c>
      <c r="K14" s="198" t="s">
        <v>488</v>
      </c>
      <c r="L14" s="959"/>
      <c r="M14" s="198" t="s">
        <v>546</v>
      </c>
      <c r="N14" s="61" t="s">
        <v>456</v>
      </c>
      <c r="O14" s="250"/>
      <c r="P14" s="61" t="s">
        <v>456</v>
      </c>
      <c r="Q14" s="251"/>
      <c r="R14" s="61" t="s">
        <v>456</v>
      </c>
      <c r="S14" s="251"/>
      <c r="T14" s="61" t="s">
        <v>456</v>
      </c>
      <c r="U14" s="269"/>
      <c r="V14" s="67" t="str">
        <f>IF(O14,IF(O14&lt;=90%,100%,0%),"-")</f>
        <v>-</v>
      </c>
      <c r="W14" s="67" t="str">
        <f>IF(Q14,IF(Q14&lt;=90%,100%,0%),"-")</f>
        <v>-</v>
      </c>
      <c r="X14" s="67" t="str">
        <f>IF(S14,IF(S14&lt;=90%,100%,0%),"-")</f>
        <v>-</v>
      </c>
      <c r="Y14" s="67" t="str">
        <f>IF(U14,IF(U14&lt;=90%,100%,0%),"-")</f>
        <v>-</v>
      </c>
      <c r="Z14" s="67" t="str">
        <f t="shared" si="4"/>
        <v>-</v>
      </c>
    </row>
    <row r="15" spans="1:28" ht="93.75" customHeight="1">
      <c r="A15" s="766"/>
      <c r="B15" s="855"/>
      <c r="C15" s="855"/>
      <c r="D15" s="855"/>
      <c r="E15" s="854"/>
      <c r="F15" s="854"/>
      <c r="G15" s="913"/>
      <c r="H15" s="913"/>
      <c r="I15" s="848"/>
      <c r="J15" s="52" t="s">
        <v>142</v>
      </c>
      <c r="K15" s="198" t="s">
        <v>143</v>
      </c>
      <c r="L15" s="959"/>
      <c r="M15" s="103" t="s">
        <v>113</v>
      </c>
      <c r="N15" s="63" t="s">
        <v>425</v>
      </c>
      <c r="O15" s="263"/>
      <c r="P15" s="63" t="s">
        <v>425</v>
      </c>
      <c r="Q15" s="263"/>
      <c r="R15" s="63">
        <v>5.0000000000000001E-3</v>
      </c>
      <c r="S15" s="263"/>
      <c r="T15" s="63">
        <v>5.0000000000000001E-3</v>
      </c>
      <c r="U15" s="258"/>
      <c r="V15" s="67" t="str">
        <f>IF(O15,IF(O15&gt;=0.5%,100%,IF(AND(O15&gt;0.4%),79%,0%)),"-")</f>
        <v>-</v>
      </c>
      <c r="W15" s="67" t="str">
        <f>IF(Q15,IF(Q15&gt;=0.5%,100%,IF(AND(Q15&gt;0.4%),79%,O%)),"-")</f>
        <v>-</v>
      </c>
      <c r="X15" s="67" t="str">
        <f>IF(S15,IF(S15&gt;=0.5%,100%,IF(AND(S15&gt;0.4%),79%,0%)),"-")</f>
        <v>-</v>
      </c>
      <c r="Y15" s="67" t="str">
        <f>IF(U15,IF(U15&gt;=0.5%,100%,IF(AND(U15&gt;0.4%),79%,0%)),"-")</f>
        <v>-</v>
      </c>
      <c r="Z15" s="67" t="str">
        <f t="shared" si="4"/>
        <v>-</v>
      </c>
    </row>
    <row r="16" spans="1:28" ht="93" customHeight="1">
      <c r="A16" s="765" t="s">
        <v>110</v>
      </c>
      <c r="B16" s="767" t="s">
        <v>71</v>
      </c>
      <c r="C16" s="767" t="s">
        <v>72</v>
      </c>
      <c r="D16" s="767" t="s">
        <v>81</v>
      </c>
      <c r="E16" s="767" t="s">
        <v>82</v>
      </c>
      <c r="F16" s="115" t="s">
        <v>83</v>
      </c>
      <c r="G16" s="99">
        <v>0.7</v>
      </c>
      <c r="H16" s="100">
        <v>0.8</v>
      </c>
      <c r="I16" s="97" t="s">
        <v>163</v>
      </c>
      <c r="J16" s="54" t="s">
        <v>147</v>
      </c>
      <c r="K16" s="54" t="s">
        <v>163</v>
      </c>
      <c r="L16" s="959"/>
      <c r="M16" s="54" t="s">
        <v>113</v>
      </c>
      <c r="N16" s="64">
        <v>0</v>
      </c>
      <c r="O16" s="247"/>
      <c r="P16" s="64" t="s">
        <v>399</v>
      </c>
      <c r="Q16" s="247"/>
      <c r="R16" s="64">
        <v>0</v>
      </c>
      <c r="S16" s="247"/>
      <c r="T16" s="64" t="s">
        <v>399</v>
      </c>
      <c r="U16" s="247"/>
      <c r="V16" s="67" t="str">
        <f t="shared" si="0"/>
        <v>-</v>
      </c>
      <c r="W16" s="67" t="str">
        <f>IF(Q16,IF(Q16&gt;=90%,100%,59%),"-")</f>
        <v>-</v>
      </c>
      <c r="X16" s="67" t="str">
        <f>IF(S16,IF(S16&gt;=90%,100%,59%),"-")</f>
        <v>-</v>
      </c>
      <c r="Y16" s="67" t="str">
        <f>IF(U16,IF(U16&gt;=90%,100%,59%),"-")</f>
        <v>-</v>
      </c>
      <c r="Z16" s="67" t="str">
        <f t="shared" si="4"/>
        <v>-</v>
      </c>
    </row>
    <row r="17" spans="1:29" ht="78" customHeight="1">
      <c r="A17" s="785"/>
      <c r="B17" s="874"/>
      <c r="C17" s="874"/>
      <c r="D17" s="768"/>
      <c r="E17" s="768"/>
      <c r="F17" s="54" t="s">
        <v>86</v>
      </c>
      <c r="G17" s="148">
        <v>0.7</v>
      </c>
      <c r="H17" s="147">
        <v>0.8</v>
      </c>
      <c r="I17" s="54" t="s">
        <v>474</v>
      </c>
      <c r="J17" s="447" t="s">
        <v>472</v>
      </c>
      <c r="K17" s="447" t="s">
        <v>471</v>
      </c>
      <c r="L17" s="959"/>
      <c r="M17" s="54" t="s">
        <v>113</v>
      </c>
      <c r="N17" s="64">
        <v>0</v>
      </c>
      <c r="O17" s="247"/>
      <c r="P17" s="64">
        <v>1</v>
      </c>
      <c r="Q17" s="247"/>
      <c r="R17" s="64">
        <v>0</v>
      </c>
      <c r="S17" s="247"/>
      <c r="T17" s="64">
        <v>0</v>
      </c>
      <c r="U17" s="247"/>
      <c r="V17" s="67" t="str">
        <f t="shared" si="0"/>
        <v>-</v>
      </c>
      <c r="W17" s="67">
        <f t="shared" si="1"/>
        <v>0</v>
      </c>
      <c r="X17" s="67" t="str">
        <f t="shared" si="2"/>
        <v>-</v>
      </c>
      <c r="Y17" s="67" t="str">
        <f t="shared" si="3"/>
        <v>-</v>
      </c>
      <c r="Z17" s="67">
        <f t="shared" si="4"/>
        <v>0</v>
      </c>
    </row>
    <row r="18" spans="1:29" ht="69.75" hidden="1" customHeight="1">
      <c r="A18" s="385"/>
      <c r="B18" s="768"/>
      <c r="C18" s="768"/>
      <c r="D18" s="387" t="s">
        <v>404</v>
      </c>
      <c r="E18" s="216" t="s">
        <v>76</v>
      </c>
      <c r="F18" s="216" t="s">
        <v>77</v>
      </c>
      <c r="G18" s="217">
        <v>0.5</v>
      </c>
      <c r="H18" s="218">
        <v>0.75</v>
      </c>
      <c r="I18" s="217" t="s">
        <v>369</v>
      </c>
      <c r="J18" s="474" t="s">
        <v>490</v>
      </c>
      <c r="K18" s="401" t="s">
        <v>427</v>
      </c>
      <c r="L18" s="959"/>
      <c r="M18" s="386" t="s">
        <v>323</v>
      </c>
      <c r="N18" s="64">
        <v>0</v>
      </c>
      <c r="O18" s="247"/>
      <c r="P18" s="64">
        <v>1</v>
      </c>
      <c r="Q18" s="247"/>
      <c r="R18" s="64">
        <v>1</v>
      </c>
      <c r="S18" s="253"/>
      <c r="T18" s="64">
        <v>1</v>
      </c>
      <c r="U18" s="247"/>
      <c r="V18" s="67" t="str">
        <f t="shared" ref="V18" si="14">IFERROR((O18*100%)/N18,"-")</f>
        <v>-</v>
      </c>
      <c r="W18" s="67">
        <f t="shared" ref="W18" si="15">IFERROR((Q18*100%)/P18,"-")</f>
        <v>0</v>
      </c>
      <c r="X18" s="67">
        <f t="shared" ref="X18" si="16">IFERROR((S18*100%)/R18,"-")</f>
        <v>0</v>
      </c>
      <c r="Y18" s="67">
        <f t="shared" ref="Y18" si="17">IFERROR((U18*100%)/T18,"-")</f>
        <v>0</v>
      </c>
      <c r="Z18" s="67">
        <f t="shared" si="4"/>
        <v>0</v>
      </c>
    </row>
    <row r="19" spans="1:29" ht="97.5" customHeight="1">
      <c r="A19" s="464" t="s">
        <v>111</v>
      </c>
      <c r="B19" s="222" t="s">
        <v>286</v>
      </c>
      <c r="C19" s="222" t="s">
        <v>287</v>
      </c>
      <c r="D19" s="203" t="s">
        <v>411</v>
      </c>
      <c r="E19" s="207" t="s">
        <v>413</v>
      </c>
      <c r="F19" s="207" t="s">
        <v>414</v>
      </c>
      <c r="G19" s="208">
        <v>0.8</v>
      </c>
      <c r="H19" s="208" t="s">
        <v>412</v>
      </c>
      <c r="I19" s="207" t="s">
        <v>414</v>
      </c>
      <c r="J19" s="205" t="s">
        <v>415</v>
      </c>
      <c r="K19" s="205" t="s">
        <v>416</v>
      </c>
      <c r="L19" s="960"/>
      <c r="M19" s="135" t="s">
        <v>447</v>
      </c>
      <c r="N19" s="93">
        <v>1</v>
      </c>
      <c r="O19" s="262"/>
      <c r="P19" s="80">
        <v>1</v>
      </c>
      <c r="Q19" s="264"/>
      <c r="R19" s="80">
        <v>1</v>
      </c>
      <c r="S19" s="336"/>
      <c r="T19" s="80">
        <v>1</v>
      </c>
      <c r="U19" s="264"/>
      <c r="V19" s="67">
        <f>IFERROR((O19*100%)/P19,"-")</f>
        <v>0</v>
      </c>
      <c r="W19" s="67">
        <f t="shared" ref="W19" si="18">IFERROR((Q19*100%)/P19,"-")</f>
        <v>0</v>
      </c>
      <c r="X19" s="67">
        <f t="shared" ref="X19" si="19">IFERROR((S19*100%)/R19,"-")</f>
        <v>0</v>
      </c>
      <c r="Y19" s="67">
        <f t="shared" ref="Y19" si="20">IFERROR((U19*100%)/T19,"-")</f>
        <v>0</v>
      </c>
      <c r="Z19" s="67">
        <f t="shared" si="4"/>
        <v>0</v>
      </c>
    </row>
    <row r="20" spans="1:29" ht="57.75" customHeight="1">
      <c r="A20" s="70"/>
      <c r="B20" s="70"/>
      <c r="C20" s="957"/>
      <c r="D20" s="957"/>
      <c r="E20" s="957"/>
      <c r="F20" s="957"/>
      <c r="G20" s="957"/>
      <c r="H20" s="957"/>
      <c r="I20" s="957"/>
      <c r="J20" s="957"/>
      <c r="K20" s="957"/>
      <c r="L20" s="957"/>
      <c r="M20" s="957"/>
      <c r="N20" s="70"/>
      <c r="O20" s="70"/>
      <c r="P20" s="70"/>
      <c r="Q20" s="70"/>
      <c r="R20" s="70"/>
      <c r="S20" s="70"/>
      <c r="T20" s="70"/>
      <c r="U20" s="70"/>
      <c r="V20" s="57">
        <f>AVERAGE(V4:V19)</f>
        <v>0</v>
      </c>
      <c r="W20" s="57">
        <f>AVERAGE(W4:W19)</f>
        <v>0</v>
      </c>
      <c r="X20" s="57">
        <f>AVERAGE(X4:X19)</f>
        <v>0</v>
      </c>
      <c r="Y20" s="57">
        <f>AVERAGE(Y4:Y19)</f>
        <v>0</v>
      </c>
      <c r="Z20" s="57">
        <f>AVERAGE(Z4:Z19)</f>
        <v>0</v>
      </c>
    </row>
    <row r="24" spans="1:29" ht="12.75" customHeight="1">
      <c r="A24" s="928" t="s">
        <v>577</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row>
    <row r="25" spans="1:29" ht="37.5" customHeight="1">
      <c r="A25" s="928"/>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row>
    <row r="26" spans="1:29" ht="45.75" customHeight="1">
      <c r="A26" s="763" t="s">
        <v>352</v>
      </c>
      <c r="B26" s="763" t="s">
        <v>350</v>
      </c>
      <c r="C26" s="763" t="s">
        <v>187</v>
      </c>
      <c r="D26" s="763" t="s">
        <v>0</v>
      </c>
      <c r="E26" s="763" t="s">
        <v>343</v>
      </c>
      <c r="F26" s="763" t="s">
        <v>667</v>
      </c>
      <c r="G26" s="763" t="s">
        <v>1</v>
      </c>
      <c r="H26" s="763" t="s">
        <v>469</v>
      </c>
      <c r="I26" s="763" t="s">
        <v>108</v>
      </c>
      <c r="J26" s="763" t="s">
        <v>579</v>
      </c>
      <c r="K26" s="763" t="s">
        <v>580</v>
      </c>
      <c r="L26" s="789" t="s">
        <v>277</v>
      </c>
      <c r="M26" s="763" t="s">
        <v>2</v>
      </c>
      <c r="N26" s="763" t="s">
        <v>581</v>
      </c>
      <c r="O26" s="763" t="s">
        <v>936</v>
      </c>
      <c r="P26" s="821" t="s">
        <v>3</v>
      </c>
      <c r="Q26" s="822"/>
      <c r="R26" s="822"/>
      <c r="S26" s="822"/>
      <c r="T26" s="822"/>
      <c r="U26" s="822"/>
      <c r="V26" s="822"/>
      <c r="W26" s="858"/>
      <c r="X26" s="786" t="s">
        <v>434</v>
      </c>
      <c r="Y26" s="787"/>
      <c r="Z26" s="787"/>
      <c r="AA26" s="787"/>
      <c r="AB26" s="788"/>
    </row>
    <row r="27" spans="1:29" ht="38.25">
      <c r="A27" s="764"/>
      <c r="B27" s="764"/>
      <c r="C27" s="764"/>
      <c r="D27" s="764"/>
      <c r="E27" s="764"/>
      <c r="F27" s="764"/>
      <c r="G27" s="764"/>
      <c r="H27" s="764"/>
      <c r="I27" s="764"/>
      <c r="J27" s="764"/>
      <c r="K27" s="764"/>
      <c r="L27" s="790"/>
      <c r="M27" s="764"/>
      <c r="N27" s="764"/>
      <c r="O27" s="764"/>
      <c r="P27" s="484" t="s">
        <v>124</v>
      </c>
      <c r="Q27" s="484" t="s">
        <v>126</v>
      </c>
      <c r="R27" s="484" t="s">
        <v>125</v>
      </c>
      <c r="S27" s="484" t="s">
        <v>127</v>
      </c>
      <c r="T27" s="484" t="s">
        <v>128</v>
      </c>
      <c r="U27" s="484" t="s">
        <v>129</v>
      </c>
      <c r="V27" s="484" t="s">
        <v>130</v>
      </c>
      <c r="W27" s="484" t="s">
        <v>131</v>
      </c>
      <c r="X27" s="484" t="s">
        <v>295</v>
      </c>
      <c r="Y27" s="484" t="s">
        <v>292</v>
      </c>
      <c r="Z27" s="484" t="s">
        <v>293</v>
      </c>
      <c r="AA27" s="484" t="s">
        <v>294</v>
      </c>
      <c r="AB27" s="484" t="s">
        <v>582</v>
      </c>
    </row>
    <row r="28" spans="1:29" ht="91.5" customHeight="1">
      <c r="A28" s="837" t="s">
        <v>110</v>
      </c>
      <c r="B28" s="961" t="s">
        <v>71</v>
      </c>
      <c r="C28" s="806" t="s">
        <v>72</v>
      </c>
      <c r="D28" s="806" t="s">
        <v>583</v>
      </c>
      <c r="E28" s="806" t="s">
        <v>914</v>
      </c>
      <c r="F28" s="806" t="s">
        <v>875</v>
      </c>
      <c r="G28" s="807">
        <v>0.7</v>
      </c>
      <c r="H28" s="807">
        <v>0.8</v>
      </c>
      <c r="I28" s="806" t="s">
        <v>608</v>
      </c>
      <c r="J28" s="481" t="s">
        <v>937</v>
      </c>
      <c r="K28" s="481" t="s">
        <v>938</v>
      </c>
      <c r="L28" s="790"/>
      <c r="M28" s="481" t="s">
        <v>323</v>
      </c>
      <c r="N28" s="164">
        <v>0.04</v>
      </c>
      <c r="O28" s="168" t="s">
        <v>939</v>
      </c>
      <c r="P28" s="590" t="s">
        <v>940</v>
      </c>
      <c r="Q28" s="552"/>
      <c r="R28" s="590" t="s">
        <v>940</v>
      </c>
      <c r="S28" s="552"/>
      <c r="T28" s="590" t="s">
        <v>940</v>
      </c>
      <c r="U28" s="552"/>
      <c r="V28" s="590" t="s">
        <v>940</v>
      </c>
      <c r="W28" s="539"/>
      <c r="X28" s="499" t="str">
        <f>IF(Q28,IF(Q28&lt;=8%,100%,0%),"-")</f>
        <v>-</v>
      </c>
      <c r="Y28" s="499" t="str">
        <f>IF(S28,IF(S28&lt;=8%,100%,0%),"-")</f>
        <v>-</v>
      </c>
      <c r="Z28" s="499" t="str">
        <f>IF(U28,IF(U28&lt;=8%,100%,0%),"-")</f>
        <v>-</v>
      </c>
      <c r="AA28" s="499" t="str">
        <f>IF(W28,IF(W28&lt;=8%,100%,0%),"-")</f>
        <v>-</v>
      </c>
      <c r="AB28" s="499" t="str">
        <f>IFERROR(AVERAGE(X28:AA28),"-")</f>
        <v>-</v>
      </c>
    </row>
    <row r="29" spans="1:29" ht="127.5" customHeight="1">
      <c r="A29" s="837"/>
      <c r="B29" s="961"/>
      <c r="C29" s="806"/>
      <c r="D29" s="806"/>
      <c r="E29" s="806"/>
      <c r="F29" s="806"/>
      <c r="G29" s="807"/>
      <c r="H29" s="806"/>
      <c r="I29" s="806"/>
      <c r="J29" s="481" t="s">
        <v>941</v>
      </c>
      <c r="K29" s="481" t="s">
        <v>942</v>
      </c>
      <c r="L29" s="790"/>
      <c r="M29" s="481" t="s">
        <v>323</v>
      </c>
      <c r="N29" s="164" t="s">
        <v>943</v>
      </c>
      <c r="O29" s="164" t="s">
        <v>944</v>
      </c>
      <c r="P29" s="496" t="s">
        <v>944</v>
      </c>
      <c r="Q29" s="576"/>
      <c r="R29" s="496" t="s">
        <v>944</v>
      </c>
      <c r="S29" s="552"/>
      <c r="T29" s="496" t="s">
        <v>944</v>
      </c>
      <c r="U29" s="661"/>
      <c r="V29" s="496" t="s">
        <v>944</v>
      </c>
      <c r="W29" s="500"/>
      <c r="X29" s="499" t="str">
        <f>IF(Q29,IF(Q29&lt;=25%,100%,0%),"-")</f>
        <v>-</v>
      </c>
      <c r="Y29" s="499" t="str">
        <f>IF(S29,IF(S29&lt;=25%,100%,0%),"-")</f>
        <v>-</v>
      </c>
      <c r="Z29" s="499" t="str">
        <f>IF(U29,IF(U29&lt;=25%,100%,0%),"-")</f>
        <v>-</v>
      </c>
      <c r="AA29" s="499" t="str">
        <f>IF(W29,IF(W29&lt;=25%,100%,0%),"-")</f>
        <v>-</v>
      </c>
      <c r="AB29" s="499" t="str">
        <f t="shared" ref="AB29:AB36" si="21">IFERROR(AVERAGE(X29:AA29),"-")</f>
        <v>-</v>
      </c>
      <c r="AC29" s="72"/>
    </row>
    <row r="30" spans="1:29" ht="97.5" customHeight="1">
      <c r="A30" s="837"/>
      <c r="B30" s="961"/>
      <c r="C30" s="806"/>
      <c r="D30" s="806"/>
      <c r="E30" s="806"/>
      <c r="F30" s="806"/>
      <c r="G30" s="807"/>
      <c r="H30" s="806"/>
      <c r="I30" s="806"/>
      <c r="J30" s="481" t="s">
        <v>945</v>
      </c>
      <c r="K30" s="481" t="s">
        <v>946</v>
      </c>
      <c r="L30" s="790"/>
      <c r="M30" s="481" t="s">
        <v>323</v>
      </c>
      <c r="N30" s="164" t="s">
        <v>703</v>
      </c>
      <c r="O30" s="164">
        <v>0.9</v>
      </c>
      <c r="P30" s="496">
        <v>0.9</v>
      </c>
      <c r="Q30" s="576"/>
      <c r="R30" s="496">
        <v>0.9</v>
      </c>
      <c r="S30" s="552"/>
      <c r="T30" s="496">
        <v>0.9</v>
      </c>
      <c r="U30" s="661"/>
      <c r="V30" s="496">
        <v>0.9</v>
      </c>
      <c r="W30" s="500"/>
      <c r="X30" s="67">
        <f t="shared" ref="X30:X31" si="22">IFERROR((Q30*100%)/P30,"-")</f>
        <v>0</v>
      </c>
      <c r="Y30" s="67">
        <f t="shared" ref="Y30:Y31" si="23">IFERROR((S30*100%)/R30,"-")</f>
        <v>0</v>
      </c>
      <c r="Z30" s="67">
        <f t="shared" ref="Z30:Z31" si="24">IFERROR((U30*100%)/T30,"-")</f>
        <v>0</v>
      </c>
      <c r="AA30" s="67">
        <f t="shared" ref="AA30:AA31" si="25">IFERROR((W30*100%)/V30,"-")</f>
        <v>0</v>
      </c>
      <c r="AB30" s="499">
        <f t="shared" si="21"/>
        <v>0</v>
      </c>
      <c r="AC30" s="72"/>
    </row>
    <row r="31" spans="1:29" ht="78.75" customHeight="1">
      <c r="A31" s="837"/>
      <c r="B31" s="961"/>
      <c r="C31" s="806"/>
      <c r="D31" s="806"/>
      <c r="E31" s="806"/>
      <c r="F31" s="806"/>
      <c r="G31" s="807"/>
      <c r="H31" s="806"/>
      <c r="I31" s="806"/>
      <c r="J31" s="481" t="s">
        <v>947</v>
      </c>
      <c r="K31" s="481" t="s">
        <v>948</v>
      </c>
      <c r="L31" s="790"/>
      <c r="M31" s="481" t="s">
        <v>323</v>
      </c>
      <c r="N31" s="164">
        <v>1</v>
      </c>
      <c r="O31" s="164">
        <v>1</v>
      </c>
      <c r="P31" s="496">
        <v>1</v>
      </c>
      <c r="Q31" s="497"/>
      <c r="R31" s="496">
        <v>1</v>
      </c>
      <c r="S31" s="497"/>
      <c r="T31" s="496">
        <v>1</v>
      </c>
      <c r="U31" s="497"/>
      <c r="V31" s="496">
        <v>1</v>
      </c>
      <c r="W31" s="500"/>
      <c r="X31" s="499">
        <f t="shared" si="22"/>
        <v>0</v>
      </c>
      <c r="Y31" s="499">
        <f t="shared" si="23"/>
        <v>0</v>
      </c>
      <c r="Z31" s="499">
        <f t="shared" si="24"/>
        <v>0</v>
      </c>
      <c r="AA31" s="499">
        <f t="shared" si="25"/>
        <v>0</v>
      </c>
      <c r="AB31" s="499">
        <f t="shared" si="21"/>
        <v>0</v>
      </c>
    </row>
    <row r="32" spans="1:29" ht="94.5" customHeight="1">
      <c r="A32" s="837"/>
      <c r="B32" s="961"/>
      <c r="C32" s="806"/>
      <c r="D32" s="806"/>
      <c r="E32" s="806"/>
      <c r="F32" s="806"/>
      <c r="G32" s="807"/>
      <c r="H32" s="806"/>
      <c r="I32" s="806"/>
      <c r="J32" s="481" t="s">
        <v>949</v>
      </c>
      <c r="K32" s="481" t="s">
        <v>950</v>
      </c>
      <c r="L32" s="790"/>
      <c r="M32" s="481" t="s">
        <v>323</v>
      </c>
      <c r="N32" s="164">
        <v>0.81</v>
      </c>
      <c r="O32" s="164" t="s">
        <v>951</v>
      </c>
      <c r="P32" s="496">
        <v>0</v>
      </c>
      <c r="Q32" s="497"/>
      <c r="R32" s="496">
        <v>0</v>
      </c>
      <c r="S32" s="497"/>
      <c r="T32" s="496">
        <v>0</v>
      </c>
      <c r="U32" s="497"/>
      <c r="V32" s="496">
        <v>0.8</v>
      </c>
      <c r="W32" s="500"/>
      <c r="X32" s="499" t="str">
        <f>IF(Q32,IF(Q32&gt;=80%,100%,0%),"-")</f>
        <v>-</v>
      </c>
      <c r="Y32" s="499" t="str">
        <f>IF(S32,IF(S32&gt;=80%,100%,0%),"-")</f>
        <v>-</v>
      </c>
      <c r="Z32" s="499" t="str">
        <f>IF(U32,IF(U32&gt;=80%,100%,0%),"-")</f>
        <v>-</v>
      </c>
      <c r="AA32" s="499" t="str">
        <f>IF(W32,IF(W32&gt;=80%,100%,0%),"-")</f>
        <v>-</v>
      </c>
      <c r="AB32" s="499" t="str">
        <f t="shared" si="21"/>
        <v>-</v>
      </c>
    </row>
    <row r="33" spans="1:28" ht="103.5" customHeight="1">
      <c r="A33" s="837"/>
      <c r="B33" s="961"/>
      <c r="C33" s="806"/>
      <c r="D33" s="806"/>
      <c r="E33" s="806"/>
      <c r="F33" s="806"/>
      <c r="G33" s="807"/>
      <c r="H33" s="806"/>
      <c r="I33" s="806"/>
      <c r="J33" s="481" t="s">
        <v>952</v>
      </c>
      <c r="K33" s="481" t="s">
        <v>953</v>
      </c>
      <c r="L33" s="790"/>
      <c r="M33" s="481" t="s">
        <v>323</v>
      </c>
      <c r="N33" s="164">
        <v>0.8276</v>
      </c>
      <c r="O33" s="164" t="s">
        <v>951</v>
      </c>
      <c r="P33" s="496">
        <v>0</v>
      </c>
      <c r="Q33" s="497"/>
      <c r="R33" s="496">
        <v>0</v>
      </c>
      <c r="S33" s="497"/>
      <c r="T33" s="496">
        <v>0</v>
      </c>
      <c r="U33" s="497"/>
      <c r="V33" s="496">
        <v>0.8</v>
      </c>
      <c r="W33" s="500"/>
      <c r="X33" s="499" t="str">
        <f>IF(Q33,IF(Q33&gt;=80%,100%,0%),"-")</f>
        <v>-</v>
      </c>
      <c r="Y33" s="499" t="str">
        <f>IF(S33,IF(S33&gt;=80%,100%,0%),"-")</f>
        <v>-</v>
      </c>
      <c r="Z33" s="499" t="str">
        <f>IF(U33,IF(U33&gt;=80%,100%,0%),"-")</f>
        <v>-</v>
      </c>
      <c r="AA33" s="499" t="str">
        <f>IF(W33,IF(W33&gt;=80%,100%,0%),"-")</f>
        <v>-</v>
      </c>
      <c r="AB33" s="499" t="str">
        <f t="shared" si="21"/>
        <v>-</v>
      </c>
    </row>
    <row r="34" spans="1:28" ht="118.5" customHeight="1">
      <c r="A34" s="837"/>
      <c r="B34" s="961"/>
      <c r="C34" s="806"/>
      <c r="D34" s="806"/>
      <c r="E34" s="806"/>
      <c r="F34" s="806"/>
      <c r="G34" s="807"/>
      <c r="H34" s="806"/>
      <c r="I34" s="806"/>
      <c r="J34" s="481" t="s">
        <v>954</v>
      </c>
      <c r="K34" s="481" t="s">
        <v>955</v>
      </c>
      <c r="L34" s="790"/>
      <c r="M34" s="481" t="s">
        <v>323</v>
      </c>
      <c r="N34" s="164">
        <v>0.93</v>
      </c>
      <c r="O34" s="164" t="s">
        <v>956</v>
      </c>
      <c r="P34" s="496">
        <v>0.9</v>
      </c>
      <c r="Q34" s="661"/>
      <c r="R34" s="496">
        <v>0.9</v>
      </c>
      <c r="S34" s="555"/>
      <c r="T34" s="496">
        <v>0.9</v>
      </c>
      <c r="U34" s="497"/>
      <c r="V34" s="496">
        <v>0.9</v>
      </c>
      <c r="W34" s="509"/>
      <c r="X34" s="499" t="str">
        <f>IF(Q34,IF(Q34&gt;=90%,100%,0%),"-")</f>
        <v>-</v>
      </c>
      <c r="Y34" s="499" t="str">
        <f>IF(S34,IF(S34&gt;=90%,100%,0%),"-")</f>
        <v>-</v>
      </c>
      <c r="Z34" s="499" t="str">
        <f>IF(U34,IF(U34&gt;=90%,100%,0%),"-")</f>
        <v>-</v>
      </c>
      <c r="AA34" s="499" t="str">
        <f>IF(W34,IF(W34&gt;=90%,100%,0%),"-")</f>
        <v>-</v>
      </c>
      <c r="AB34" s="499" t="str">
        <f t="shared" si="21"/>
        <v>-</v>
      </c>
    </row>
    <row r="35" spans="1:28" ht="82.5" customHeight="1">
      <c r="A35" s="837"/>
      <c r="B35" s="662"/>
      <c r="C35" s="662"/>
      <c r="D35" s="662"/>
      <c r="E35" s="662"/>
      <c r="F35" s="662"/>
      <c r="G35" s="663"/>
      <c r="H35" s="662"/>
      <c r="I35" s="662"/>
      <c r="J35" s="962" t="s">
        <v>957</v>
      </c>
      <c r="K35" s="963"/>
      <c r="L35" s="790"/>
      <c r="M35" s="481" t="s">
        <v>323</v>
      </c>
      <c r="N35" s="164">
        <v>0.88</v>
      </c>
      <c r="O35" s="164" t="s">
        <v>958</v>
      </c>
      <c r="P35" s="496" t="s">
        <v>838</v>
      </c>
      <c r="Q35" s="661"/>
      <c r="R35" s="496" t="s">
        <v>838</v>
      </c>
      <c r="S35" s="555"/>
      <c r="T35" s="496" t="s">
        <v>838</v>
      </c>
      <c r="U35" s="567"/>
      <c r="V35" s="496" t="s">
        <v>838</v>
      </c>
      <c r="W35" s="509"/>
      <c r="X35" s="67" t="str">
        <f>IF(Q35,IF(Q35&gt;=90%,100%,59%),"-")</f>
        <v>-</v>
      </c>
      <c r="Y35" s="67" t="str">
        <f>IF(S35,IF(S35&gt;=90%,100%,59%),"-")</f>
        <v>-</v>
      </c>
      <c r="Z35" s="67" t="str">
        <f>IF(S35,IF(S35&gt;=90%,100%,59%),"-")</f>
        <v>-</v>
      </c>
      <c r="AA35" s="67" t="str">
        <f>IF(W35,IF(W35&gt;=90%,100%,59%),"-")</f>
        <v>-</v>
      </c>
      <c r="AB35" s="499" t="str">
        <f t="shared" si="21"/>
        <v>-</v>
      </c>
    </row>
    <row r="36" spans="1:28" ht="65.25" customHeight="1">
      <c r="A36" s="665"/>
      <c r="B36" s="666"/>
      <c r="C36" s="666"/>
      <c r="D36" s="666"/>
      <c r="E36" s="666"/>
      <c r="F36" s="666"/>
      <c r="G36" s="666"/>
      <c r="H36" s="666"/>
      <c r="I36" s="666"/>
      <c r="J36" s="481" t="s">
        <v>959</v>
      </c>
      <c r="K36" s="481" t="s">
        <v>933</v>
      </c>
      <c r="L36" s="791"/>
      <c r="M36" s="481" t="s">
        <v>323</v>
      </c>
      <c r="N36" s="168">
        <v>1</v>
      </c>
      <c r="O36" s="667">
        <v>1</v>
      </c>
      <c r="P36" s="664">
        <v>0</v>
      </c>
      <c r="Q36" s="553"/>
      <c r="R36" s="664">
        <v>1</v>
      </c>
      <c r="S36" s="567"/>
      <c r="T36" s="664">
        <v>1</v>
      </c>
      <c r="U36" s="567"/>
      <c r="V36" s="664">
        <v>1</v>
      </c>
      <c r="W36" s="500"/>
      <c r="X36" s="67" t="str">
        <f t="shared" ref="X36" si="26">IFERROR((Q36*100%)/P36,"-")</f>
        <v>-</v>
      </c>
      <c r="Y36" s="67">
        <f t="shared" ref="Y36" si="27">IFERROR((S36*100%)/R36,"-")</f>
        <v>0</v>
      </c>
      <c r="Z36" s="67">
        <f t="shared" ref="Z36" si="28">IFERROR((U36*100%)/T36,"-")</f>
        <v>0</v>
      </c>
      <c r="AA36" s="67">
        <f t="shared" ref="AA36" si="29">IFERROR((W36*100%)/V36,"-")</f>
        <v>0</v>
      </c>
      <c r="AB36" s="499">
        <f t="shared" si="21"/>
        <v>0</v>
      </c>
    </row>
    <row r="37" spans="1:28" ht="52.5" customHeight="1">
      <c r="A37" s="890" t="s">
        <v>181</v>
      </c>
      <c r="B37" s="891"/>
      <c r="C37" s="891"/>
      <c r="D37" s="891"/>
      <c r="E37" s="891"/>
      <c r="F37" s="891"/>
      <c r="G37" s="891"/>
      <c r="H37" s="891"/>
      <c r="I37" s="891"/>
      <c r="J37" s="890"/>
      <c r="K37" s="891"/>
      <c r="L37" s="891"/>
      <c r="M37" s="891"/>
      <c r="N37" s="891"/>
      <c r="O37" s="891"/>
      <c r="P37" s="544"/>
      <c r="Q37" s="544"/>
      <c r="R37" s="544"/>
      <c r="S37" s="544"/>
      <c r="T37" s="544"/>
      <c r="U37" s="544"/>
      <c r="V37" s="544"/>
      <c r="W37" s="544"/>
      <c r="X37" s="57">
        <f>AVERAGE(X28:X36)</f>
        <v>0</v>
      </c>
      <c r="Y37" s="57">
        <f>AVERAGE(Y28:Y36)</f>
        <v>0</v>
      </c>
      <c r="Z37" s="57">
        <f>AVERAGE(Z28:Z36)</f>
        <v>0</v>
      </c>
      <c r="AA37" s="57">
        <f>AVERAGE(AA28:AA36)</f>
        <v>0</v>
      </c>
      <c r="AB37" s="57">
        <f>AVERAGE(AB28:AB36)</f>
        <v>0</v>
      </c>
    </row>
  </sheetData>
  <mergeCells count="77">
    <mergeCell ref="A37:I37"/>
    <mergeCell ref="J37:O37"/>
    <mergeCell ref="A24:AB25"/>
    <mergeCell ref="P26:W26"/>
    <mergeCell ref="X26:AB26"/>
    <mergeCell ref="A28:A35"/>
    <mergeCell ref="B28:B34"/>
    <mergeCell ref="C28:C34"/>
    <mergeCell ref="D28:D34"/>
    <mergeCell ref="E28:E34"/>
    <mergeCell ref="F28:F34"/>
    <mergeCell ref="G28:G34"/>
    <mergeCell ref="H28:H34"/>
    <mergeCell ref="I28:I34"/>
    <mergeCell ref="J35:K35"/>
    <mergeCell ref="A26:A27"/>
    <mergeCell ref="K26:K27"/>
    <mergeCell ref="B26:B27"/>
    <mergeCell ref="C26:C27"/>
    <mergeCell ref="D26:D27"/>
    <mergeCell ref="E26:E27"/>
    <mergeCell ref="F26:F27"/>
    <mergeCell ref="L26:L36"/>
    <mergeCell ref="M26:M27"/>
    <mergeCell ref="N26:N27"/>
    <mergeCell ref="O26:O27"/>
    <mergeCell ref="E14:E15"/>
    <mergeCell ref="G14:G15"/>
    <mergeCell ref="F14:F15"/>
    <mergeCell ref="C20:M20"/>
    <mergeCell ref="L2:L19"/>
    <mergeCell ref="H14:H15"/>
    <mergeCell ref="I14:I15"/>
    <mergeCell ref="E16:E17"/>
    <mergeCell ref="G26:G27"/>
    <mergeCell ref="H26:H27"/>
    <mergeCell ref="I26:I27"/>
    <mergeCell ref="J26:J27"/>
    <mergeCell ref="V2:Z2"/>
    <mergeCell ref="F2:F3"/>
    <mergeCell ref="E11:E13"/>
    <mergeCell ref="F11:F13"/>
    <mergeCell ref="M2:M3"/>
    <mergeCell ref="E8:E9"/>
    <mergeCell ref="F8:F9"/>
    <mergeCell ref="G8:G9"/>
    <mergeCell ref="H8:H9"/>
    <mergeCell ref="I8:I9"/>
    <mergeCell ref="N2:T2"/>
    <mergeCell ref="H2:H3"/>
    <mergeCell ref="K2:K3"/>
    <mergeCell ref="I11:I13"/>
    <mergeCell ref="J2:J3"/>
    <mergeCell ref="I2:I3"/>
    <mergeCell ref="A1:D1"/>
    <mergeCell ref="A5:A13"/>
    <mergeCell ref="B5:B13"/>
    <mergeCell ref="C5:C10"/>
    <mergeCell ref="D5:D10"/>
    <mergeCell ref="C11:C13"/>
    <mergeCell ref="D11:D13"/>
    <mergeCell ref="A2:A3"/>
    <mergeCell ref="B2:B3"/>
    <mergeCell ref="C2:C3"/>
    <mergeCell ref="D2:D3"/>
    <mergeCell ref="H11:H13"/>
    <mergeCell ref="G2:G3"/>
    <mergeCell ref="E2:E3"/>
    <mergeCell ref="G11:G13"/>
    <mergeCell ref="A16:A17"/>
    <mergeCell ref="B16:B18"/>
    <mergeCell ref="C16:C18"/>
    <mergeCell ref="B14:B15"/>
    <mergeCell ref="D16:D17"/>
    <mergeCell ref="A14:A15"/>
    <mergeCell ref="C14:C15"/>
    <mergeCell ref="D14:D15"/>
  </mergeCells>
  <conditionalFormatting sqref="V20:Z20 Z19 V19:X19 Y19:Y20 V16:Y17 V18:Z18 Z15:Z17 V4:Z15 X28:AB37">
    <cfRule type="cellIs" dxfId="76" priority="300" operator="lessThan">
      <formula>0.6</formula>
    </cfRule>
    <cfRule type="cellIs" dxfId="75" priority="301" operator="between">
      <formula>60%</formula>
      <formula>79%</formula>
    </cfRule>
    <cfRule type="cellIs" dxfId="74" priority="302" operator="between">
      <formula>80%</formula>
      <formula>100%</formula>
    </cfRule>
  </conditionalFormatting>
  <conditionalFormatting sqref="Z35 X32:AA34 X36:AA36">
    <cfRule type="cellIs" dxfId="73" priority="1" operator="lessThanOrEqual">
      <formula>55%</formula>
    </cfRule>
    <cfRule type="cellIs" dxfId="72" priority="2" operator="between">
      <formula>30%</formula>
      <formula>55%</formula>
    </cfRule>
    <cfRule type="cellIs" dxfId="71" priority="3" operator="between">
      <formula>56%</formula>
      <formula>79%</formula>
    </cfRule>
    <cfRule type="cellIs" dxfId="70" priority="4" operator="greaterThanOrEqual">
      <formula>80%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sheetPr>
    <tabColor theme="2" tint="-0.249977111117893"/>
  </sheetPr>
  <dimension ref="A1:AB29"/>
  <sheetViews>
    <sheetView topLeftCell="M25" zoomScale="70" zoomScaleNormal="70" workbookViewId="0">
      <selection activeCell="AA29" sqref="AA29"/>
    </sheetView>
  </sheetViews>
  <sheetFormatPr baseColWidth="10" defaultColWidth="11.42578125" defaultRowHeight="12.75"/>
  <cols>
    <col min="1" max="3" width="11.42578125" style="35"/>
    <col min="4" max="4" width="15.85546875" style="35" customWidth="1"/>
    <col min="5" max="5" width="22.140625" style="35" customWidth="1"/>
    <col min="6" max="6" width="16.28515625" style="35" customWidth="1"/>
    <col min="7" max="8" width="11.42578125" style="35"/>
    <col min="9" max="9" width="22.140625" style="35" customWidth="1"/>
    <col min="10" max="10" width="19.85546875" style="35" customWidth="1"/>
    <col min="11" max="11" width="22.7109375" style="35" customWidth="1"/>
    <col min="12" max="12" width="13.85546875" style="35" customWidth="1"/>
    <col min="13" max="13" width="11.42578125" style="35"/>
    <col min="14" max="14" width="11.5703125" style="35" customWidth="1"/>
    <col min="15" max="15" width="11.42578125" style="35"/>
    <col min="16" max="16" width="11.5703125" style="35" customWidth="1"/>
    <col min="17" max="17" width="11.42578125" style="35"/>
    <col min="18" max="18" width="11.5703125" style="35" customWidth="1"/>
    <col min="19" max="19" width="11.42578125" style="35"/>
    <col min="20" max="20" width="11.42578125" style="35" customWidth="1"/>
    <col min="21" max="22" width="14.7109375" style="35" customWidth="1"/>
    <col min="23" max="23" width="16.7109375" style="35" customWidth="1"/>
    <col min="24" max="24" width="14.7109375" style="35" customWidth="1"/>
    <col min="25" max="25" width="16" style="35" customWidth="1"/>
    <col min="26" max="26" width="13.85546875" style="35" customWidth="1"/>
    <col min="27" max="27" width="15.85546875" style="35" customWidth="1"/>
    <col min="28" max="28" width="116.140625" style="35" customWidth="1"/>
    <col min="29" max="16384" width="11.42578125" style="35"/>
  </cols>
  <sheetData>
    <row r="1" spans="1:25" ht="39" customHeight="1">
      <c r="L1" s="757" t="s">
        <v>313</v>
      </c>
      <c r="M1" s="824"/>
      <c r="N1" s="824"/>
      <c r="O1" s="824"/>
    </row>
    <row r="2" spans="1:25" ht="44.25" customHeight="1">
      <c r="A2" s="763" t="s">
        <v>352</v>
      </c>
      <c r="B2" s="763" t="s">
        <v>350</v>
      </c>
      <c r="C2" s="763" t="s">
        <v>187</v>
      </c>
      <c r="D2" s="763" t="s">
        <v>0</v>
      </c>
      <c r="E2" s="763" t="s">
        <v>343</v>
      </c>
      <c r="F2" s="763" t="s">
        <v>347</v>
      </c>
      <c r="G2" s="763" t="s">
        <v>1</v>
      </c>
      <c r="H2" s="763" t="s">
        <v>469</v>
      </c>
      <c r="I2" s="763" t="s">
        <v>108</v>
      </c>
      <c r="J2" s="763" t="s">
        <v>187</v>
      </c>
      <c r="K2" s="763" t="s">
        <v>368</v>
      </c>
      <c r="L2" s="763" t="s">
        <v>2</v>
      </c>
      <c r="M2" s="821" t="s">
        <v>3</v>
      </c>
      <c r="N2" s="822"/>
      <c r="O2" s="822"/>
      <c r="P2" s="822"/>
      <c r="Q2" s="822"/>
      <c r="R2" s="822"/>
      <c r="S2" s="858"/>
      <c r="T2" s="36"/>
      <c r="U2" s="786" t="s">
        <v>434</v>
      </c>
      <c r="V2" s="787"/>
      <c r="W2" s="787"/>
      <c r="X2" s="787"/>
      <c r="Y2" s="788"/>
    </row>
    <row r="3" spans="1:25" ht="38.25">
      <c r="A3" s="764"/>
      <c r="B3" s="764"/>
      <c r="C3" s="764"/>
      <c r="D3" s="764"/>
      <c r="E3" s="764"/>
      <c r="F3" s="764"/>
      <c r="G3" s="764"/>
      <c r="H3" s="764"/>
      <c r="I3" s="764"/>
      <c r="J3" s="764"/>
      <c r="K3" s="764"/>
      <c r="L3" s="764"/>
      <c r="M3" s="36" t="s">
        <v>124</v>
      </c>
      <c r="N3" s="36" t="s">
        <v>126</v>
      </c>
      <c r="O3" s="36" t="s">
        <v>125</v>
      </c>
      <c r="P3" s="36" t="s">
        <v>127</v>
      </c>
      <c r="Q3" s="36" t="s">
        <v>128</v>
      </c>
      <c r="R3" s="36" t="s">
        <v>129</v>
      </c>
      <c r="S3" s="36" t="s">
        <v>130</v>
      </c>
      <c r="T3" s="36" t="s">
        <v>131</v>
      </c>
      <c r="U3" s="36" t="s">
        <v>296</v>
      </c>
      <c r="V3" s="36" t="s">
        <v>292</v>
      </c>
      <c r="W3" s="36" t="s">
        <v>293</v>
      </c>
      <c r="X3" s="36" t="s">
        <v>294</v>
      </c>
      <c r="Y3" s="342" t="s">
        <v>467</v>
      </c>
    </row>
    <row r="4" spans="1:25" ht="86.25" customHeight="1">
      <c r="A4" s="444" t="s">
        <v>424</v>
      </c>
      <c r="B4" s="445" t="s">
        <v>4</v>
      </c>
      <c r="C4" s="445" t="s">
        <v>5</v>
      </c>
      <c r="D4" s="445" t="s">
        <v>171</v>
      </c>
      <c r="E4" s="202" t="s">
        <v>10</v>
      </c>
      <c r="F4" s="202" t="s">
        <v>11</v>
      </c>
      <c r="G4" s="164">
        <v>0.9</v>
      </c>
      <c r="H4" s="168">
        <v>1</v>
      </c>
      <c r="I4" s="202" t="s">
        <v>151</v>
      </c>
      <c r="J4" s="202" t="s">
        <v>373</v>
      </c>
      <c r="K4" s="202" t="s">
        <v>408</v>
      </c>
      <c r="L4" s="37" t="s">
        <v>272</v>
      </c>
      <c r="M4" s="58">
        <v>1</v>
      </c>
      <c r="N4" s="247"/>
      <c r="O4" s="58">
        <v>1</v>
      </c>
      <c r="P4" s="247"/>
      <c r="Q4" s="58">
        <v>1</v>
      </c>
      <c r="R4" s="247"/>
      <c r="S4" s="58">
        <v>1</v>
      </c>
      <c r="T4" s="256"/>
      <c r="U4" s="67" t="str">
        <f>IF(N4,IF(N4&gt;=6%,100%,0%),"-")</f>
        <v>-</v>
      </c>
      <c r="V4" s="67">
        <f t="shared" ref="V4:V16" si="0">IFERROR((P4*100%)/O4,"-")</f>
        <v>0</v>
      </c>
      <c r="W4" s="67">
        <f t="shared" ref="W4:W16" si="1">IFERROR((R4*100%)/Q4,"-")</f>
        <v>0</v>
      </c>
      <c r="X4" s="67">
        <f t="shared" ref="X4:X16" si="2">IFERROR((T4*100%)/S4,"-")</f>
        <v>0</v>
      </c>
      <c r="Y4" s="67">
        <f t="shared" ref="Y4:Y17" si="3">IFERROR(AVERAGE(U4:X4),"-")</f>
        <v>0</v>
      </c>
    </row>
    <row r="5" spans="1:25" ht="110.25" customHeight="1">
      <c r="A5" s="778" t="s">
        <v>29</v>
      </c>
      <c r="B5" s="769" t="s">
        <v>166</v>
      </c>
      <c r="C5" s="769" t="s">
        <v>27</v>
      </c>
      <c r="D5" s="769" t="s">
        <v>281</v>
      </c>
      <c r="E5" s="199" t="s">
        <v>28</v>
      </c>
      <c r="F5" s="326" t="s">
        <v>464</v>
      </c>
      <c r="G5" s="201">
        <v>1</v>
      </c>
      <c r="H5" s="200">
        <v>1</v>
      </c>
      <c r="I5" s="204" t="s">
        <v>134</v>
      </c>
      <c r="J5" s="204" t="s">
        <v>417</v>
      </c>
      <c r="K5" s="374" t="s">
        <v>473</v>
      </c>
      <c r="L5" s="116" t="s">
        <v>112</v>
      </c>
      <c r="M5" s="121">
        <v>1</v>
      </c>
      <c r="N5" s="291"/>
      <c r="O5" s="121">
        <v>1</v>
      </c>
      <c r="P5" s="291"/>
      <c r="Q5" s="121">
        <v>0</v>
      </c>
      <c r="R5" s="291"/>
      <c r="S5" s="121">
        <v>1</v>
      </c>
      <c r="T5" s="256"/>
      <c r="U5" s="67">
        <f t="shared" ref="U5:U17" si="4">IFERROR((N5*100%)/M5,"-")</f>
        <v>0</v>
      </c>
      <c r="V5" s="67">
        <f t="shared" si="0"/>
        <v>0</v>
      </c>
      <c r="W5" s="67" t="str">
        <f t="shared" si="1"/>
        <v>-</v>
      </c>
      <c r="X5" s="67">
        <f t="shared" si="2"/>
        <v>0</v>
      </c>
      <c r="Y5" s="67">
        <f t="shared" si="3"/>
        <v>0</v>
      </c>
    </row>
    <row r="6" spans="1:25" ht="90.75" customHeight="1">
      <c r="A6" s="779"/>
      <c r="B6" s="770"/>
      <c r="C6" s="770"/>
      <c r="D6" s="770"/>
      <c r="E6" s="102" t="s">
        <v>33</v>
      </c>
      <c r="F6" s="378" t="s">
        <v>34</v>
      </c>
      <c r="G6" s="379">
        <v>0.7</v>
      </c>
      <c r="H6" s="380">
        <v>0.9</v>
      </c>
      <c r="I6" s="379" t="s">
        <v>156</v>
      </c>
      <c r="J6" s="409" t="s">
        <v>504</v>
      </c>
      <c r="K6" s="409" t="s">
        <v>506</v>
      </c>
      <c r="L6" s="407" t="s">
        <v>503</v>
      </c>
      <c r="M6" s="104">
        <v>1</v>
      </c>
      <c r="N6" s="253"/>
      <c r="O6" s="104">
        <v>1</v>
      </c>
      <c r="P6" s="253"/>
      <c r="Q6" s="104">
        <v>1</v>
      </c>
      <c r="R6" s="253"/>
      <c r="S6" s="104">
        <v>1</v>
      </c>
      <c r="T6" s="256"/>
      <c r="U6" s="67">
        <f t="shared" ref="U6" si="5">IFERROR((N6*100%)/M6,"-")</f>
        <v>0</v>
      </c>
      <c r="V6" s="67">
        <f t="shared" ref="V6" si="6">IFERROR((P6*100%)/O6,"-")</f>
        <v>0</v>
      </c>
      <c r="W6" s="67">
        <f t="shared" ref="W6" si="7">IFERROR((R6*100%)/Q6,"-")</f>
        <v>0</v>
      </c>
      <c r="X6" s="67">
        <f t="shared" ref="X6" si="8">IFERROR((T6*100%)/S6,"-")</f>
        <v>0</v>
      </c>
      <c r="Y6" s="67">
        <f t="shared" si="3"/>
        <v>0</v>
      </c>
    </row>
    <row r="7" spans="1:25" ht="115.5" customHeight="1">
      <c r="A7" s="779"/>
      <c r="B7" s="770"/>
      <c r="C7" s="770"/>
      <c r="D7" s="770"/>
      <c r="E7" s="117" t="s">
        <v>35</v>
      </c>
      <c r="F7" s="118" t="s">
        <v>34</v>
      </c>
      <c r="G7" s="119">
        <v>0.8</v>
      </c>
      <c r="H7" s="120">
        <v>0.9</v>
      </c>
      <c r="I7" s="119" t="s">
        <v>157</v>
      </c>
      <c r="J7" s="413" t="s">
        <v>274</v>
      </c>
      <c r="K7" s="407" t="s">
        <v>513</v>
      </c>
      <c r="L7" s="113" t="s">
        <v>112</v>
      </c>
      <c r="M7" s="104">
        <v>0</v>
      </c>
      <c r="N7" s="253"/>
      <c r="O7" s="104">
        <v>1</v>
      </c>
      <c r="P7" s="253"/>
      <c r="Q7" s="104">
        <v>1</v>
      </c>
      <c r="R7" s="253"/>
      <c r="S7" s="104">
        <v>1</v>
      </c>
      <c r="T7" s="256"/>
      <c r="U7" s="67" t="str">
        <f>IF(N7,IF(N7&gt;=6%,100%,0%),"-")</f>
        <v>-</v>
      </c>
      <c r="V7" s="67">
        <f t="shared" si="0"/>
        <v>0</v>
      </c>
      <c r="W7" s="67">
        <f t="shared" si="1"/>
        <v>0</v>
      </c>
      <c r="X7" s="67">
        <f t="shared" si="2"/>
        <v>0</v>
      </c>
      <c r="Y7" s="67">
        <f t="shared" si="3"/>
        <v>0</v>
      </c>
    </row>
    <row r="8" spans="1:25" ht="104.25" customHeight="1">
      <c r="A8" s="779"/>
      <c r="B8" s="770"/>
      <c r="C8" s="770"/>
      <c r="D8" s="770"/>
      <c r="E8" s="769" t="s">
        <v>36</v>
      </c>
      <c r="F8" s="910" t="s">
        <v>37</v>
      </c>
      <c r="G8" s="795">
        <v>0.8</v>
      </c>
      <c r="H8" s="798">
        <v>0.9</v>
      </c>
      <c r="I8" s="795" t="s">
        <v>158</v>
      </c>
      <c r="J8" s="407" t="s">
        <v>478</v>
      </c>
      <c r="K8" s="407" t="s">
        <v>480</v>
      </c>
      <c r="L8" s="409" t="s">
        <v>479</v>
      </c>
      <c r="M8" s="60">
        <v>0</v>
      </c>
      <c r="N8" s="247"/>
      <c r="O8" s="60">
        <v>1</v>
      </c>
      <c r="P8" s="247"/>
      <c r="Q8" s="60">
        <v>0</v>
      </c>
      <c r="R8" s="247"/>
      <c r="S8" s="60">
        <v>0</v>
      </c>
      <c r="T8" s="248"/>
      <c r="U8" s="67" t="str">
        <f>IF(N8,IF(N8&gt;=6%,100%,0%),"-")</f>
        <v>-</v>
      </c>
      <c r="V8" s="67">
        <f t="shared" si="0"/>
        <v>0</v>
      </c>
      <c r="W8" s="67" t="str">
        <f t="shared" si="1"/>
        <v>-</v>
      </c>
      <c r="X8" s="67" t="str">
        <f t="shared" si="2"/>
        <v>-</v>
      </c>
      <c r="Y8" s="67">
        <f t="shared" si="3"/>
        <v>0</v>
      </c>
    </row>
    <row r="9" spans="1:25" ht="74.25" customHeight="1">
      <c r="A9" s="779"/>
      <c r="B9" s="770"/>
      <c r="C9" s="770"/>
      <c r="D9" s="770"/>
      <c r="E9" s="771"/>
      <c r="F9" s="911"/>
      <c r="G9" s="797"/>
      <c r="H9" s="800"/>
      <c r="I9" s="797"/>
      <c r="J9" s="407" t="s">
        <v>477</v>
      </c>
      <c r="K9" s="407" t="s">
        <v>507</v>
      </c>
      <c r="L9" s="409" t="s">
        <v>479</v>
      </c>
      <c r="M9" s="104">
        <v>0</v>
      </c>
      <c r="N9" s="253"/>
      <c r="O9" s="104">
        <v>1</v>
      </c>
      <c r="P9" s="328"/>
      <c r="Q9" s="104">
        <v>1</v>
      </c>
      <c r="R9" s="253"/>
      <c r="S9" s="104">
        <v>1</v>
      </c>
      <c r="T9" s="248"/>
      <c r="U9" s="67" t="str">
        <f t="shared" si="4"/>
        <v>-</v>
      </c>
      <c r="V9" s="67">
        <f t="shared" si="0"/>
        <v>0</v>
      </c>
      <c r="W9" s="67">
        <f t="shared" si="1"/>
        <v>0</v>
      </c>
      <c r="X9" s="67">
        <f t="shared" si="2"/>
        <v>0</v>
      </c>
      <c r="Y9" s="67">
        <f t="shared" si="3"/>
        <v>0</v>
      </c>
    </row>
    <row r="10" spans="1:25" ht="90.6" customHeight="1">
      <c r="A10" s="779"/>
      <c r="B10" s="770"/>
      <c r="C10" s="771"/>
      <c r="D10" s="771"/>
      <c r="E10" s="117" t="s">
        <v>39</v>
      </c>
      <c r="F10" s="118" t="s">
        <v>40</v>
      </c>
      <c r="G10" s="119">
        <v>0.9</v>
      </c>
      <c r="H10" s="120">
        <v>0.9</v>
      </c>
      <c r="I10" s="119" t="s">
        <v>159</v>
      </c>
      <c r="J10" s="47" t="s">
        <v>42</v>
      </c>
      <c r="K10" s="47" t="s">
        <v>155</v>
      </c>
      <c r="L10" s="45" t="s">
        <v>112</v>
      </c>
      <c r="M10" s="60">
        <v>0</v>
      </c>
      <c r="N10" s="247"/>
      <c r="O10" s="60">
        <v>1</v>
      </c>
      <c r="P10" s="247"/>
      <c r="Q10" s="60">
        <v>1</v>
      </c>
      <c r="R10" s="247"/>
      <c r="S10" s="60">
        <v>1</v>
      </c>
      <c r="T10" s="256"/>
      <c r="U10" s="67" t="str">
        <f t="shared" si="4"/>
        <v>-</v>
      </c>
      <c r="V10" s="67">
        <f t="shared" si="0"/>
        <v>0</v>
      </c>
      <c r="W10" s="67">
        <f t="shared" si="1"/>
        <v>0</v>
      </c>
      <c r="X10" s="67">
        <f t="shared" si="2"/>
        <v>0</v>
      </c>
      <c r="Y10" s="67">
        <f t="shared" si="3"/>
        <v>0</v>
      </c>
    </row>
    <row r="11" spans="1:25" ht="51" customHeight="1">
      <c r="A11" s="779"/>
      <c r="B11" s="770"/>
      <c r="C11" s="769" t="s">
        <v>46</v>
      </c>
      <c r="D11" s="781" t="s">
        <v>172</v>
      </c>
      <c r="E11" s="769" t="s">
        <v>47</v>
      </c>
      <c r="F11" s="769" t="s">
        <v>48</v>
      </c>
      <c r="G11" s="795">
        <v>0.9</v>
      </c>
      <c r="H11" s="798">
        <v>0.9</v>
      </c>
      <c r="I11" s="795" t="s">
        <v>322</v>
      </c>
      <c r="J11" s="463" t="s">
        <v>169</v>
      </c>
      <c r="K11" s="463" t="s">
        <v>556</v>
      </c>
      <c r="L11" s="463" t="s">
        <v>553</v>
      </c>
      <c r="M11" s="60">
        <v>1</v>
      </c>
      <c r="N11" s="247"/>
      <c r="O11" s="60">
        <v>1</v>
      </c>
      <c r="P11" s="247"/>
      <c r="Q11" s="60">
        <v>1</v>
      </c>
      <c r="R11" s="247"/>
      <c r="S11" s="60">
        <v>1</v>
      </c>
      <c r="T11" s="256"/>
      <c r="U11" s="67" t="str">
        <f>IF(N11,IF(N11&gt;=6%,100%,0%),"-")</f>
        <v>-</v>
      </c>
      <c r="V11" s="67">
        <f t="shared" si="0"/>
        <v>0</v>
      </c>
      <c r="W11" s="67">
        <f t="shared" si="1"/>
        <v>0</v>
      </c>
      <c r="X11" s="67">
        <f t="shared" si="2"/>
        <v>0</v>
      </c>
      <c r="Y11" s="67">
        <f t="shared" si="3"/>
        <v>0</v>
      </c>
    </row>
    <row r="12" spans="1:25" ht="51" customHeight="1">
      <c r="A12" s="779"/>
      <c r="B12" s="770"/>
      <c r="C12" s="770"/>
      <c r="D12" s="782"/>
      <c r="E12" s="770"/>
      <c r="F12" s="770"/>
      <c r="G12" s="796"/>
      <c r="H12" s="799"/>
      <c r="I12" s="796"/>
      <c r="J12" s="473" t="s">
        <v>569</v>
      </c>
      <c r="K12" s="473" t="s">
        <v>570</v>
      </c>
      <c r="L12" s="463" t="s">
        <v>554</v>
      </c>
      <c r="M12" s="60">
        <v>1</v>
      </c>
      <c r="N12" s="247"/>
      <c r="O12" s="60">
        <v>1</v>
      </c>
      <c r="P12" s="247"/>
      <c r="Q12" s="60">
        <v>1</v>
      </c>
      <c r="R12" s="247"/>
      <c r="S12" s="60">
        <v>1</v>
      </c>
      <c r="T12" s="256"/>
      <c r="U12" s="67" t="str">
        <f>IF(N12,IF(N12&gt;=6%,100%,0%),"-")</f>
        <v>-</v>
      </c>
      <c r="V12" s="67">
        <f t="shared" ref="V12" si="9">IFERROR((P12*100%)/O12,"-")</f>
        <v>0</v>
      </c>
      <c r="W12" s="67">
        <f t="shared" ref="W12" si="10">IFERROR((R12*100%)/Q12,"-")</f>
        <v>0</v>
      </c>
      <c r="X12" s="67">
        <f t="shared" ref="X12" si="11">IFERROR((T12*100%)/S12,"-")</f>
        <v>0</v>
      </c>
      <c r="Y12" s="67">
        <f t="shared" ref="Y12" si="12">IFERROR(AVERAGE(U12:X12),"-")</f>
        <v>0</v>
      </c>
    </row>
    <row r="13" spans="1:25" ht="67.5" customHeight="1">
      <c r="A13" s="780"/>
      <c r="B13" s="770"/>
      <c r="C13" s="771"/>
      <c r="D13" s="783"/>
      <c r="E13" s="771"/>
      <c r="F13" s="771"/>
      <c r="G13" s="797"/>
      <c r="H13" s="800"/>
      <c r="I13" s="797"/>
      <c r="J13" s="419" t="s">
        <v>549</v>
      </c>
      <c r="K13" s="463" t="s">
        <v>550</v>
      </c>
      <c r="L13" s="463" t="s">
        <v>558</v>
      </c>
      <c r="M13" s="60">
        <v>0</v>
      </c>
      <c r="N13" s="247"/>
      <c r="O13" s="60">
        <v>1</v>
      </c>
      <c r="P13" s="247"/>
      <c r="Q13" s="60">
        <v>0</v>
      </c>
      <c r="R13" s="247"/>
      <c r="S13" s="60">
        <v>1</v>
      </c>
      <c r="T13" s="256"/>
      <c r="U13" s="67" t="str">
        <f>IF(N13,IF(N13&gt;=6%,100%,0%),"-")</f>
        <v>-</v>
      </c>
      <c r="V13" s="67">
        <f t="shared" si="0"/>
        <v>0</v>
      </c>
      <c r="W13" s="67" t="str">
        <f t="shared" si="1"/>
        <v>-</v>
      </c>
      <c r="X13" s="67">
        <f t="shared" si="2"/>
        <v>0</v>
      </c>
      <c r="Y13" s="67">
        <f t="shared" si="3"/>
        <v>0</v>
      </c>
    </row>
    <row r="14" spans="1:25" ht="87.6" customHeight="1">
      <c r="A14" s="765" t="s">
        <v>392</v>
      </c>
      <c r="B14" s="853" t="s">
        <v>282</v>
      </c>
      <c r="C14" s="853" t="s">
        <v>283</v>
      </c>
      <c r="D14" s="853" t="s">
        <v>395</v>
      </c>
      <c r="E14" s="853" t="s">
        <v>64</v>
      </c>
      <c r="F14" s="853" t="s">
        <v>288</v>
      </c>
      <c r="G14" s="912">
        <v>5.0000000000000001E-3</v>
      </c>
      <c r="H14" s="912">
        <v>5.0000000000000001E-3</v>
      </c>
      <c r="I14" s="847" t="s">
        <v>66</v>
      </c>
      <c r="J14" s="52" t="s">
        <v>487</v>
      </c>
      <c r="K14" s="198" t="s">
        <v>488</v>
      </c>
      <c r="L14" s="198" t="s">
        <v>546</v>
      </c>
      <c r="M14" s="61" t="s">
        <v>456</v>
      </c>
      <c r="N14" s="250"/>
      <c r="O14" s="61" t="s">
        <v>456</v>
      </c>
      <c r="P14" s="251"/>
      <c r="Q14" s="61" t="s">
        <v>456</v>
      </c>
      <c r="R14" s="251"/>
      <c r="S14" s="61" t="s">
        <v>456</v>
      </c>
      <c r="T14" s="269"/>
      <c r="U14" s="67" t="str">
        <f>IF(N14,IF(N14&lt;=90%,100%,0%),"-")</f>
        <v>-</v>
      </c>
      <c r="V14" s="67" t="str">
        <f>IF(P14,IF(P14&lt;=90%,100%,0%),"-")</f>
        <v>-</v>
      </c>
      <c r="W14" s="67" t="str">
        <f>IF(R14,IF(R14&lt;=90%,100%,0%),"-")</f>
        <v>-</v>
      </c>
      <c r="X14" s="67" t="str">
        <f>IF(T14,IF(T14&lt;=90%,100%,0%),"-")</f>
        <v>-</v>
      </c>
      <c r="Y14" s="67" t="str">
        <f t="shared" si="3"/>
        <v>-</v>
      </c>
    </row>
    <row r="15" spans="1:25" ht="102" customHeight="1">
      <c r="A15" s="766"/>
      <c r="B15" s="855"/>
      <c r="C15" s="855"/>
      <c r="D15" s="855"/>
      <c r="E15" s="854"/>
      <c r="F15" s="854"/>
      <c r="G15" s="913"/>
      <c r="H15" s="913"/>
      <c r="I15" s="848"/>
      <c r="J15" s="52" t="s">
        <v>142</v>
      </c>
      <c r="K15" s="198" t="s">
        <v>143</v>
      </c>
      <c r="L15" s="103" t="s">
        <v>113</v>
      </c>
      <c r="M15" s="63" t="s">
        <v>452</v>
      </c>
      <c r="N15" s="263"/>
      <c r="O15" s="63" t="s">
        <v>452</v>
      </c>
      <c r="P15" s="263"/>
      <c r="Q15" s="63" t="s">
        <v>452</v>
      </c>
      <c r="R15" s="267"/>
      <c r="S15" s="63" t="s">
        <v>452</v>
      </c>
      <c r="T15" s="258"/>
      <c r="U15" s="67" t="str">
        <f>IF(N15,IF(N15&gt;=6%,100%,0%),"-")</f>
        <v>-</v>
      </c>
      <c r="V15" s="67" t="str">
        <f>IF(P15,IF(P15&gt;=0.5%,100%,IF(AND(P15&gt;0.4%),79%,0%)),"-")</f>
        <v>-</v>
      </c>
      <c r="W15" s="67" t="str">
        <f>IF(R15,IF(R15&gt;=0.5%,100%,IF(AND(R15&gt;0.4%),79%,0%)),"-")</f>
        <v>-</v>
      </c>
      <c r="X15" s="67" t="str">
        <f>IF(T15,IF(T15&gt;=0.5%,100%,IF(AND(T15&gt;0.4%),79%,0%)),"-")</f>
        <v>-</v>
      </c>
      <c r="Y15" s="67" t="str">
        <f t="shared" si="3"/>
        <v>-</v>
      </c>
    </row>
    <row r="16" spans="1:25" ht="86.25" customHeight="1">
      <c r="A16" s="446"/>
      <c r="B16" s="216" t="s">
        <v>71</v>
      </c>
      <c r="C16" s="216" t="s">
        <v>72</v>
      </c>
      <c r="D16" s="216" t="s">
        <v>81</v>
      </c>
      <c r="E16" s="216" t="s">
        <v>82</v>
      </c>
      <c r="F16" s="54" t="s">
        <v>356</v>
      </c>
      <c r="G16" s="109">
        <v>0.7</v>
      </c>
      <c r="H16" s="110">
        <v>0.8</v>
      </c>
      <c r="I16" s="54" t="s">
        <v>474</v>
      </c>
      <c r="J16" s="447" t="s">
        <v>472</v>
      </c>
      <c r="K16" s="447" t="s">
        <v>471</v>
      </c>
      <c r="L16" s="54" t="s">
        <v>113</v>
      </c>
      <c r="M16" s="64">
        <v>0</v>
      </c>
      <c r="N16" s="247"/>
      <c r="O16" s="64">
        <v>1</v>
      </c>
      <c r="P16" s="247"/>
      <c r="Q16" s="64">
        <v>0</v>
      </c>
      <c r="R16" s="247"/>
      <c r="S16" s="64">
        <v>0</v>
      </c>
      <c r="T16" s="256"/>
      <c r="U16" s="67" t="str">
        <f t="shared" si="4"/>
        <v>-</v>
      </c>
      <c r="V16" s="67">
        <f t="shared" si="0"/>
        <v>0</v>
      </c>
      <c r="W16" s="67" t="str">
        <f t="shared" si="1"/>
        <v>-</v>
      </c>
      <c r="X16" s="67" t="str">
        <f t="shared" si="2"/>
        <v>-</v>
      </c>
      <c r="Y16" s="67">
        <f t="shared" si="3"/>
        <v>0</v>
      </c>
    </row>
    <row r="17" spans="1:28" ht="109.5" customHeight="1">
      <c r="A17" s="160" t="s">
        <v>111</v>
      </c>
      <c r="B17" s="452" t="s">
        <v>286</v>
      </c>
      <c r="C17" s="452" t="s">
        <v>287</v>
      </c>
      <c r="D17" s="203" t="s">
        <v>411</v>
      </c>
      <c r="E17" s="207" t="s">
        <v>413</v>
      </c>
      <c r="F17" s="207" t="s">
        <v>414</v>
      </c>
      <c r="G17" s="208">
        <v>0.8</v>
      </c>
      <c r="H17" s="208" t="s">
        <v>412</v>
      </c>
      <c r="I17" s="207" t="s">
        <v>414</v>
      </c>
      <c r="J17" s="205" t="s">
        <v>415</v>
      </c>
      <c r="K17" s="205" t="s">
        <v>416</v>
      </c>
      <c r="L17" s="206" t="s">
        <v>113</v>
      </c>
      <c r="M17" s="93">
        <v>1</v>
      </c>
      <c r="N17" s="262"/>
      <c r="O17" s="80">
        <v>0</v>
      </c>
      <c r="P17" s="264"/>
      <c r="Q17" s="80">
        <v>0</v>
      </c>
      <c r="R17" s="264"/>
      <c r="S17" s="80">
        <v>1</v>
      </c>
      <c r="T17" s="260"/>
      <c r="U17" s="67">
        <f t="shared" si="4"/>
        <v>0</v>
      </c>
      <c r="V17" s="67" t="str">
        <f t="shared" ref="V17" si="13">IFERROR((P17*100%)/O17,"-")</f>
        <v>-</v>
      </c>
      <c r="W17" s="67" t="str">
        <f t="shared" ref="W17" si="14">IFERROR((R17*100%)/Q17,"-")</f>
        <v>-</v>
      </c>
      <c r="X17" s="67">
        <f t="shared" ref="X17" si="15">IFERROR((T17*100%)/S17,"-")</f>
        <v>0</v>
      </c>
      <c r="Y17" s="67">
        <f t="shared" si="3"/>
        <v>0</v>
      </c>
    </row>
    <row r="18" spans="1:28" ht="45.6" customHeight="1">
      <c r="A18" s="941" t="s">
        <v>181</v>
      </c>
      <c r="B18" s="942"/>
      <c r="C18" s="942"/>
      <c r="D18" s="942"/>
      <c r="E18" s="942"/>
      <c r="F18" s="942"/>
      <c r="G18" s="942"/>
      <c r="H18" s="942"/>
      <c r="I18" s="942"/>
      <c r="J18" s="942"/>
      <c r="K18" s="942"/>
      <c r="L18" s="943"/>
      <c r="M18" s="56"/>
      <c r="N18" s="56"/>
      <c r="O18" s="56"/>
      <c r="P18" s="56"/>
      <c r="Q18" s="56"/>
      <c r="R18" s="56"/>
      <c r="S18" s="56"/>
      <c r="T18" s="56"/>
      <c r="U18" s="57">
        <f>AVERAGE(U4:U17)</f>
        <v>0</v>
      </c>
      <c r="V18" s="57">
        <f>AVERAGE(V4:V17)</f>
        <v>0</v>
      </c>
      <c r="W18" s="57">
        <f>AVERAGE(W4:W17)</f>
        <v>0</v>
      </c>
      <c r="X18" s="57">
        <f>AVERAGE(X4:X17)</f>
        <v>0</v>
      </c>
      <c r="Y18" s="57">
        <f>AVERAGE(Y4:Y17)</f>
        <v>0</v>
      </c>
    </row>
    <row r="23" spans="1:28" ht="50.25" customHeight="1">
      <c r="A23" s="886" t="s">
        <v>577</v>
      </c>
      <c r="B23" s="886"/>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row>
    <row r="24" spans="1:28" ht="51.75" customHeight="1">
      <c r="A24" s="763" t="s">
        <v>352</v>
      </c>
      <c r="B24" s="763" t="s">
        <v>350</v>
      </c>
      <c r="C24" s="763" t="s">
        <v>187</v>
      </c>
      <c r="D24" s="763" t="s">
        <v>0</v>
      </c>
      <c r="E24" s="763" t="s">
        <v>343</v>
      </c>
      <c r="F24" s="763" t="s">
        <v>667</v>
      </c>
      <c r="G24" s="763" t="s">
        <v>1</v>
      </c>
      <c r="H24" s="763" t="s">
        <v>469</v>
      </c>
      <c r="I24" s="763" t="s">
        <v>108</v>
      </c>
      <c r="J24" s="763" t="s">
        <v>187</v>
      </c>
      <c r="K24" s="763" t="s">
        <v>357</v>
      </c>
      <c r="L24" s="763" t="s">
        <v>2</v>
      </c>
      <c r="M24" s="763" t="s">
        <v>581</v>
      </c>
      <c r="N24" s="763" t="s">
        <v>469</v>
      </c>
      <c r="O24" s="821" t="s">
        <v>3</v>
      </c>
      <c r="P24" s="822"/>
      <c r="Q24" s="822"/>
      <c r="R24" s="822"/>
      <c r="S24" s="822"/>
      <c r="T24" s="822"/>
      <c r="U24" s="822"/>
      <c r="V24" s="858"/>
      <c r="W24" s="786" t="s">
        <v>434</v>
      </c>
      <c r="X24" s="787"/>
      <c r="Y24" s="787"/>
      <c r="Z24" s="787"/>
      <c r="AA24" s="788"/>
    </row>
    <row r="25" spans="1:28" ht="38.25">
      <c r="A25" s="764"/>
      <c r="B25" s="764"/>
      <c r="C25" s="764"/>
      <c r="D25" s="764"/>
      <c r="E25" s="764"/>
      <c r="F25" s="764"/>
      <c r="G25" s="764"/>
      <c r="H25" s="764"/>
      <c r="I25" s="764"/>
      <c r="J25" s="764"/>
      <c r="K25" s="764"/>
      <c r="L25" s="764"/>
      <c r="M25" s="764"/>
      <c r="N25" s="764"/>
      <c r="O25" s="484" t="s">
        <v>124</v>
      </c>
      <c r="P25" s="484" t="s">
        <v>126</v>
      </c>
      <c r="Q25" s="484" t="s">
        <v>125</v>
      </c>
      <c r="R25" s="484" t="s">
        <v>127</v>
      </c>
      <c r="S25" s="484" t="s">
        <v>128</v>
      </c>
      <c r="T25" s="484" t="s">
        <v>129</v>
      </c>
      <c r="U25" s="484" t="s">
        <v>130</v>
      </c>
      <c r="V25" s="484" t="s">
        <v>131</v>
      </c>
      <c r="W25" s="484" t="s">
        <v>295</v>
      </c>
      <c r="X25" s="484" t="s">
        <v>292</v>
      </c>
      <c r="Y25" s="484" t="s">
        <v>293</v>
      </c>
      <c r="Z25" s="484" t="s">
        <v>294</v>
      </c>
      <c r="AA25" s="484" t="s">
        <v>582</v>
      </c>
    </row>
    <row r="26" spans="1:28" ht="118.5" customHeight="1">
      <c r="A26" s="778" t="s">
        <v>110</v>
      </c>
      <c r="B26" s="808" t="s">
        <v>71</v>
      </c>
      <c r="C26" s="808" t="s">
        <v>72</v>
      </c>
      <c r="D26" s="808" t="s">
        <v>583</v>
      </c>
      <c r="E26" s="808" t="s">
        <v>914</v>
      </c>
      <c r="F26" s="808" t="s">
        <v>875</v>
      </c>
      <c r="G26" s="834">
        <v>0.7</v>
      </c>
      <c r="H26" s="834">
        <v>0.8</v>
      </c>
      <c r="I26" s="808" t="s">
        <v>608</v>
      </c>
      <c r="J26" s="668" t="s">
        <v>960</v>
      </c>
      <c r="K26" s="669" t="s">
        <v>961</v>
      </c>
      <c r="L26" s="668" t="s">
        <v>962</v>
      </c>
      <c r="M26" s="670">
        <v>6.4000000000000003E-3</v>
      </c>
      <c r="N26" s="671" t="s">
        <v>963</v>
      </c>
      <c r="O26" s="506">
        <v>0.01</v>
      </c>
      <c r="P26" s="576"/>
      <c r="Q26" s="506">
        <v>0.01</v>
      </c>
      <c r="R26" s="552"/>
      <c r="S26" s="506">
        <v>0.01</v>
      </c>
      <c r="T26" s="552"/>
      <c r="U26" s="506">
        <v>0.01</v>
      </c>
      <c r="V26" s="527"/>
      <c r="W26" s="499" t="str">
        <f>IF(P26,IF(P26&lt;=1%,100%,0%),"-")</f>
        <v>-</v>
      </c>
      <c r="X26" s="499" t="str">
        <f>IF(R26,IF(R26&lt;=1%,100%,0%),"-")</f>
        <v>-</v>
      </c>
      <c r="Y26" s="499" t="str">
        <f>IF(T26,IF(T26&lt;=1%,100%,0%),"-")</f>
        <v>-</v>
      </c>
      <c r="Z26" s="499" t="str">
        <f>IF(V26,IF(V26&lt;=1%,100%,0%),"-")</f>
        <v>-</v>
      </c>
      <c r="AA26" s="499" t="str">
        <f t="shared" ref="AA26:AA28" si="16">IFERROR(AVERAGE(W26:Z26),"-")</f>
        <v>-</v>
      </c>
    </row>
    <row r="27" spans="1:28" ht="79.5" customHeight="1">
      <c r="A27" s="779"/>
      <c r="B27" s="809"/>
      <c r="C27" s="809"/>
      <c r="D27" s="809"/>
      <c r="E27" s="809"/>
      <c r="F27" s="809"/>
      <c r="G27" s="835"/>
      <c r="H27" s="835"/>
      <c r="I27" s="809"/>
      <c r="J27" s="668" t="s">
        <v>964</v>
      </c>
      <c r="K27" s="669" t="s">
        <v>965</v>
      </c>
      <c r="L27" s="668" t="s">
        <v>966</v>
      </c>
      <c r="M27" s="671" t="s">
        <v>967</v>
      </c>
      <c r="N27" s="672" t="s">
        <v>968</v>
      </c>
      <c r="O27" s="514" t="s">
        <v>971</v>
      </c>
      <c r="P27" s="576"/>
      <c r="Q27" s="514" t="s">
        <v>971</v>
      </c>
      <c r="R27" s="552"/>
      <c r="S27" s="514" t="s">
        <v>971</v>
      </c>
      <c r="T27" s="555"/>
      <c r="U27" s="514" t="s">
        <v>971</v>
      </c>
      <c r="V27" s="515"/>
      <c r="W27" s="499" t="str">
        <f>IF(P27,IF(P27&lt;=10%,100%,59%),"-")</f>
        <v>-</v>
      </c>
      <c r="X27" s="499" t="str">
        <f>IF(R27,IF(R27&lt;=10%,100%,59%),"-")</f>
        <v>-</v>
      </c>
      <c r="Y27" s="499" t="str">
        <f>IF(T27,IF(T27&lt;=10%,100%,59%),"-")</f>
        <v>-</v>
      </c>
      <c r="Z27" s="499" t="str">
        <f>IF(V27,IF(V27&lt;=10%,100%,59%),"-")</f>
        <v>-</v>
      </c>
      <c r="AA27" s="499" t="str">
        <f t="shared" si="16"/>
        <v>-</v>
      </c>
      <c r="AB27" s="636"/>
    </row>
    <row r="28" spans="1:28" ht="81.75" customHeight="1">
      <c r="A28" s="779"/>
      <c r="B28" s="809"/>
      <c r="C28" s="809"/>
      <c r="D28" s="809"/>
      <c r="E28" s="809"/>
      <c r="F28" s="809"/>
      <c r="G28" s="835"/>
      <c r="H28" s="835"/>
      <c r="I28" s="809"/>
      <c r="J28" s="668" t="s">
        <v>969</v>
      </c>
      <c r="K28" s="673" t="s">
        <v>970</v>
      </c>
      <c r="L28" s="668" t="s">
        <v>966</v>
      </c>
      <c r="M28" s="671">
        <v>0</v>
      </c>
      <c r="N28" s="672">
        <v>1</v>
      </c>
      <c r="O28" s="514">
        <v>0</v>
      </c>
      <c r="P28" s="553"/>
      <c r="Q28" s="590">
        <v>1</v>
      </c>
      <c r="R28" s="553"/>
      <c r="S28" s="590">
        <v>1</v>
      </c>
      <c r="T28" s="553"/>
      <c r="U28" s="590">
        <v>1</v>
      </c>
      <c r="V28" s="515"/>
      <c r="W28" s="499" t="str">
        <f t="shared" ref="W28" si="17">IFERROR((P28*100%)/O28,"-")</f>
        <v>-</v>
      </c>
      <c r="X28" s="499">
        <f t="shared" ref="X28" si="18">IFERROR((R28*100%)/Q28,"-")</f>
        <v>0</v>
      </c>
      <c r="Y28" s="499">
        <f t="shared" ref="Y28" si="19">IFERROR((T28*100%)/S28,"-")</f>
        <v>0</v>
      </c>
      <c r="Z28" s="499">
        <f t="shared" ref="Z28" si="20">IFERROR((V28*100%)/U28,"-")</f>
        <v>0</v>
      </c>
      <c r="AA28" s="499">
        <f t="shared" si="16"/>
        <v>0</v>
      </c>
    </row>
    <row r="29" spans="1:28" ht="63.75" customHeight="1">
      <c r="A29" s="893" t="s">
        <v>181</v>
      </c>
      <c r="B29" s="894"/>
      <c r="C29" s="894"/>
      <c r="D29" s="894"/>
      <c r="E29" s="894"/>
      <c r="F29" s="894"/>
      <c r="G29" s="894"/>
      <c r="H29" s="894"/>
      <c r="I29" s="894"/>
      <c r="J29" s="964" t="s">
        <v>277</v>
      </c>
      <c r="K29" s="965"/>
      <c r="L29" s="965"/>
      <c r="M29" s="965"/>
      <c r="N29" s="966"/>
      <c r="O29" s="549"/>
      <c r="P29" s="549"/>
      <c r="Q29" s="549"/>
      <c r="R29" s="549"/>
      <c r="S29" s="549"/>
      <c r="T29" s="549"/>
      <c r="U29" s="549"/>
      <c r="V29" s="549"/>
      <c r="W29" s="57" t="e">
        <f>AVERAGE(W26:W28)</f>
        <v>#DIV/0!</v>
      </c>
      <c r="X29" s="57">
        <f>AVERAGE(X26:X28)</f>
        <v>0</v>
      </c>
      <c r="Y29" s="57">
        <f>AVERAGE(Y26:Y28)</f>
        <v>0</v>
      </c>
      <c r="Z29" s="57">
        <f>AVERAGE(Z26:Z28)</f>
        <v>0</v>
      </c>
      <c r="AA29" s="57">
        <f>AVERAGE(AA26:AA28)</f>
        <v>0</v>
      </c>
    </row>
  </sheetData>
  <mergeCells count="69">
    <mergeCell ref="A29:I29"/>
    <mergeCell ref="J29:N29"/>
    <mergeCell ref="A23:AA23"/>
    <mergeCell ref="W24:AA24"/>
    <mergeCell ref="A26:A28"/>
    <mergeCell ref="B26:B28"/>
    <mergeCell ref="C26:C28"/>
    <mergeCell ref="D26:D28"/>
    <mergeCell ref="E26:E28"/>
    <mergeCell ref="F26:F28"/>
    <mergeCell ref="G26:G28"/>
    <mergeCell ref="H26:H28"/>
    <mergeCell ref="I26:I28"/>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V24"/>
    <mergeCell ref="U2:Y2"/>
    <mergeCell ref="A18:L18"/>
    <mergeCell ref="E8:E9"/>
    <mergeCell ref="F8:F9"/>
    <mergeCell ref="G8:G9"/>
    <mergeCell ref="A2:A3"/>
    <mergeCell ref="H11:H13"/>
    <mergeCell ref="I11:I13"/>
    <mergeCell ref="H8:H9"/>
    <mergeCell ref="B2:B3"/>
    <mergeCell ref="C2:C3"/>
    <mergeCell ref="D2:D3"/>
    <mergeCell ref="A14:A15"/>
    <mergeCell ref="D14:D15"/>
    <mergeCell ref="C14:C15"/>
    <mergeCell ref="B14:B15"/>
    <mergeCell ref="A5:A13"/>
    <mergeCell ref="I8:I9"/>
    <mergeCell ref="E14:E15"/>
    <mergeCell ref="F14:F15"/>
    <mergeCell ref="E11:E13"/>
    <mergeCell ref="F11:F13"/>
    <mergeCell ref="G11:G13"/>
    <mergeCell ref="G14:G15"/>
    <mergeCell ref="H14:H15"/>
    <mergeCell ref="I14:I15"/>
    <mergeCell ref="B5:B13"/>
    <mergeCell ref="C5:C10"/>
    <mergeCell ref="D5:D10"/>
    <mergeCell ref="C11:C13"/>
    <mergeCell ref="D11:D13"/>
    <mergeCell ref="L1:O1"/>
    <mergeCell ref="E2:E3"/>
    <mergeCell ref="F2:F3"/>
    <mergeCell ref="L2:L3"/>
    <mergeCell ref="M2:S2"/>
    <mergeCell ref="H2:H3"/>
    <mergeCell ref="I2:I3"/>
    <mergeCell ref="J2:J3"/>
    <mergeCell ref="K2:K3"/>
    <mergeCell ref="G2:G3"/>
  </mergeCells>
  <conditionalFormatting sqref="U16:Y18 U4:Y14 U14:X15 Y11:Y16">
    <cfRule type="cellIs" dxfId="69" priority="308" operator="lessThan">
      <formula>0.6</formula>
    </cfRule>
    <cfRule type="cellIs" dxfId="68" priority="309" operator="between">
      <formula>60%</formula>
      <formula>79%</formula>
    </cfRule>
    <cfRule type="cellIs" dxfId="67" priority="310" operator="between">
      <formula>80%</formula>
      <formula>100%</formula>
    </cfRule>
  </conditionalFormatting>
  <conditionalFormatting sqref="W26:AA29">
    <cfRule type="cellIs" dxfId="66" priority="1" operator="lessThan">
      <formula>0.6</formula>
    </cfRule>
    <cfRule type="cellIs" dxfId="65" priority="2" operator="between">
      <formula>60%</formula>
      <formula>79%</formula>
    </cfRule>
    <cfRule type="cellIs" dxfId="64" priority="3" operator="between">
      <formula>80%</formula>
      <formula>100%</formula>
    </cfRule>
  </conditionalFormatting>
  <hyperlinks>
    <hyperlink ref="L1:O1" location="Inicio!A1" display="INICIO"/>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sheetPr>
    <tabColor theme="8" tint="0.59999389629810485"/>
  </sheetPr>
  <dimension ref="A1:AB31"/>
  <sheetViews>
    <sheetView topLeftCell="I22" zoomScale="70" zoomScaleNormal="70" workbookViewId="0">
      <selection activeCell="P31" sqref="P31"/>
    </sheetView>
  </sheetViews>
  <sheetFormatPr baseColWidth="10" defaultColWidth="11.42578125" defaultRowHeight="12.75"/>
  <cols>
    <col min="1" max="3" width="11.42578125" style="35"/>
    <col min="4" max="4" width="17.140625" style="35" customWidth="1"/>
    <col min="5" max="5" width="21.85546875" style="35" customWidth="1"/>
    <col min="6" max="6" width="12.7109375" style="35" customWidth="1"/>
    <col min="7" max="8" width="11.42578125" style="35"/>
    <col min="9" max="9" width="16.28515625" style="35" customWidth="1"/>
    <col min="10" max="10" width="21.85546875" style="35" customWidth="1"/>
    <col min="11" max="11" width="30" style="35" customWidth="1"/>
    <col min="12" max="12" width="15.140625" style="35" customWidth="1"/>
    <col min="13" max="13" width="11.42578125" style="35"/>
    <col min="14" max="14" width="11.5703125" style="35" customWidth="1"/>
    <col min="15" max="15" width="11.42578125" style="35"/>
    <col min="16" max="16" width="11.5703125" style="35" customWidth="1"/>
    <col min="17" max="17" width="11.42578125" style="35"/>
    <col min="18" max="18" width="11.5703125" style="35" customWidth="1"/>
    <col min="19" max="19" width="11.42578125" style="35"/>
    <col min="20" max="20" width="11.42578125" style="35" customWidth="1"/>
    <col min="21" max="22" width="17.140625" style="35" customWidth="1"/>
    <col min="23" max="23" width="16.7109375" style="35" customWidth="1"/>
    <col min="24" max="24" width="17.140625" style="35" customWidth="1"/>
    <col min="25" max="25" width="16.5703125" style="35" customWidth="1"/>
    <col min="26" max="26" width="17.5703125" style="35" customWidth="1"/>
    <col min="27" max="27" width="19.5703125" style="35" customWidth="1"/>
    <col min="28" max="28" width="18.7109375" style="74" customWidth="1"/>
    <col min="29" max="16384" width="11.42578125" style="35"/>
  </cols>
  <sheetData>
    <row r="1" spans="1:25" ht="40.5" customHeight="1">
      <c r="L1" s="757" t="s">
        <v>313</v>
      </c>
      <c r="M1" s="824"/>
      <c r="N1" s="824"/>
      <c r="O1" s="824"/>
    </row>
    <row r="2" spans="1:25" ht="58.5" customHeight="1">
      <c r="A2" s="763" t="s">
        <v>352</v>
      </c>
      <c r="B2" s="763" t="s">
        <v>351</v>
      </c>
      <c r="C2" s="763" t="s">
        <v>187</v>
      </c>
      <c r="D2" s="763" t="s">
        <v>0</v>
      </c>
      <c r="E2" s="763" t="s">
        <v>343</v>
      </c>
      <c r="F2" s="763" t="s">
        <v>341</v>
      </c>
      <c r="G2" s="763" t="s">
        <v>1</v>
      </c>
      <c r="H2" s="763" t="s">
        <v>469</v>
      </c>
      <c r="I2" s="763" t="s">
        <v>108</v>
      </c>
      <c r="J2" s="763" t="s">
        <v>349</v>
      </c>
      <c r="K2" s="763" t="s">
        <v>109</v>
      </c>
      <c r="L2" s="763" t="s">
        <v>2</v>
      </c>
      <c r="M2" s="821" t="s">
        <v>3</v>
      </c>
      <c r="N2" s="822"/>
      <c r="O2" s="822"/>
      <c r="P2" s="822"/>
      <c r="Q2" s="822"/>
      <c r="R2" s="822"/>
      <c r="S2" s="858"/>
      <c r="T2" s="36"/>
      <c r="U2" s="786" t="s">
        <v>434</v>
      </c>
      <c r="V2" s="787"/>
      <c r="W2" s="787"/>
      <c r="X2" s="787"/>
      <c r="Y2" s="788"/>
    </row>
    <row r="3" spans="1:25" ht="38.25">
      <c r="A3" s="764"/>
      <c r="B3" s="764"/>
      <c r="C3" s="764"/>
      <c r="D3" s="764"/>
      <c r="E3" s="764"/>
      <c r="F3" s="764"/>
      <c r="G3" s="764"/>
      <c r="H3" s="764"/>
      <c r="I3" s="764"/>
      <c r="J3" s="764"/>
      <c r="K3" s="764"/>
      <c r="L3" s="764"/>
      <c r="M3" s="36" t="s">
        <v>124</v>
      </c>
      <c r="N3" s="36" t="s">
        <v>126</v>
      </c>
      <c r="O3" s="36" t="s">
        <v>125</v>
      </c>
      <c r="P3" s="36" t="s">
        <v>127</v>
      </c>
      <c r="Q3" s="36" t="s">
        <v>128</v>
      </c>
      <c r="R3" s="36" t="s">
        <v>129</v>
      </c>
      <c r="S3" s="36" t="s">
        <v>130</v>
      </c>
      <c r="T3" s="36" t="s">
        <v>131</v>
      </c>
      <c r="U3" s="36" t="s">
        <v>296</v>
      </c>
      <c r="V3" s="36" t="s">
        <v>292</v>
      </c>
      <c r="W3" s="36" t="s">
        <v>293</v>
      </c>
      <c r="X3" s="36" t="s">
        <v>294</v>
      </c>
      <c r="Y3" s="342" t="s">
        <v>465</v>
      </c>
    </row>
    <row r="4" spans="1:25" ht="90" customHeight="1">
      <c r="A4" s="444" t="s">
        <v>424</v>
      </c>
      <c r="B4" s="445" t="s">
        <v>4</v>
      </c>
      <c r="C4" s="445" t="s">
        <v>5</v>
      </c>
      <c r="D4" s="445" t="s">
        <v>171</v>
      </c>
      <c r="E4" s="202" t="s">
        <v>10</v>
      </c>
      <c r="F4" s="202" t="s">
        <v>11</v>
      </c>
      <c r="G4" s="164">
        <v>0.9</v>
      </c>
      <c r="H4" s="168">
        <v>1</v>
      </c>
      <c r="I4" s="202" t="s">
        <v>151</v>
      </c>
      <c r="J4" s="202" t="s">
        <v>373</v>
      </c>
      <c r="K4" s="202" t="s">
        <v>408</v>
      </c>
      <c r="L4" s="37" t="s">
        <v>272</v>
      </c>
      <c r="M4" s="58">
        <v>1</v>
      </c>
      <c r="N4" s="247"/>
      <c r="O4" s="58">
        <v>1</v>
      </c>
      <c r="P4" s="247"/>
      <c r="Q4" s="58">
        <v>1</v>
      </c>
      <c r="R4" s="247"/>
      <c r="S4" s="58">
        <v>1</v>
      </c>
      <c r="T4" s="256"/>
      <c r="U4" s="67">
        <f>IFERROR((N4*100%)/M4,"-")</f>
        <v>0</v>
      </c>
      <c r="V4" s="67">
        <f>IFERROR((P4*100%)/O4,"-")</f>
        <v>0</v>
      </c>
      <c r="W4" s="67">
        <f>IFERROR((R4*100%)/Q4,"-")</f>
        <v>0</v>
      </c>
      <c r="X4" s="67">
        <f>IFERROR((T4*100%)/S4,"-")</f>
        <v>0</v>
      </c>
      <c r="Y4" s="67">
        <f t="shared" ref="Y4:Y18" si="0">IFERROR(AVERAGE(U4:X4),"-")</f>
        <v>0</v>
      </c>
    </row>
    <row r="5" spans="1:25" ht="129" customHeight="1">
      <c r="A5" s="778" t="s">
        <v>29</v>
      </c>
      <c r="B5" s="769" t="s">
        <v>166</v>
      </c>
      <c r="C5" s="769" t="s">
        <v>27</v>
      </c>
      <c r="D5" s="769" t="s">
        <v>281</v>
      </c>
      <c r="E5" s="199" t="s">
        <v>28</v>
      </c>
      <c r="F5" s="326" t="s">
        <v>464</v>
      </c>
      <c r="G5" s="364">
        <v>1</v>
      </c>
      <c r="H5" s="365">
        <v>1</v>
      </c>
      <c r="I5" s="204" t="s">
        <v>134</v>
      </c>
      <c r="J5" s="204" t="s">
        <v>417</v>
      </c>
      <c r="K5" s="374" t="s">
        <v>473</v>
      </c>
      <c r="L5" s="116" t="s">
        <v>112</v>
      </c>
      <c r="M5" s="121">
        <v>1</v>
      </c>
      <c r="N5" s="291"/>
      <c r="O5" s="121">
        <v>1</v>
      </c>
      <c r="P5" s="291"/>
      <c r="Q5" s="121">
        <v>1</v>
      </c>
      <c r="R5" s="291"/>
      <c r="S5" s="121">
        <v>1</v>
      </c>
      <c r="T5" s="256"/>
      <c r="U5" s="67">
        <f t="shared" ref="U5:U17" si="1">IFERROR((N5*100%)/M5,"-")</f>
        <v>0</v>
      </c>
      <c r="V5" s="67">
        <f t="shared" ref="V5:V17" si="2">IFERROR((P5*100%)/O5,"-")</f>
        <v>0</v>
      </c>
      <c r="W5" s="67">
        <f t="shared" ref="W5:W17" si="3">IFERROR((R5*100%)/Q5,"-")</f>
        <v>0</v>
      </c>
      <c r="X5" s="67">
        <f t="shared" ref="X5:X17" si="4">IFERROR((T5*100%)/S5,"-")</f>
        <v>0</v>
      </c>
      <c r="Y5" s="67">
        <f t="shared" si="0"/>
        <v>0</v>
      </c>
    </row>
    <row r="6" spans="1:25" ht="70.5" customHeight="1">
      <c r="A6" s="779"/>
      <c r="B6" s="770"/>
      <c r="C6" s="770"/>
      <c r="D6" s="770"/>
      <c r="E6" s="102" t="s">
        <v>33</v>
      </c>
      <c r="F6" s="378" t="s">
        <v>34</v>
      </c>
      <c r="G6" s="379">
        <v>0.7</v>
      </c>
      <c r="H6" s="380">
        <v>0.9</v>
      </c>
      <c r="I6" s="379" t="s">
        <v>156</v>
      </c>
      <c r="J6" s="409" t="s">
        <v>504</v>
      </c>
      <c r="K6" s="409" t="s">
        <v>506</v>
      </c>
      <c r="L6" s="407" t="s">
        <v>503</v>
      </c>
      <c r="M6" s="104">
        <v>1</v>
      </c>
      <c r="N6" s="253"/>
      <c r="O6" s="104">
        <v>1</v>
      </c>
      <c r="P6" s="253"/>
      <c r="Q6" s="104">
        <v>1</v>
      </c>
      <c r="R6" s="253"/>
      <c r="S6" s="104">
        <v>1</v>
      </c>
      <c r="T6" s="256"/>
      <c r="U6" s="67">
        <f t="shared" ref="U6" si="5">IFERROR((N6*100%)/M6,"-")</f>
        <v>0</v>
      </c>
      <c r="V6" s="67">
        <f t="shared" ref="V6" si="6">IFERROR((P6*100%)/O6,"-")</f>
        <v>0</v>
      </c>
      <c r="W6" s="67">
        <f t="shared" ref="W6" si="7">IFERROR((R6*100%)/Q6,"-")</f>
        <v>0</v>
      </c>
      <c r="X6" s="67">
        <f t="shared" ref="X6" si="8">IFERROR((T6*100%)/S6,"-")</f>
        <v>0</v>
      </c>
      <c r="Y6" s="67">
        <f t="shared" si="0"/>
        <v>0</v>
      </c>
    </row>
    <row r="7" spans="1:25" ht="123" customHeight="1">
      <c r="A7" s="779"/>
      <c r="B7" s="770"/>
      <c r="C7" s="770"/>
      <c r="D7" s="770"/>
      <c r="E7" s="117" t="s">
        <v>35</v>
      </c>
      <c r="F7" s="118" t="s">
        <v>34</v>
      </c>
      <c r="G7" s="357">
        <v>0.8</v>
      </c>
      <c r="H7" s="356">
        <v>0.9</v>
      </c>
      <c r="I7" s="119" t="s">
        <v>157</v>
      </c>
      <c r="J7" s="407" t="s">
        <v>498</v>
      </c>
      <c r="K7" s="407" t="s">
        <v>513</v>
      </c>
      <c r="L7" s="407" t="s">
        <v>112</v>
      </c>
      <c r="M7" s="104">
        <v>0</v>
      </c>
      <c r="N7" s="253"/>
      <c r="O7" s="104">
        <v>1</v>
      </c>
      <c r="P7" s="253"/>
      <c r="Q7" s="104">
        <v>1</v>
      </c>
      <c r="R7" s="253"/>
      <c r="S7" s="104">
        <v>1</v>
      </c>
      <c r="T7" s="256"/>
      <c r="U7" s="67" t="str">
        <f t="shared" si="1"/>
        <v>-</v>
      </c>
      <c r="V7" s="67">
        <f t="shared" si="2"/>
        <v>0</v>
      </c>
      <c r="W7" s="67">
        <f t="shared" si="3"/>
        <v>0</v>
      </c>
      <c r="X7" s="67">
        <f t="shared" si="4"/>
        <v>0</v>
      </c>
      <c r="Y7" s="67">
        <f t="shared" si="0"/>
        <v>0</v>
      </c>
    </row>
    <row r="8" spans="1:25" ht="93" customHeight="1">
      <c r="A8" s="779"/>
      <c r="B8" s="770"/>
      <c r="C8" s="770"/>
      <c r="D8" s="770"/>
      <c r="E8" s="769" t="s">
        <v>36</v>
      </c>
      <c r="F8" s="910" t="s">
        <v>37</v>
      </c>
      <c r="G8" s="795">
        <v>0.8</v>
      </c>
      <c r="H8" s="798">
        <v>0.9</v>
      </c>
      <c r="I8" s="795" t="s">
        <v>158</v>
      </c>
      <c r="J8" s="407" t="s">
        <v>478</v>
      </c>
      <c r="K8" s="407" t="s">
        <v>512</v>
      </c>
      <c r="L8" s="409" t="s">
        <v>479</v>
      </c>
      <c r="M8" s="60">
        <v>0</v>
      </c>
      <c r="N8" s="247"/>
      <c r="O8" s="60">
        <v>1</v>
      </c>
      <c r="P8" s="247"/>
      <c r="Q8" s="60">
        <v>0</v>
      </c>
      <c r="R8" s="247"/>
      <c r="S8" s="60">
        <v>0</v>
      </c>
      <c r="T8" s="248"/>
      <c r="U8" s="67" t="str">
        <f t="shared" si="1"/>
        <v>-</v>
      </c>
      <c r="V8" s="67">
        <f t="shared" si="2"/>
        <v>0</v>
      </c>
      <c r="W8" s="67" t="str">
        <f t="shared" si="3"/>
        <v>-</v>
      </c>
      <c r="X8" s="67" t="str">
        <f t="shared" si="4"/>
        <v>-</v>
      </c>
      <c r="Y8" s="67">
        <f t="shared" si="0"/>
        <v>0</v>
      </c>
    </row>
    <row r="9" spans="1:25" ht="108.75" customHeight="1">
      <c r="A9" s="779"/>
      <c r="B9" s="770"/>
      <c r="C9" s="770"/>
      <c r="D9" s="770"/>
      <c r="E9" s="771"/>
      <c r="F9" s="911"/>
      <c r="G9" s="797"/>
      <c r="H9" s="800"/>
      <c r="I9" s="797"/>
      <c r="J9" s="407" t="s">
        <v>477</v>
      </c>
      <c r="K9" s="407" t="s">
        <v>507</v>
      </c>
      <c r="L9" s="409" t="s">
        <v>479</v>
      </c>
      <c r="M9" s="104">
        <v>0</v>
      </c>
      <c r="N9" s="253"/>
      <c r="O9" s="104">
        <v>1</v>
      </c>
      <c r="P9" s="328"/>
      <c r="Q9" s="104">
        <v>1</v>
      </c>
      <c r="R9" s="253"/>
      <c r="S9" s="104">
        <v>1</v>
      </c>
      <c r="T9" s="248"/>
      <c r="U9" s="67" t="str">
        <f t="shared" si="1"/>
        <v>-</v>
      </c>
      <c r="V9" s="67">
        <f t="shared" si="2"/>
        <v>0</v>
      </c>
      <c r="W9" s="67">
        <f t="shared" si="3"/>
        <v>0</v>
      </c>
      <c r="X9" s="67">
        <f t="shared" si="4"/>
        <v>0</v>
      </c>
      <c r="Y9" s="67">
        <f t="shared" si="0"/>
        <v>0</v>
      </c>
    </row>
    <row r="10" spans="1:25" ht="78" customHeight="1">
      <c r="A10" s="779"/>
      <c r="B10" s="770"/>
      <c r="C10" s="771"/>
      <c r="D10" s="771"/>
      <c r="E10" s="117" t="s">
        <v>39</v>
      </c>
      <c r="F10" s="118" t="s">
        <v>40</v>
      </c>
      <c r="G10" s="357">
        <v>0.9</v>
      </c>
      <c r="H10" s="356">
        <v>0.9</v>
      </c>
      <c r="I10" s="119" t="s">
        <v>159</v>
      </c>
      <c r="J10" s="47" t="s">
        <v>42</v>
      </c>
      <c r="K10" s="47" t="s">
        <v>155</v>
      </c>
      <c r="L10" s="45" t="s">
        <v>112</v>
      </c>
      <c r="M10" s="60">
        <v>0</v>
      </c>
      <c r="N10" s="247"/>
      <c r="O10" s="60">
        <v>1</v>
      </c>
      <c r="P10" s="247"/>
      <c r="Q10" s="60">
        <v>1</v>
      </c>
      <c r="R10" s="247"/>
      <c r="S10" s="60">
        <v>1</v>
      </c>
      <c r="T10" s="256"/>
      <c r="U10" s="67" t="str">
        <f t="shared" si="1"/>
        <v>-</v>
      </c>
      <c r="V10" s="67">
        <f t="shared" si="2"/>
        <v>0</v>
      </c>
      <c r="W10" s="67">
        <f t="shared" si="3"/>
        <v>0</v>
      </c>
      <c r="X10" s="67">
        <f t="shared" si="4"/>
        <v>0</v>
      </c>
      <c r="Y10" s="67">
        <f t="shared" si="0"/>
        <v>0</v>
      </c>
    </row>
    <row r="11" spans="1:25" ht="48.75" customHeight="1">
      <c r="A11" s="779"/>
      <c r="B11" s="770"/>
      <c r="C11" s="769" t="s">
        <v>46</v>
      </c>
      <c r="D11" s="781" t="s">
        <v>172</v>
      </c>
      <c r="E11" s="769" t="s">
        <v>47</v>
      </c>
      <c r="F11" s="769" t="s">
        <v>48</v>
      </c>
      <c r="G11" s="795">
        <v>0.9</v>
      </c>
      <c r="H11" s="798">
        <v>0.9</v>
      </c>
      <c r="I11" s="795" t="s">
        <v>322</v>
      </c>
      <c r="J11" s="463" t="s">
        <v>169</v>
      </c>
      <c r="K11" s="463" t="s">
        <v>556</v>
      </c>
      <c r="L11" s="463" t="s">
        <v>553</v>
      </c>
      <c r="M11" s="60">
        <v>1</v>
      </c>
      <c r="N11" s="247"/>
      <c r="O11" s="60">
        <v>1</v>
      </c>
      <c r="P11" s="247"/>
      <c r="Q11" s="60">
        <v>1</v>
      </c>
      <c r="R11" s="247"/>
      <c r="S11" s="60">
        <v>1</v>
      </c>
      <c r="T11" s="256"/>
      <c r="U11" s="67">
        <f t="shared" si="1"/>
        <v>0</v>
      </c>
      <c r="V11" s="67">
        <f t="shared" si="2"/>
        <v>0</v>
      </c>
      <c r="W11" s="67">
        <f t="shared" si="3"/>
        <v>0</v>
      </c>
      <c r="X11" s="67">
        <f t="shared" si="4"/>
        <v>0</v>
      </c>
      <c r="Y11" s="67">
        <f t="shared" si="0"/>
        <v>0</v>
      </c>
    </row>
    <row r="12" spans="1:25" ht="48.75" customHeight="1">
      <c r="A12" s="779"/>
      <c r="B12" s="770"/>
      <c r="C12" s="770"/>
      <c r="D12" s="782"/>
      <c r="E12" s="770"/>
      <c r="F12" s="770"/>
      <c r="G12" s="796"/>
      <c r="H12" s="799"/>
      <c r="I12" s="796"/>
      <c r="J12" s="473" t="s">
        <v>569</v>
      </c>
      <c r="K12" s="473" t="s">
        <v>570</v>
      </c>
      <c r="L12" s="463" t="s">
        <v>554</v>
      </c>
      <c r="M12" s="60">
        <v>1</v>
      </c>
      <c r="N12" s="247"/>
      <c r="O12" s="60">
        <v>1</v>
      </c>
      <c r="P12" s="247"/>
      <c r="Q12" s="60">
        <v>1</v>
      </c>
      <c r="R12" s="247"/>
      <c r="S12" s="60">
        <v>1</v>
      </c>
      <c r="T12" s="256"/>
      <c r="U12" s="67">
        <f t="shared" ref="U12" si="9">IFERROR((N12*100%)/M12,"-")</f>
        <v>0</v>
      </c>
      <c r="V12" s="67">
        <f t="shared" ref="V12" si="10">IFERROR((P12*100%)/O12,"-")</f>
        <v>0</v>
      </c>
      <c r="W12" s="67">
        <f t="shared" ref="W12" si="11">IFERROR((R12*100%)/Q12,"-")</f>
        <v>0</v>
      </c>
      <c r="X12" s="67">
        <f t="shared" ref="X12" si="12">IFERROR((T12*100%)/S12,"-")</f>
        <v>0</v>
      </c>
      <c r="Y12" s="67">
        <f t="shared" ref="Y12" si="13">IFERROR(AVERAGE(U12:X12),"-")</f>
        <v>0</v>
      </c>
    </row>
    <row r="13" spans="1:25" ht="60.75" customHeight="1">
      <c r="A13" s="779"/>
      <c r="B13" s="770"/>
      <c r="C13" s="771"/>
      <c r="D13" s="783"/>
      <c r="E13" s="771"/>
      <c r="F13" s="771"/>
      <c r="G13" s="797"/>
      <c r="H13" s="800"/>
      <c r="I13" s="797"/>
      <c r="J13" s="419" t="s">
        <v>549</v>
      </c>
      <c r="K13" s="463" t="s">
        <v>550</v>
      </c>
      <c r="L13" s="463" t="s">
        <v>558</v>
      </c>
      <c r="M13" s="60">
        <v>0</v>
      </c>
      <c r="N13" s="247"/>
      <c r="O13" s="60">
        <v>1</v>
      </c>
      <c r="P13" s="247"/>
      <c r="Q13" s="60">
        <v>0</v>
      </c>
      <c r="R13" s="247"/>
      <c r="S13" s="60">
        <v>1</v>
      </c>
      <c r="T13" s="256"/>
      <c r="U13" s="67" t="str">
        <f t="shared" si="1"/>
        <v>-</v>
      </c>
      <c r="V13" s="67">
        <f t="shared" si="2"/>
        <v>0</v>
      </c>
      <c r="W13" s="67" t="str">
        <f t="shared" si="3"/>
        <v>-</v>
      </c>
      <c r="X13" s="67">
        <f t="shared" si="4"/>
        <v>0</v>
      </c>
      <c r="Y13" s="67">
        <f t="shared" si="0"/>
        <v>0</v>
      </c>
    </row>
    <row r="14" spans="1:25" ht="87.6" customHeight="1">
      <c r="A14" s="765" t="s">
        <v>392</v>
      </c>
      <c r="B14" s="853" t="s">
        <v>282</v>
      </c>
      <c r="C14" s="853" t="s">
        <v>283</v>
      </c>
      <c r="D14" s="853" t="s">
        <v>284</v>
      </c>
      <c r="E14" s="853" t="s">
        <v>64</v>
      </c>
      <c r="F14" s="853" t="s">
        <v>288</v>
      </c>
      <c r="G14" s="912">
        <v>5.0000000000000001E-3</v>
      </c>
      <c r="H14" s="912">
        <v>5.0000000000000001E-3</v>
      </c>
      <c r="I14" s="847" t="s">
        <v>66</v>
      </c>
      <c r="J14" s="52" t="s">
        <v>487</v>
      </c>
      <c r="K14" s="198" t="s">
        <v>488</v>
      </c>
      <c r="L14" s="198" t="s">
        <v>546</v>
      </c>
      <c r="M14" s="61" t="s">
        <v>456</v>
      </c>
      <c r="N14" s="250"/>
      <c r="O14" s="61" t="s">
        <v>456</v>
      </c>
      <c r="P14" s="251"/>
      <c r="Q14" s="61" t="s">
        <v>456</v>
      </c>
      <c r="R14" s="251"/>
      <c r="S14" s="61" t="s">
        <v>456</v>
      </c>
      <c r="T14" s="269"/>
      <c r="U14" s="67" t="str">
        <f>IF(N14,IF(N14&lt;=90%,100%,0%),"-")</f>
        <v>-</v>
      </c>
      <c r="V14" s="67" t="str">
        <f>IF(P14,IF(P14&lt;=90%,100%,0%),"-")</f>
        <v>-</v>
      </c>
      <c r="W14" s="67" t="str">
        <f>IF(R14,IF(R14&lt;=90%,100%,0%),"-")</f>
        <v>-</v>
      </c>
      <c r="X14" s="67" t="str">
        <f>IF(T14,IF(T14&lt;=90%,100%,0%),"-")</f>
        <v>-</v>
      </c>
      <c r="Y14" s="67" t="str">
        <f t="shared" si="0"/>
        <v>-</v>
      </c>
    </row>
    <row r="15" spans="1:25" ht="75" customHeight="1">
      <c r="A15" s="766"/>
      <c r="B15" s="855"/>
      <c r="C15" s="855"/>
      <c r="D15" s="855"/>
      <c r="E15" s="854"/>
      <c r="F15" s="854"/>
      <c r="G15" s="913"/>
      <c r="H15" s="913"/>
      <c r="I15" s="848"/>
      <c r="J15" s="52" t="s">
        <v>142</v>
      </c>
      <c r="K15" s="198" t="s">
        <v>143</v>
      </c>
      <c r="L15" s="103" t="s">
        <v>113</v>
      </c>
      <c r="M15" s="63" t="s">
        <v>425</v>
      </c>
      <c r="N15" s="263"/>
      <c r="O15" s="63">
        <v>5.0000000000000001E-3</v>
      </c>
      <c r="P15" s="263"/>
      <c r="Q15" s="63">
        <v>5.0000000000000001E-3</v>
      </c>
      <c r="R15" s="249"/>
      <c r="S15" s="63">
        <v>5.0000000000000001E-3</v>
      </c>
      <c r="T15" s="258"/>
      <c r="U15" s="67" t="str">
        <f>IF(N15,IF(N15&gt;=0.5%,100%,IF(AND(N15&gt;0.4%),79%,0%)),"-")</f>
        <v>-</v>
      </c>
      <c r="V15" s="67" t="str">
        <f>IF(P15,IF(P15&gt;=0.5%,100%,IF(AND(P15&gt;0.4%),79%,0%)),"-")</f>
        <v>-</v>
      </c>
      <c r="W15" s="67" t="str">
        <f>IF(R15,IF(R15&gt;=0.5%,100%,IF(AND(R15&gt;0.4%),79%,0%)),"-")</f>
        <v>-</v>
      </c>
      <c r="X15" s="67" t="str">
        <f>IF(T15,IF(T15&gt;=0.5%,100%,IF(AND(T15&gt;0.4%),79%,0%)),"-")</f>
        <v>-</v>
      </c>
      <c r="Y15" s="67" t="str">
        <f t="shared" si="0"/>
        <v>-</v>
      </c>
    </row>
    <row r="16" spans="1:25" ht="63.75" customHeight="1">
      <c r="A16" s="765" t="s">
        <v>110</v>
      </c>
      <c r="B16" s="767" t="s">
        <v>71</v>
      </c>
      <c r="C16" s="767" t="s">
        <v>72</v>
      </c>
      <c r="D16" s="767" t="s">
        <v>81</v>
      </c>
      <c r="E16" s="767" t="s">
        <v>82</v>
      </c>
      <c r="F16" s="360" t="s">
        <v>83</v>
      </c>
      <c r="G16" s="361">
        <v>0.7</v>
      </c>
      <c r="H16" s="359">
        <v>0.8</v>
      </c>
      <c r="I16" s="97" t="s">
        <v>163</v>
      </c>
      <c r="J16" s="54" t="s">
        <v>147</v>
      </c>
      <c r="K16" s="54" t="s">
        <v>163</v>
      </c>
      <c r="L16" s="54" t="s">
        <v>113</v>
      </c>
      <c r="M16" s="64">
        <v>0</v>
      </c>
      <c r="N16" s="247"/>
      <c r="O16" s="64">
        <v>0</v>
      </c>
      <c r="P16" s="247"/>
      <c r="Q16" s="64">
        <v>0</v>
      </c>
      <c r="R16" s="247"/>
      <c r="S16" s="64">
        <v>0</v>
      </c>
      <c r="T16" s="256"/>
      <c r="U16" s="67" t="str">
        <f t="shared" si="1"/>
        <v>-</v>
      </c>
      <c r="V16" s="67" t="str">
        <f t="shared" si="2"/>
        <v>-</v>
      </c>
      <c r="W16" s="67" t="str">
        <f t="shared" si="3"/>
        <v>-</v>
      </c>
      <c r="X16" s="67" t="str">
        <f t="shared" si="4"/>
        <v>-</v>
      </c>
      <c r="Y16" s="67" t="str">
        <f t="shared" si="0"/>
        <v>-</v>
      </c>
    </row>
    <row r="17" spans="1:27" ht="76.5">
      <c r="A17" s="785"/>
      <c r="B17" s="874"/>
      <c r="C17" s="874"/>
      <c r="D17" s="768"/>
      <c r="E17" s="768"/>
      <c r="F17" s="54" t="s">
        <v>470</v>
      </c>
      <c r="G17" s="363">
        <v>0.7</v>
      </c>
      <c r="H17" s="362">
        <v>0.8</v>
      </c>
      <c r="I17" s="54" t="s">
        <v>474</v>
      </c>
      <c r="J17" s="447" t="s">
        <v>472</v>
      </c>
      <c r="K17" s="447" t="s">
        <v>471</v>
      </c>
      <c r="L17" s="54" t="s">
        <v>113</v>
      </c>
      <c r="M17" s="64">
        <v>0</v>
      </c>
      <c r="N17" s="247"/>
      <c r="O17" s="64">
        <v>1</v>
      </c>
      <c r="P17" s="247"/>
      <c r="Q17" s="64">
        <v>0</v>
      </c>
      <c r="R17" s="247"/>
      <c r="S17" s="64">
        <v>0</v>
      </c>
      <c r="T17" s="256"/>
      <c r="U17" s="67" t="str">
        <f t="shared" si="1"/>
        <v>-</v>
      </c>
      <c r="V17" s="67">
        <f t="shared" si="2"/>
        <v>0</v>
      </c>
      <c r="W17" s="67" t="str">
        <f t="shared" si="3"/>
        <v>-</v>
      </c>
      <c r="X17" s="67" t="str">
        <f t="shared" si="4"/>
        <v>-</v>
      </c>
      <c r="Y17" s="67">
        <f t="shared" si="0"/>
        <v>0</v>
      </c>
    </row>
    <row r="18" spans="1:27" ht="107.25" customHeight="1">
      <c r="A18" s="160" t="s">
        <v>111</v>
      </c>
      <c r="B18" s="222" t="s">
        <v>88</v>
      </c>
      <c r="C18" s="222" t="s">
        <v>89</v>
      </c>
      <c r="D18" s="203" t="s">
        <v>411</v>
      </c>
      <c r="E18" s="207" t="s">
        <v>413</v>
      </c>
      <c r="F18" s="207" t="s">
        <v>414</v>
      </c>
      <c r="G18" s="368">
        <v>0.8</v>
      </c>
      <c r="H18" s="368" t="s">
        <v>412</v>
      </c>
      <c r="I18" s="207" t="s">
        <v>414</v>
      </c>
      <c r="J18" s="205" t="s">
        <v>415</v>
      </c>
      <c r="K18" s="205" t="s">
        <v>416</v>
      </c>
      <c r="L18" s="206" t="s">
        <v>113</v>
      </c>
      <c r="M18" s="93">
        <v>1</v>
      </c>
      <c r="N18" s="262"/>
      <c r="O18" s="80">
        <v>1</v>
      </c>
      <c r="P18" s="264"/>
      <c r="Q18" s="80">
        <v>1</v>
      </c>
      <c r="R18" s="264"/>
      <c r="S18" s="80">
        <v>1</v>
      </c>
      <c r="T18" s="260"/>
      <c r="U18" s="67">
        <f t="shared" ref="U18" si="14">IFERROR((N18*100%)/M18,"-")</f>
        <v>0</v>
      </c>
      <c r="V18" s="67">
        <f t="shared" ref="V18" si="15">IFERROR((P18*100%)/O18,"-")</f>
        <v>0</v>
      </c>
      <c r="W18" s="67">
        <f t="shared" ref="W18" si="16">IFERROR((R18*100%)/Q18,"-")</f>
        <v>0</v>
      </c>
      <c r="X18" s="67">
        <f t="shared" ref="X18" si="17">IFERROR((T18*100%)/S18,"-")</f>
        <v>0</v>
      </c>
      <c r="Y18" s="67">
        <f t="shared" si="0"/>
        <v>0</v>
      </c>
    </row>
    <row r="19" spans="1:27" ht="45.6" customHeight="1">
      <c r="A19" s="871" t="s">
        <v>181</v>
      </c>
      <c r="B19" s="872"/>
      <c r="C19" s="872"/>
      <c r="D19" s="872"/>
      <c r="E19" s="872"/>
      <c r="F19" s="872"/>
      <c r="G19" s="872"/>
      <c r="H19" s="872"/>
      <c r="I19" s="872"/>
      <c r="J19" s="872"/>
      <c r="K19" s="872"/>
      <c r="L19" s="873"/>
      <c r="M19" s="56"/>
      <c r="N19" s="56"/>
      <c r="O19" s="56"/>
      <c r="P19" s="56"/>
      <c r="Q19" s="56"/>
      <c r="R19" s="56"/>
      <c r="S19" s="56"/>
      <c r="T19" s="56"/>
      <c r="U19" s="57">
        <f>AVERAGE(U4:U18)</f>
        <v>0</v>
      </c>
      <c r="V19" s="57">
        <f>AVERAGE(V4:V18)</f>
        <v>0</v>
      </c>
      <c r="W19" s="57">
        <f>AVERAGE(W4:W18)</f>
        <v>0</v>
      </c>
      <c r="X19" s="57">
        <f>AVERAGE(X4:X18)</f>
        <v>0</v>
      </c>
      <c r="Y19" s="57">
        <f>AVERAGE(Y4:Y18)</f>
        <v>0</v>
      </c>
    </row>
    <row r="24" spans="1:27" ht="41.25" customHeight="1">
      <c r="A24" s="970" t="s">
        <v>577</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row>
    <row r="25" spans="1:27" ht="42" customHeight="1">
      <c r="A25" s="763" t="s">
        <v>353</v>
      </c>
      <c r="B25" s="763" t="s">
        <v>350</v>
      </c>
      <c r="C25" s="763" t="s">
        <v>187</v>
      </c>
      <c r="D25" s="763" t="s">
        <v>0</v>
      </c>
      <c r="E25" s="763" t="s">
        <v>972</v>
      </c>
      <c r="F25" s="763" t="s">
        <v>346</v>
      </c>
      <c r="G25" s="763" t="s">
        <v>1</v>
      </c>
      <c r="H25" s="763" t="s">
        <v>973</v>
      </c>
      <c r="I25" s="763" t="s">
        <v>108</v>
      </c>
      <c r="J25" s="763" t="s">
        <v>579</v>
      </c>
      <c r="K25" s="763" t="s">
        <v>580</v>
      </c>
      <c r="L25" s="763" t="s">
        <v>2</v>
      </c>
      <c r="M25" s="763" t="s">
        <v>581</v>
      </c>
      <c r="N25" s="763" t="s">
        <v>469</v>
      </c>
      <c r="O25" s="821" t="s">
        <v>3</v>
      </c>
      <c r="P25" s="822"/>
      <c r="Q25" s="822"/>
      <c r="R25" s="822"/>
      <c r="S25" s="822"/>
      <c r="T25" s="822"/>
      <c r="U25" s="822"/>
      <c r="V25" s="858"/>
      <c r="W25" s="786" t="s">
        <v>434</v>
      </c>
      <c r="X25" s="787"/>
      <c r="Y25" s="787"/>
      <c r="Z25" s="787"/>
      <c r="AA25" s="788"/>
    </row>
    <row r="26" spans="1:27" ht="38.25">
      <c r="A26" s="764"/>
      <c r="B26" s="764"/>
      <c r="C26" s="764"/>
      <c r="D26" s="764"/>
      <c r="E26" s="764"/>
      <c r="F26" s="764"/>
      <c r="G26" s="764"/>
      <c r="H26" s="764"/>
      <c r="I26" s="764"/>
      <c r="J26" s="764"/>
      <c r="K26" s="764"/>
      <c r="L26" s="764"/>
      <c r="M26" s="764"/>
      <c r="N26" s="764"/>
      <c r="O26" s="484" t="s">
        <v>124</v>
      </c>
      <c r="P26" s="484" t="s">
        <v>126</v>
      </c>
      <c r="Q26" s="484" t="s">
        <v>125</v>
      </c>
      <c r="R26" s="484" t="s">
        <v>127</v>
      </c>
      <c r="S26" s="484" t="s">
        <v>128</v>
      </c>
      <c r="T26" s="484" t="s">
        <v>129</v>
      </c>
      <c r="U26" s="484" t="s">
        <v>130</v>
      </c>
      <c r="V26" s="484" t="s">
        <v>131</v>
      </c>
      <c r="W26" s="484" t="s">
        <v>295</v>
      </c>
      <c r="X26" s="484" t="s">
        <v>292</v>
      </c>
      <c r="Y26" s="484" t="s">
        <v>293</v>
      </c>
      <c r="Z26" s="484" t="s">
        <v>294</v>
      </c>
      <c r="AA26" s="484" t="s">
        <v>582</v>
      </c>
    </row>
    <row r="27" spans="1:27" ht="102" customHeight="1">
      <c r="A27" s="971" t="s">
        <v>110</v>
      </c>
      <c r="B27" s="806" t="s">
        <v>71</v>
      </c>
      <c r="C27" s="806" t="s">
        <v>72</v>
      </c>
      <c r="D27" s="806" t="s">
        <v>583</v>
      </c>
      <c r="E27" s="806" t="s">
        <v>914</v>
      </c>
      <c r="F27" s="806" t="s">
        <v>974</v>
      </c>
      <c r="G27" s="807">
        <v>0.7</v>
      </c>
      <c r="H27" s="807">
        <v>0.8</v>
      </c>
      <c r="I27" s="806" t="s">
        <v>608</v>
      </c>
      <c r="J27" s="481" t="s">
        <v>975</v>
      </c>
      <c r="K27" s="674" t="s">
        <v>976</v>
      </c>
      <c r="L27" s="481" t="s">
        <v>977</v>
      </c>
      <c r="M27" s="42">
        <v>7.8E-2</v>
      </c>
      <c r="N27" s="164" t="s">
        <v>978</v>
      </c>
      <c r="O27" s="590" t="s">
        <v>978</v>
      </c>
      <c r="P27" s="552">
        <v>1.9400000000000001E-2</v>
      </c>
      <c r="Q27" s="590" t="s">
        <v>978</v>
      </c>
      <c r="R27" s="552"/>
      <c r="S27" s="590" t="s">
        <v>978</v>
      </c>
      <c r="T27" s="555"/>
      <c r="U27" s="590" t="s">
        <v>978</v>
      </c>
      <c r="V27" s="516"/>
      <c r="W27" s="499">
        <f>IF(P27,IF(P27&lt;=10%,100%,0%),"-")</f>
        <v>1</v>
      </c>
      <c r="X27" s="499" t="str">
        <f>IF(R27,IF(R27&lt;=10%,100%,0%),"-")</f>
        <v>-</v>
      </c>
      <c r="Y27" s="499" t="str">
        <f>IF(T27,IF(T27&lt;=10%,100%,0%),"-")</f>
        <v>-</v>
      </c>
      <c r="Z27" s="499" t="str">
        <f>IF(V27,IF(V27&lt;=10%,100%,0%),"-")</f>
        <v>-</v>
      </c>
      <c r="AA27" s="499">
        <f>IFERROR(AVERAGE(W27:Z27),"-")</f>
        <v>1</v>
      </c>
    </row>
    <row r="28" spans="1:27" ht="93.75" customHeight="1">
      <c r="A28" s="972"/>
      <c r="B28" s="806"/>
      <c r="C28" s="806"/>
      <c r="D28" s="806"/>
      <c r="E28" s="806"/>
      <c r="F28" s="806"/>
      <c r="G28" s="807"/>
      <c r="H28" s="807"/>
      <c r="I28" s="806"/>
      <c r="J28" s="481" t="s">
        <v>979</v>
      </c>
      <c r="K28" s="674" t="s">
        <v>980</v>
      </c>
      <c r="L28" s="481" t="s">
        <v>977</v>
      </c>
      <c r="M28" s="164">
        <v>0.8</v>
      </c>
      <c r="N28" s="168">
        <v>0.8</v>
      </c>
      <c r="O28" s="590" t="s">
        <v>981</v>
      </c>
      <c r="P28" s="552">
        <v>0.70369999999999999</v>
      </c>
      <c r="Q28" s="590" t="s">
        <v>982</v>
      </c>
      <c r="R28" s="553"/>
      <c r="S28" s="590" t="s">
        <v>982</v>
      </c>
      <c r="T28" s="553"/>
      <c r="U28" s="590" t="s">
        <v>982</v>
      </c>
      <c r="V28" s="515"/>
      <c r="W28" s="499">
        <f>IF(P28,IF(P28&gt;=70%,100%,59%),"-")</f>
        <v>1</v>
      </c>
      <c r="X28" s="499" t="str">
        <f>IF(R28,IF(R28&gt;=80%,100%,59%),"-")</f>
        <v>-</v>
      </c>
      <c r="Y28" s="499" t="str">
        <f>IF(T28,IF(T28&gt;=80%,100%,59%),"-")</f>
        <v>-</v>
      </c>
      <c r="Z28" s="499" t="str">
        <f>IF(V28,IF(V28&gt;=80%,100%,59%),"-")</f>
        <v>-</v>
      </c>
      <c r="AA28" s="499">
        <f t="shared" ref="AA28:AA30" si="18">IFERROR(AVERAGE(W28:Z28),"-")</f>
        <v>1</v>
      </c>
    </row>
    <row r="29" spans="1:27" ht="95.25" customHeight="1">
      <c r="A29" s="972"/>
      <c r="B29" s="806"/>
      <c r="C29" s="806"/>
      <c r="D29" s="806"/>
      <c r="E29" s="806"/>
      <c r="F29" s="806"/>
      <c r="G29" s="807"/>
      <c r="H29" s="807"/>
      <c r="I29" s="806"/>
      <c r="J29" s="675" t="s">
        <v>983</v>
      </c>
      <c r="K29" s="676" t="s">
        <v>984</v>
      </c>
      <c r="L29" s="481" t="s">
        <v>977</v>
      </c>
      <c r="M29" s="164" t="s">
        <v>985</v>
      </c>
      <c r="N29" s="164" t="s">
        <v>989</v>
      </c>
      <c r="O29" s="590" t="s">
        <v>990</v>
      </c>
      <c r="P29" s="552">
        <v>9.5000000000000001E-2</v>
      </c>
      <c r="Q29" s="590" t="s">
        <v>990</v>
      </c>
      <c r="R29" s="553"/>
      <c r="S29" s="590" t="s">
        <v>990</v>
      </c>
      <c r="T29" s="555"/>
      <c r="U29" s="590" t="s">
        <v>990</v>
      </c>
      <c r="V29" s="515"/>
      <c r="W29" s="499">
        <f>IF(P29,IF(P29&lt;=15%,100%,0%),"-")</f>
        <v>1</v>
      </c>
      <c r="X29" s="499" t="str">
        <f>IF(R29,IF(R29&lt;=15%,100%,0%),"-")</f>
        <v>-</v>
      </c>
      <c r="Y29" s="499" t="str">
        <f>IF(T29,IF(T29&lt;=15%,100%,0%),"-")</f>
        <v>-</v>
      </c>
      <c r="Z29" s="499" t="str">
        <f>IF(V29,IF(V29&lt;=15%,100%,0%),"-")</f>
        <v>-</v>
      </c>
      <c r="AA29" s="499">
        <f t="shared" si="18"/>
        <v>1</v>
      </c>
    </row>
    <row r="30" spans="1:27" ht="78" customHeight="1">
      <c r="A30" s="972"/>
      <c r="B30" s="806"/>
      <c r="C30" s="806"/>
      <c r="D30" s="806"/>
      <c r="E30" s="806"/>
      <c r="F30" s="806"/>
      <c r="G30" s="807"/>
      <c r="H30" s="807"/>
      <c r="I30" s="806"/>
      <c r="J30" s="675" t="s">
        <v>986</v>
      </c>
      <c r="K30" s="677" t="s">
        <v>987</v>
      </c>
      <c r="L30" s="481" t="s">
        <v>977</v>
      </c>
      <c r="M30" s="164">
        <v>0.02</v>
      </c>
      <c r="N30" s="164" t="s">
        <v>988</v>
      </c>
      <c r="O30" s="590" t="s">
        <v>988</v>
      </c>
      <c r="P30" s="555">
        <v>2.1999999999999999E-2</v>
      </c>
      <c r="Q30" s="590" t="s">
        <v>988</v>
      </c>
      <c r="R30" s="552"/>
      <c r="S30" s="590" t="s">
        <v>988</v>
      </c>
      <c r="T30" s="555"/>
      <c r="U30" s="590" t="s">
        <v>988</v>
      </c>
      <c r="V30" s="516"/>
      <c r="W30" s="499">
        <f>IF(P30,IF(P30&gt;=2%,100%,0%),"-")</f>
        <v>1</v>
      </c>
      <c r="X30" s="499" t="str">
        <f>IF(R30,IF(R30&gt;=2%,100%,0%),"-")</f>
        <v>-</v>
      </c>
      <c r="Y30" s="499" t="str">
        <f>IF(T30,IF(T30&gt;=2%,100%,0%),"-")</f>
        <v>-</v>
      </c>
      <c r="Z30" s="499" t="str">
        <f>IF(V30,IF(V30&gt;=2%,100%,0%),"-")</f>
        <v>-</v>
      </c>
      <c r="AA30" s="499">
        <f t="shared" si="18"/>
        <v>1</v>
      </c>
    </row>
    <row r="31" spans="1:27" ht="57.75" customHeight="1">
      <c r="A31" s="883" t="s">
        <v>181</v>
      </c>
      <c r="B31" s="884"/>
      <c r="C31" s="884"/>
      <c r="D31" s="884"/>
      <c r="E31" s="884"/>
      <c r="F31" s="884"/>
      <c r="G31" s="884"/>
      <c r="H31" s="884"/>
      <c r="I31" s="884"/>
      <c r="J31" s="967" t="s">
        <v>277</v>
      </c>
      <c r="K31" s="968"/>
      <c r="L31" s="968"/>
      <c r="M31" s="968"/>
      <c r="N31" s="969"/>
      <c r="O31" s="549"/>
      <c r="P31" s="549"/>
      <c r="Q31" s="549"/>
      <c r="R31" s="549"/>
      <c r="S31" s="549"/>
      <c r="T31" s="549"/>
      <c r="U31" s="549"/>
      <c r="V31" s="549"/>
      <c r="W31" s="57">
        <f>AVERAGE(W27:W30)</f>
        <v>1</v>
      </c>
      <c r="X31" s="57" t="e">
        <f>AVERAGE(X27:X30)</f>
        <v>#DIV/0!</v>
      </c>
      <c r="Y31" s="57" t="e">
        <f>AVERAGE(Y27:Y30)</f>
        <v>#DIV/0!</v>
      </c>
      <c r="Z31" s="57" t="e">
        <f>AVERAGE(Z27:Z30)</f>
        <v>#DIV/0!</v>
      </c>
      <c r="AA31" s="57">
        <f>AVERAGE(AA27:AA30)</f>
        <v>1</v>
      </c>
    </row>
  </sheetData>
  <mergeCells count="74">
    <mergeCell ref="A31:I31"/>
    <mergeCell ref="J31:N31"/>
    <mergeCell ref="A24:AA24"/>
    <mergeCell ref="W25:AA25"/>
    <mergeCell ref="A27:A30"/>
    <mergeCell ref="B27:B30"/>
    <mergeCell ref="C27:C30"/>
    <mergeCell ref="D27:D30"/>
    <mergeCell ref="E27:E30"/>
    <mergeCell ref="F27:F30"/>
    <mergeCell ref="G27:G30"/>
    <mergeCell ref="H27:H30"/>
    <mergeCell ref="I27:I30"/>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V25"/>
    <mergeCell ref="A19:L19"/>
    <mergeCell ref="B5:B13"/>
    <mergeCell ref="D14:D15"/>
    <mergeCell ref="D16:D17"/>
    <mergeCell ref="G8:G9"/>
    <mergeCell ref="H8:H9"/>
    <mergeCell ref="I8:I9"/>
    <mergeCell ref="G14:G15"/>
    <mergeCell ref="H14:H15"/>
    <mergeCell ref="I14:I15"/>
    <mergeCell ref="A14:A15"/>
    <mergeCell ref="B14:B15"/>
    <mergeCell ref="C14:C15"/>
    <mergeCell ref="A16:A17"/>
    <mergeCell ref="B16:B17"/>
    <mergeCell ref="C16:C17"/>
    <mergeCell ref="A5:A13"/>
    <mergeCell ref="E11:E13"/>
    <mergeCell ref="F11:F13"/>
    <mergeCell ref="E8:E9"/>
    <mergeCell ref="F8:F9"/>
    <mergeCell ref="C5:C10"/>
    <mergeCell ref="D5:D10"/>
    <mergeCell ref="C11:C13"/>
    <mergeCell ref="D11:D13"/>
    <mergeCell ref="F2:F3"/>
    <mergeCell ref="U2:Y2"/>
    <mergeCell ref="E16:E17"/>
    <mergeCell ref="G11:G13"/>
    <mergeCell ref="H11:H13"/>
    <mergeCell ref="I11:I13"/>
    <mergeCell ref="E14:E15"/>
    <mergeCell ref="F14:F15"/>
    <mergeCell ref="A2:A3"/>
    <mergeCell ref="B2:B3"/>
    <mergeCell ref="C2:C3"/>
    <mergeCell ref="D2:D3"/>
    <mergeCell ref="E2:E3"/>
    <mergeCell ref="L1:O1"/>
    <mergeCell ref="L2:L3"/>
    <mergeCell ref="M2:S2"/>
    <mergeCell ref="G2:G3"/>
    <mergeCell ref="H2:H3"/>
    <mergeCell ref="I2:I3"/>
    <mergeCell ref="J2:J3"/>
    <mergeCell ref="K2:K3"/>
  </mergeCells>
  <conditionalFormatting sqref="U4:Y19">
    <cfRule type="cellIs" dxfId="63" priority="284" operator="lessThan">
      <formula>0.6</formula>
    </cfRule>
    <cfRule type="cellIs" dxfId="62" priority="285" operator="between">
      <formula>60%</formula>
      <formula>79%</formula>
    </cfRule>
    <cfRule type="cellIs" dxfId="61" priority="286" operator="between">
      <formula>80%</formula>
      <formula>100%</formula>
    </cfRule>
  </conditionalFormatting>
  <conditionalFormatting sqref="W27:AA31">
    <cfRule type="cellIs" dxfId="60" priority="1" operator="lessThan">
      <formula>0.6</formula>
    </cfRule>
    <cfRule type="cellIs" dxfId="59" priority="2" operator="between">
      <formula>60%</formula>
      <formula>79%</formula>
    </cfRule>
    <cfRule type="cellIs" dxfId="58" priority="3" operator="between">
      <formula>80%</formula>
      <formula>100%</formula>
    </cfRule>
  </conditionalFormatting>
  <hyperlinks>
    <hyperlink ref="L1:O1" location="Inicio!A1" display="INICIO"/>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sheetPr>
    <tabColor rgb="FFFFC000"/>
  </sheetPr>
  <dimension ref="A1:AH457"/>
  <sheetViews>
    <sheetView zoomScaleNormal="100" workbookViewId="0">
      <pane ySplit="4" topLeftCell="A5" activePane="bottomLeft" state="frozen"/>
      <selection activeCell="C1" sqref="C1"/>
      <selection pane="bottomLeft" activeCell="C27" sqref="C27:C34"/>
    </sheetView>
  </sheetViews>
  <sheetFormatPr baseColWidth="10" defaultColWidth="11.42578125" defaultRowHeight="10.5"/>
  <cols>
    <col min="1" max="1" width="7.7109375" style="1" customWidth="1"/>
    <col min="2" max="2" width="24.7109375" style="1" customWidth="1"/>
    <col min="3" max="3" width="13.28515625" style="1" customWidth="1"/>
    <col min="4" max="4" width="15.42578125" style="1" customWidth="1"/>
    <col min="5" max="5" width="16.28515625" style="1" customWidth="1"/>
    <col min="6" max="6" width="14.85546875" style="1" customWidth="1"/>
    <col min="7" max="7" width="15.5703125" style="1" customWidth="1"/>
    <col min="8" max="8" width="15.140625" style="1" customWidth="1"/>
    <col min="9" max="9" width="6.7109375" style="1" customWidth="1"/>
    <col min="10" max="10" width="5.28515625" style="2" customWidth="1"/>
    <col min="11" max="11" width="6.28515625" style="2" customWidth="1"/>
    <col min="12" max="12" width="6" style="2" customWidth="1"/>
    <col min="13" max="13" width="5.7109375" style="2" customWidth="1"/>
    <col min="14" max="34" width="11.42578125" style="32"/>
    <col min="35" max="16384" width="11.42578125" style="1"/>
  </cols>
  <sheetData>
    <row r="1" spans="1:13" s="32" customFormat="1" ht="35.25" customHeight="1">
      <c r="A1" s="746" t="s">
        <v>313</v>
      </c>
      <c r="B1" s="747"/>
      <c r="C1" s="747"/>
      <c r="D1" s="747"/>
      <c r="J1" s="33"/>
      <c r="K1" s="33"/>
      <c r="L1" s="33"/>
      <c r="M1" s="33"/>
    </row>
    <row r="2" spans="1:13" ht="35.25" customHeight="1">
      <c r="B2" s="748" t="s">
        <v>276</v>
      </c>
      <c r="C2" s="749"/>
      <c r="D2" s="749"/>
      <c r="E2" s="749"/>
      <c r="F2" s="749"/>
      <c r="G2" s="749"/>
      <c r="H2" s="749"/>
      <c r="I2" s="749"/>
      <c r="J2" s="749"/>
      <c r="K2" s="749"/>
      <c r="L2" s="749"/>
      <c r="M2" s="750"/>
    </row>
    <row r="3" spans="1:13" ht="34.5" customHeight="1">
      <c r="B3" s="751" t="s">
        <v>184</v>
      </c>
      <c r="C3" s="753" t="s">
        <v>185</v>
      </c>
      <c r="D3" s="754" t="s">
        <v>186</v>
      </c>
      <c r="E3" s="754"/>
      <c r="F3" s="754"/>
      <c r="G3" s="754"/>
      <c r="H3" s="754"/>
      <c r="I3" s="754"/>
      <c r="J3" s="754"/>
      <c r="K3" s="754"/>
      <c r="L3" s="754"/>
      <c r="M3" s="754"/>
    </row>
    <row r="4" spans="1:13" ht="36.75" customHeight="1" thickBot="1">
      <c r="B4" s="752"/>
      <c r="C4" s="753"/>
      <c r="D4" s="28" t="s">
        <v>187</v>
      </c>
      <c r="E4" s="28" t="s">
        <v>0</v>
      </c>
      <c r="F4" s="28" t="s">
        <v>188</v>
      </c>
      <c r="G4" s="28" t="s">
        <v>189</v>
      </c>
      <c r="H4" s="28" t="s">
        <v>190</v>
      </c>
      <c r="I4" s="28" t="s">
        <v>191</v>
      </c>
      <c r="J4" s="28">
        <v>2013</v>
      </c>
      <c r="K4" s="28">
        <v>2014</v>
      </c>
      <c r="L4" s="28">
        <v>2015</v>
      </c>
      <c r="M4" s="28">
        <v>2016</v>
      </c>
    </row>
    <row r="5" spans="1:13" ht="87" customHeight="1">
      <c r="B5" s="742" t="s">
        <v>192</v>
      </c>
      <c r="C5" s="745" t="s">
        <v>4</v>
      </c>
      <c r="D5" s="736" t="s">
        <v>5</v>
      </c>
      <c r="E5" s="730" t="s">
        <v>193</v>
      </c>
      <c r="F5" s="738" t="s">
        <v>194</v>
      </c>
      <c r="G5" s="3" t="s">
        <v>6</v>
      </c>
      <c r="H5" s="7" t="s">
        <v>325</v>
      </c>
      <c r="I5" s="4">
        <v>0</v>
      </c>
      <c r="J5" s="13">
        <v>0.6</v>
      </c>
      <c r="K5" s="348">
        <v>0.8</v>
      </c>
      <c r="L5" s="383">
        <v>1</v>
      </c>
      <c r="M5" s="4">
        <v>1</v>
      </c>
    </row>
    <row r="6" spans="1:13" ht="64.5" customHeight="1">
      <c r="B6" s="743"/>
      <c r="C6" s="745"/>
      <c r="D6" s="736"/>
      <c r="E6" s="730"/>
      <c r="F6" s="738"/>
      <c r="G6" s="3" t="s">
        <v>7</v>
      </c>
      <c r="H6" s="3" t="s">
        <v>8</v>
      </c>
      <c r="I6" s="4">
        <v>0.77</v>
      </c>
      <c r="J6" s="13">
        <v>0.9</v>
      </c>
      <c r="K6" s="348">
        <v>1</v>
      </c>
      <c r="L6" s="350">
        <v>1</v>
      </c>
      <c r="M6" s="4">
        <v>1</v>
      </c>
    </row>
    <row r="7" spans="1:13" ht="59.25" customHeight="1">
      <c r="B7" s="743"/>
      <c r="C7" s="745"/>
      <c r="D7" s="736"/>
      <c r="E7" s="730"/>
      <c r="F7" s="738"/>
      <c r="G7" s="3" t="s">
        <v>10</v>
      </c>
      <c r="H7" s="3" t="s">
        <v>11</v>
      </c>
      <c r="I7" s="4">
        <v>0.8</v>
      </c>
      <c r="J7" s="13">
        <v>0.8</v>
      </c>
      <c r="K7" s="348">
        <v>0.9</v>
      </c>
      <c r="L7" s="350">
        <v>1</v>
      </c>
      <c r="M7" s="4">
        <v>1</v>
      </c>
    </row>
    <row r="8" spans="1:13" ht="51.75" customHeight="1">
      <c r="B8" s="743"/>
      <c r="C8" s="745"/>
      <c r="D8" s="736"/>
      <c r="E8" s="730"/>
      <c r="F8" s="738" t="s">
        <v>195</v>
      </c>
      <c r="G8" s="3" t="s">
        <v>12</v>
      </c>
      <c r="H8" s="3" t="s">
        <v>13</v>
      </c>
      <c r="I8" s="4" t="s">
        <v>14</v>
      </c>
      <c r="J8" s="13">
        <v>0.8</v>
      </c>
      <c r="K8" s="348">
        <v>0.9</v>
      </c>
      <c r="L8" s="350">
        <v>1</v>
      </c>
      <c r="M8" s="4">
        <v>1</v>
      </c>
    </row>
    <row r="9" spans="1:13" ht="48" customHeight="1">
      <c r="B9" s="743"/>
      <c r="C9" s="745"/>
      <c r="D9" s="736"/>
      <c r="E9" s="730"/>
      <c r="F9" s="738"/>
      <c r="G9" s="3" t="s">
        <v>15</v>
      </c>
      <c r="H9" s="3" t="s">
        <v>16</v>
      </c>
      <c r="I9" s="4">
        <v>0.72</v>
      </c>
      <c r="J9" s="13">
        <v>0.75</v>
      </c>
      <c r="K9" s="348">
        <v>0.8</v>
      </c>
      <c r="L9" s="350">
        <v>0.9</v>
      </c>
      <c r="M9" s="4">
        <v>1</v>
      </c>
    </row>
    <row r="10" spans="1:13" ht="68.25" customHeight="1">
      <c r="B10" s="743"/>
      <c r="C10" s="745"/>
      <c r="D10" s="736"/>
      <c r="E10" s="730"/>
      <c r="F10" s="738"/>
      <c r="G10" s="5" t="s">
        <v>196</v>
      </c>
      <c r="H10" s="3" t="s">
        <v>17</v>
      </c>
      <c r="I10" s="4">
        <v>0.35</v>
      </c>
      <c r="J10" s="13">
        <v>0.4</v>
      </c>
      <c r="K10" s="348">
        <v>0.6</v>
      </c>
      <c r="L10" s="350">
        <v>0.8</v>
      </c>
      <c r="M10" s="4">
        <v>1</v>
      </c>
    </row>
    <row r="11" spans="1:13" ht="56.25" customHeight="1">
      <c r="B11" s="743"/>
      <c r="C11" s="745"/>
      <c r="D11" s="736"/>
      <c r="E11" s="730"/>
      <c r="F11" s="738"/>
      <c r="G11" s="3" t="s">
        <v>18</v>
      </c>
      <c r="H11" s="3" t="s">
        <v>197</v>
      </c>
      <c r="I11" s="6">
        <v>3.6999999999999998E-2</v>
      </c>
      <c r="J11" s="13" t="s">
        <v>19</v>
      </c>
      <c r="K11" s="348" t="s">
        <v>19</v>
      </c>
      <c r="L11" s="350" t="s">
        <v>19</v>
      </c>
      <c r="M11" s="4" t="s">
        <v>19</v>
      </c>
    </row>
    <row r="12" spans="1:13" ht="66.75" customHeight="1">
      <c r="B12" s="743"/>
      <c r="C12" s="745"/>
      <c r="D12" s="736"/>
      <c r="E12" s="730"/>
      <c r="F12" s="738"/>
      <c r="G12" s="3" t="s">
        <v>20</v>
      </c>
      <c r="H12" s="3" t="s">
        <v>198</v>
      </c>
      <c r="I12" s="6">
        <v>0</v>
      </c>
      <c r="J12" s="13">
        <v>0.2</v>
      </c>
      <c r="K12" s="348">
        <v>0.5</v>
      </c>
      <c r="L12" s="350">
        <v>0.8</v>
      </c>
      <c r="M12" s="4">
        <v>1</v>
      </c>
    </row>
    <row r="13" spans="1:13" ht="51" customHeight="1">
      <c r="B13" s="743"/>
      <c r="C13" s="745"/>
      <c r="D13" s="736"/>
      <c r="E13" s="730"/>
      <c r="F13" s="738"/>
      <c r="G13" s="3" t="s">
        <v>22</v>
      </c>
      <c r="H13" s="3" t="s">
        <v>23</v>
      </c>
      <c r="I13" s="4">
        <v>1</v>
      </c>
      <c r="J13" s="13">
        <v>0.7</v>
      </c>
      <c r="K13" s="348">
        <v>0.8</v>
      </c>
      <c r="L13" s="350">
        <v>0.9</v>
      </c>
      <c r="M13" s="4">
        <v>1</v>
      </c>
    </row>
    <row r="14" spans="1:13" ht="73.5" customHeight="1" thickBot="1">
      <c r="B14" s="744"/>
      <c r="C14" s="745"/>
      <c r="D14" s="736"/>
      <c r="E14" s="730"/>
      <c r="F14" s="27" t="s">
        <v>199</v>
      </c>
      <c r="G14" s="3" t="s">
        <v>200</v>
      </c>
      <c r="H14" s="3" t="s">
        <v>25</v>
      </c>
      <c r="I14" s="4">
        <v>0.5</v>
      </c>
      <c r="J14" s="13">
        <v>0.8</v>
      </c>
      <c r="K14" s="348">
        <v>0.9</v>
      </c>
      <c r="L14" s="350">
        <v>1</v>
      </c>
      <c r="M14" s="4">
        <v>1</v>
      </c>
    </row>
    <row r="15" spans="1:13" ht="63" customHeight="1">
      <c r="B15" s="733" t="s">
        <v>201</v>
      </c>
      <c r="C15" s="736" t="s">
        <v>26</v>
      </c>
      <c r="D15" s="736" t="s">
        <v>27</v>
      </c>
      <c r="E15" s="730" t="s">
        <v>202</v>
      </c>
      <c r="F15" s="26" t="s">
        <v>203</v>
      </c>
      <c r="G15" s="3" t="s">
        <v>28</v>
      </c>
      <c r="H15" s="7" t="s">
        <v>204</v>
      </c>
      <c r="I15" s="4">
        <v>1</v>
      </c>
      <c r="J15" s="13">
        <v>0.6</v>
      </c>
      <c r="K15" s="348">
        <v>1</v>
      </c>
      <c r="L15" s="350">
        <v>1</v>
      </c>
      <c r="M15" s="4">
        <v>1</v>
      </c>
    </row>
    <row r="16" spans="1:13" ht="105">
      <c r="B16" s="734"/>
      <c r="C16" s="736"/>
      <c r="D16" s="736"/>
      <c r="E16" s="730"/>
      <c r="F16" s="730" t="s">
        <v>205</v>
      </c>
      <c r="G16" s="3" t="s">
        <v>30</v>
      </c>
      <c r="H16" s="7" t="s">
        <v>31</v>
      </c>
      <c r="I16" s="6">
        <v>1.7999999999999999E-2</v>
      </c>
      <c r="J16" s="14" t="s">
        <v>32</v>
      </c>
      <c r="K16" s="14" t="s">
        <v>32</v>
      </c>
      <c r="L16" s="351" t="s">
        <v>32</v>
      </c>
      <c r="M16" s="8" t="s">
        <v>32</v>
      </c>
    </row>
    <row r="17" spans="2:13" ht="35.25" customHeight="1">
      <c r="B17" s="734"/>
      <c r="C17" s="736"/>
      <c r="D17" s="736"/>
      <c r="E17" s="730"/>
      <c r="F17" s="730"/>
      <c r="G17" s="3" t="s">
        <v>206</v>
      </c>
      <c r="H17" s="7" t="s">
        <v>34</v>
      </c>
      <c r="I17" s="4">
        <v>0</v>
      </c>
      <c r="J17" s="13">
        <v>0.5</v>
      </c>
      <c r="K17" s="348">
        <v>0.7</v>
      </c>
      <c r="L17" s="350">
        <v>0.9</v>
      </c>
      <c r="M17" s="4" t="s">
        <v>95</v>
      </c>
    </row>
    <row r="18" spans="2:13" ht="31.5">
      <c r="B18" s="734"/>
      <c r="C18" s="736"/>
      <c r="D18" s="736"/>
      <c r="E18" s="730"/>
      <c r="F18" s="730"/>
      <c r="G18" s="3" t="s">
        <v>35</v>
      </c>
      <c r="H18" s="7" t="s">
        <v>207</v>
      </c>
      <c r="I18" s="4">
        <v>0.5</v>
      </c>
      <c r="J18" s="13">
        <v>0.6</v>
      </c>
      <c r="K18" s="348">
        <v>0.8</v>
      </c>
      <c r="L18" s="350">
        <v>0.9</v>
      </c>
      <c r="M18" s="4" t="s">
        <v>95</v>
      </c>
    </row>
    <row r="19" spans="2:13" ht="42" customHeight="1">
      <c r="B19" s="734"/>
      <c r="C19" s="736"/>
      <c r="D19" s="736"/>
      <c r="E19" s="730"/>
      <c r="F19" s="730"/>
      <c r="G19" s="3" t="s">
        <v>36</v>
      </c>
      <c r="H19" s="7" t="s">
        <v>37</v>
      </c>
      <c r="I19" s="4">
        <v>0</v>
      </c>
      <c r="J19" s="13">
        <v>0.7</v>
      </c>
      <c r="K19" s="348">
        <v>0.8</v>
      </c>
      <c r="L19" s="350">
        <v>0.9</v>
      </c>
      <c r="M19" s="4" t="s">
        <v>95</v>
      </c>
    </row>
    <row r="20" spans="2:13" ht="63">
      <c r="B20" s="734"/>
      <c r="C20" s="736"/>
      <c r="D20" s="736"/>
      <c r="E20" s="730"/>
      <c r="F20" s="26" t="s">
        <v>208</v>
      </c>
      <c r="G20" s="3" t="s">
        <v>209</v>
      </c>
      <c r="H20" s="7" t="s">
        <v>40</v>
      </c>
      <c r="I20" s="4">
        <v>0.75</v>
      </c>
      <c r="J20" s="13">
        <v>0.9</v>
      </c>
      <c r="K20" s="348">
        <v>0.9</v>
      </c>
      <c r="L20" s="350">
        <v>0.9</v>
      </c>
      <c r="M20" s="4">
        <v>0.9</v>
      </c>
    </row>
    <row r="21" spans="2:13" ht="42">
      <c r="B21" s="734"/>
      <c r="C21" s="736"/>
      <c r="D21" s="29" t="s">
        <v>43</v>
      </c>
      <c r="E21" s="3" t="s">
        <v>210</v>
      </c>
      <c r="F21" s="26" t="s">
        <v>211</v>
      </c>
      <c r="G21" s="26" t="s">
        <v>44</v>
      </c>
      <c r="H21" s="26" t="s">
        <v>17</v>
      </c>
      <c r="I21" s="4">
        <v>0.45</v>
      </c>
      <c r="J21" s="13">
        <v>0.8</v>
      </c>
      <c r="K21" s="348">
        <v>0.9</v>
      </c>
      <c r="L21" s="350">
        <v>1</v>
      </c>
      <c r="M21" s="4">
        <v>1</v>
      </c>
    </row>
    <row r="22" spans="2:13" ht="28.5" customHeight="1">
      <c r="B22" s="734"/>
      <c r="C22" s="736"/>
      <c r="D22" s="736" t="s">
        <v>46</v>
      </c>
      <c r="E22" s="738" t="s">
        <v>212</v>
      </c>
      <c r="F22" s="26" t="s">
        <v>213</v>
      </c>
      <c r="G22" s="730" t="s">
        <v>47</v>
      </c>
      <c r="H22" s="730" t="s">
        <v>48</v>
      </c>
      <c r="I22" s="731">
        <v>0.7</v>
      </c>
      <c r="J22" s="729">
        <v>0.9</v>
      </c>
      <c r="K22" s="729">
        <v>0.9</v>
      </c>
      <c r="L22" s="732">
        <v>0.9</v>
      </c>
      <c r="M22" s="731">
        <v>0.9</v>
      </c>
    </row>
    <row r="23" spans="2:13" ht="28.5" customHeight="1">
      <c r="B23" s="734"/>
      <c r="C23" s="736"/>
      <c r="D23" s="736"/>
      <c r="E23" s="738"/>
      <c r="F23" s="26" t="s">
        <v>214</v>
      </c>
      <c r="G23" s="730"/>
      <c r="H23" s="730"/>
      <c r="I23" s="730"/>
      <c r="J23" s="729"/>
      <c r="K23" s="729"/>
      <c r="L23" s="732"/>
      <c r="M23" s="731"/>
    </row>
    <row r="24" spans="2:13" ht="27" customHeight="1">
      <c r="B24" s="734"/>
      <c r="C24" s="736"/>
      <c r="D24" s="736"/>
      <c r="E24" s="738"/>
      <c r="F24" s="26" t="s">
        <v>215</v>
      </c>
      <c r="G24" s="730"/>
      <c r="H24" s="730"/>
      <c r="I24" s="730"/>
      <c r="J24" s="729"/>
      <c r="K24" s="729"/>
      <c r="L24" s="732"/>
      <c r="M24" s="731"/>
    </row>
    <row r="25" spans="2:13" ht="108.75" customHeight="1">
      <c r="B25" s="734"/>
      <c r="C25" s="736"/>
      <c r="D25" s="736" t="s">
        <v>49</v>
      </c>
      <c r="E25" s="730" t="s">
        <v>216</v>
      </c>
      <c r="F25" s="26" t="s">
        <v>217</v>
      </c>
      <c r="G25" s="3" t="s">
        <v>50</v>
      </c>
      <c r="H25" s="3" t="s">
        <v>218</v>
      </c>
      <c r="I25" s="4">
        <v>0</v>
      </c>
      <c r="J25" s="13">
        <v>0.15</v>
      </c>
      <c r="K25" s="348">
        <v>0.3</v>
      </c>
      <c r="L25" s="350">
        <v>0.45</v>
      </c>
      <c r="M25" s="4">
        <v>0.6</v>
      </c>
    </row>
    <row r="26" spans="2:13" ht="66" customHeight="1" thickBot="1">
      <c r="B26" s="735"/>
      <c r="C26" s="736"/>
      <c r="D26" s="736"/>
      <c r="E26" s="730"/>
      <c r="F26" s="26" t="s">
        <v>219</v>
      </c>
      <c r="G26" s="3" t="s">
        <v>52</v>
      </c>
      <c r="H26" s="5" t="s">
        <v>53</v>
      </c>
      <c r="I26" s="26" t="s">
        <v>54</v>
      </c>
      <c r="J26" s="13">
        <v>0.25</v>
      </c>
      <c r="K26" s="348">
        <v>0.5</v>
      </c>
      <c r="L26" s="350">
        <v>1</v>
      </c>
      <c r="M26" s="4">
        <v>1</v>
      </c>
    </row>
    <row r="27" spans="2:13" ht="48.75" customHeight="1">
      <c r="B27" s="739" t="s">
        <v>55</v>
      </c>
      <c r="C27" s="736" t="s">
        <v>56</v>
      </c>
      <c r="D27" s="736" t="s">
        <v>57</v>
      </c>
      <c r="E27" s="730" t="s">
        <v>220</v>
      </c>
      <c r="F27" s="25" t="s">
        <v>221</v>
      </c>
      <c r="G27" s="25" t="s">
        <v>222</v>
      </c>
      <c r="H27" s="9" t="s">
        <v>58</v>
      </c>
      <c r="I27" s="25" t="s">
        <v>54</v>
      </c>
      <c r="J27" s="13">
        <v>1</v>
      </c>
      <c r="K27" s="348">
        <v>1</v>
      </c>
      <c r="L27" s="350">
        <v>1</v>
      </c>
      <c r="M27" s="30">
        <v>1</v>
      </c>
    </row>
    <row r="28" spans="2:13" ht="61.5" customHeight="1">
      <c r="B28" s="740"/>
      <c r="C28" s="736"/>
      <c r="D28" s="736"/>
      <c r="E28" s="730"/>
      <c r="F28" s="730" t="s">
        <v>223</v>
      </c>
      <c r="G28" s="25" t="s">
        <v>59</v>
      </c>
      <c r="H28" s="9" t="s">
        <v>224</v>
      </c>
      <c r="I28" s="10">
        <v>9.7999999999999997E-3</v>
      </c>
      <c r="J28" s="23" t="s">
        <v>334</v>
      </c>
      <c r="K28" s="23" t="s">
        <v>334</v>
      </c>
      <c r="L28" s="352" t="s">
        <v>334</v>
      </c>
      <c r="M28" s="23" t="s">
        <v>334</v>
      </c>
    </row>
    <row r="29" spans="2:13" ht="52.5">
      <c r="B29" s="740"/>
      <c r="C29" s="736"/>
      <c r="D29" s="736"/>
      <c r="E29" s="730"/>
      <c r="F29" s="730"/>
      <c r="G29" s="3" t="s">
        <v>60</v>
      </c>
      <c r="H29" s="3" t="s">
        <v>225</v>
      </c>
      <c r="I29" s="26" t="s">
        <v>226</v>
      </c>
      <c r="J29" s="13" t="s">
        <v>317</v>
      </c>
      <c r="K29" s="348" t="s">
        <v>317</v>
      </c>
      <c r="L29" s="350" t="s">
        <v>317</v>
      </c>
      <c r="M29" s="4" t="s">
        <v>317</v>
      </c>
    </row>
    <row r="30" spans="2:13" ht="93.75" customHeight="1">
      <c r="B30" s="740"/>
      <c r="C30" s="736"/>
      <c r="D30" s="736"/>
      <c r="E30" s="730"/>
      <c r="F30" s="730" t="s">
        <v>227</v>
      </c>
      <c r="G30" s="3" t="s">
        <v>228</v>
      </c>
      <c r="H30" s="3" t="s">
        <v>318</v>
      </c>
      <c r="I30" s="4" t="s">
        <v>229</v>
      </c>
      <c r="J30" s="13" t="s">
        <v>319</v>
      </c>
      <c r="K30" s="348" t="s">
        <v>319</v>
      </c>
      <c r="L30" s="350" t="s">
        <v>319</v>
      </c>
      <c r="M30" s="4" t="s">
        <v>319</v>
      </c>
    </row>
    <row r="31" spans="2:13" ht="49.5" customHeight="1">
      <c r="B31" s="740"/>
      <c r="C31" s="736"/>
      <c r="D31" s="736"/>
      <c r="E31" s="730"/>
      <c r="F31" s="730"/>
      <c r="G31" s="5" t="s">
        <v>62</v>
      </c>
      <c r="H31" s="5" t="s">
        <v>63</v>
      </c>
      <c r="I31" s="12">
        <v>1.1339999999999999</v>
      </c>
      <c r="J31" s="13" t="s">
        <v>230</v>
      </c>
      <c r="K31" s="348" t="s">
        <v>230</v>
      </c>
      <c r="L31" s="350" t="s">
        <v>230</v>
      </c>
      <c r="M31" s="13" t="s">
        <v>230</v>
      </c>
    </row>
    <row r="32" spans="2:13" ht="114.75" customHeight="1">
      <c r="B32" s="740"/>
      <c r="C32" s="736"/>
      <c r="D32" s="736"/>
      <c r="E32" s="730"/>
      <c r="F32" s="26" t="s">
        <v>231</v>
      </c>
      <c r="G32" s="3" t="s">
        <v>64</v>
      </c>
      <c r="H32" s="5" t="s">
        <v>65</v>
      </c>
      <c r="I32" s="14">
        <v>9.7999999999999997E-3</v>
      </c>
      <c r="J32" s="13">
        <v>0.9</v>
      </c>
      <c r="K32" s="348">
        <v>0.9</v>
      </c>
      <c r="L32" s="350">
        <v>0.9</v>
      </c>
      <c r="M32" s="4">
        <v>0.9</v>
      </c>
    </row>
    <row r="33" spans="2:13" ht="54.75" customHeight="1">
      <c r="B33" s="740"/>
      <c r="C33" s="736"/>
      <c r="D33" s="736"/>
      <c r="E33" s="730"/>
      <c r="F33" s="730" t="s">
        <v>232</v>
      </c>
      <c r="G33" s="730" t="s">
        <v>69</v>
      </c>
      <c r="H33" s="5" t="s">
        <v>233</v>
      </c>
      <c r="I33" s="14">
        <v>1.2999999999999999E-3</v>
      </c>
      <c r="J33" s="13">
        <v>0.05</v>
      </c>
      <c r="K33" s="348">
        <v>0.05</v>
      </c>
      <c r="L33" s="350">
        <v>0.05</v>
      </c>
      <c r="M33" s="4">
        <v>0.05</v>
      </c>
    </row>
    <row r="34" spans="2:13" ht="63.75" thickBot="1">
      <c r="B34" s="741"/>
      <c r="C34" s="736"/>
      <c r="D34" s="736"/>
      <c r="E34" s="730"/>
      <c r="F34" s="730"/>
      <c r="G34" s="730"/>
      <c r="H34" s="5" t="s">
        <v>234</v>
      </c>
      <c r="I34" s="13">
        <v>0</v>
      </c>
      <c r="J34" s="13">
        <v>0.1</v>
      </c>
      <c r="K34" s="348">
        <v>0.1</v>
      </c>
      <c r="L34" s="350">
        <v>0.1</v>
      </c>
      <c r="M34" s="4">
        <v>0.1</v>
      </c>
    </row>
    <row r="35" spans="2:13" ht="62.25" customHeight="1">
      <c r="B35" s="739" t="s">
        <v>70</v>
      </c>
      <c r="C35" s="736" t="s">
        <v>71</v>
      </c>
      <c r="D35" s="736" t="s">
        <v>72</v>
      </c>
      <c r="E35" s="737" t="s">
        <v>235</v>
      </c>
      <c r="F35" s="730" t="s">
        <v>236</v>
      </c>
      <c r="G35" s="730" t="s">
        <v>73</v>
      </c>
      <c r="H35" s="5" t="s">
        <v>237</v>
      </c>
      <c r="I35" s="14">
        <v>0.2142</v>
      </c>
      <c r="J35" s="13">
        <v>0.25</v>
      </c>
      <c r="K35" s="348">
        <v>0.4</v>
      </c>
      <c r="L35" s="350">
        <v>0.6</v>
      </c>
      <c r="M35" s="4">
        <v>0.8</v>
      </c>
    </row>
    <row r="36" spans="2:13" ht="57" customHeight="1">
      <c r="B36" s="740"/>
      <c r="C36" s="736"/>
      <c r="D36" s="736"/>
      <c r="E36" s="737"/>
      <c r="F36" s="730"/>
      <c r="G36" s="730"/>
      <c r="H36" s="5" t="s">
        <v>238</v>
      </c>
      <c r="I36" s="13">
        <v>0.37</v>
      </c>
      <c r="J36" s="13">
        <v>0.4</v>
      </c>
      <c r="K36" s="348">
        <v>0.5</v>
      </c>
      <c r="L36" s="383">
        <v>0.6</v>
      </c>
      <c r="M36" s="4" t="s">
        <v>239</v>
      </c>
    </row>
    <row r="37" spans="2:13" ht="34.5" customHeight="1">
      <c r="B37" s="740"/>
      <c r="C37" s="736"/>
      <c r="D37" s="736"/>
      <c r="E37" s="737" t="s">
        <v>240</v>
      </c>
      <c r="F37" s="26" t="s">
        <v>241</v>
      </c>
      <c r="G37" s="15" t="s">
        <v>76</v>
      </c>
      <c r="H37" s="15" t="s">
        <v>242</v>
      </c>
      <c r="I37" s="13">
        <v>0</v>
      </c>
      <c r="J37" s="13">
        <v>0.25</v>
      </c>
      <c r="K37" s="348">
        <v>0.5</v>
      </c>
      <c r="L37" s="383">
        <v>0.75</v>
      </c>
      <c r="M37" s="13">
        <v>1</v>
      </c>
    </row>
    <row r="38" spans="2:13" ht="59.25" customHeight="1">
      <c r="B38" s="740"/>
      <c r="C38" s="736"/>
      <c r="D38" s="736"/>
      <c r="E38" s="737"/>
      <c r="F38" s="26" t="s">
        <v>182</v>
      </c>
      <c r="G38" s="16" t="s">
        <v>78</v>
      </c>
      <c r="H38" s="3" t="s">
        <v>243</v>
      </c>
      <c r="I38" s="13">
        <v>0</v>
      </c>
      <c r="J38" s="13">
        <v>0.05</v>
      </c>
      <c r="K38" s="348">
        <v>0.1</v>
      </c>
      <c r="L38" s="383">
        <v>0.2</v>
      </c>
      <c r="M38" s="4">
        <v>0.3</v>
      </c>
    </row>
    <row r="39" spans="2:13" ht="90" customHeight="1">
      <c r="B39" s="740"/>
      <c r="C39" s="736"/>
      <c r="D39" s="736"/>
      <c r="E39" s="737"/>
      <c r="F39" s="12" t="s">
        <v>244</v>
      </c>
      <c r="G39" s="15" t="s">
        <v>245</v>
      </c>
      <c r="H39" s="5" t="s">
        <v>246</v>
      </c>
      <c r="I39" s="13">
        <v>0</v>
      </c>
      <c r="J39" s="13">
        <v>0.5</v>
      </c>
      <c r="K39" s="348">
        <v>1</v>
      </c>
      <c r="L39" s="383">
        <v>1</v>
      </c>
      <c r="M39" s="13">
        <v>1</v>
      </c>
    </row>
    <row r="40" spans="2:13" ht="48.75" customHeight="1">
      <c r="B40" s="740"/>
      <c r="C40" s="736"/>
      <c r="D40" s="736"/>
      <c r="E40" s="737" t="s">
        <v>81</v>
      </c>
      <c r="F40" s="730" t="s">
        <v>247</v>
      </c>
      <c r="G40" s="16" t="s">
        <v>82</v>
      </c>
      <c r="H40" s="3" t="s">
        <v>83</v>
      </c>
      <c r="I40" s="13">
        <v>0</v>
      </c>
      <c r="J40" s="13">
        <v>0.3</v>
      </c>
      <c r="K40" s="348">
        <v>0.7</v>
      </c>
      <c r="L40" s="383">
        <v>0.8</v>
      </c>
      <c r="M40" s="4" t="s">
        <v>248</v>
      </c>
    </row>
    <row r="41" spans="2:13" ht="48.75" customHeight="1">
      <c r="B41" s="740"/>
      <c r="C41" s="736"/>
      <c r="D41" s="736"/>
      <c r="E41" s="737"/>
      <c r="F41" s="730"/>
      <c r="G41" s="16" t="s">
        <v>249</v>
      </c>
      <c r="H41" s="7" t="s">
        <v>250</v>
      </c>
      <c r="I41" s="13">
        <v>0</v>
      </c>
      <c r="J41" s="13">
        <v>0.3</v>
      </c>
      <c r="K41" s="348">
        <v>0.7</v>
      </c>
      <c r="L41" s="383">
        <v>0.8</v>
      </c>
      <c r="M41" s="4" t="s">
        <v>248</v>
      </c>
    </row>
    <row r="42" spans="2:13" ht="60" customHeight="1">
      <c r="B42" s="756" t="s">
        <v>87</v>
      </c>
      <c r="C42" s="736" t="s">
        <v>88</v>
      </c>
      <c r="D42" s="736" t="s">
        <v>89</v>
      </c>
      <c r="E42" s="12" t="s">
        <v>251</v>
      </c>
      <c r="F42" s="26" t="s">
        <v>252</v>
      </c>
      <c r="G42" s="16" t="s">
        <v>90</v>
      </c>
      <c r="H42" s="7" t="s">
        <v>253</v>
      </c>
      <c r="I42" s="4">
        <v>0.6</v>
      </c>
      <c r="J42" s="13">
        <v>0.7</v>
      </c>
      <c r="K42" s="348">
        <v>0.8</v>
      </c>
      <c r="L42" s="383">
        <v>0.9</v>
      </c>
      <c r="M42" s="4" t="s">
        <v>95</v>
      </c>
    </row>
    <row r="43" spans="2:13" ht="27.75" customHeight="1">
      <c r="B43" s="756"/>
      <c r="C43" s="736"/>
      <c r="D43" s="736"/>
      <c r="E43" s="755" t="s">
        <v>91</v>
      </c>
      <c r="F43" s="729" t="s">
        <v>254</v>
      </c>
      <c r="G43" s="13" t="s">
        <v>255</v>
      </c>
      <c r="H43" s="729" t="s">
        <v>256</v>
      </c>
      <c r="I43" s="13">
        <v>1</v>
      </c>
      <c r="J43" s="13">
        <v>1</v>
      </c>
      <c r="K43" s="348">
        <v>1</v>
      </c>
      <c r="L43" s="383">
        <v>1</v>
      </c>
      <c r="M43" s="13">
        <v>1</v>
      </c>
    </row>
    <row r="44" spans="2:13" ht="93.75" customHeight="1">
      <c r="B44" s="756"/>
      <c r="C44" s="736"/>
      <c r="D44" s="736"/>
      <c r="E44" s="755"/>
      <c r="F44" s="729"/>
      <c r="G44" s="13" t="s">
        <v>257</v>
      </c>
      <c r="H44" s="729"/>
      <c r="I44" s="13" t="s">
        <v>14</v>
      </c>
      <c r="J44" s="13">
        <v>0.5</v>
      </c>
      <c r="K44" s="348">
        <v>0.9</v>
      </c>
      <c r="L44" s="383">
        <v>1</v>
      </c>
      <c r="M44" s="13">
        <v>1</v>
      </c>
    </row>
    <row r="45" spans="2:13" ht="87.75" customHeight="1">
      <c r="B45" s="756"/>
      <c r="C45" s="736"/>
      <c r="D45" s="736"/>
      <c r="E45" s="25" t="s">
        <v>258</v>
      </c>
      <c r="F45" s="26" t="s">
        <v>259</v>
      </c>
      <c r="G45" s="16" t="s">
        <v>93</v>
      </c>
      <c r="H45" s="7" t="s">
        <v>94</v>
      </c>
      <c r="I45" s="4" t="s">
        <v>14</v>
      </c>
      <c r="J45" s="13" t="s">
        <v>95</v>
      </c>
      <c r="K45" s="348" t="s">
        <v>95</v>
      </c>
      <c r="L45" s="383" t="s">
        <v>95</v>
      </c>
      <c r="M45" s="4" t="s">
        <v>95</v>
      </c>
    </row>
    <row r="46" spans="2:13" ht="76.5" customHeight="1">
      <c r="B46" s="756"/>
      <c r="C46" s="736"/>
      <c r="D46" s="736"/>
      <c r="E46" s="25" t="s">
        <v>260</v>
      </c>
      <c r="F46" s="26" t="s">
        <v>261</v>
      </c>
      <c r="G46" s="16" t="s">
        <v>97</v>
      </c>
      <c r="H46" s="7" t="s">
        <v>262</v>
      </c>
      <c r="I46" s="4" t="s">
        <v>54</v>
      </c>
      <c r="J46" s="13">
        <v>0.9</v>
      </c>
      <c r="K46" s="348">
        <v>1</v>
      </c>
      <c r="L46" s="383">
        <v>1</v>
      </c>
      <c r="M46" s="4">
        <v>1</v>
      </c>
    </row>
    <row r="47" spans="2:13" ht="83.25" customHeight="1">
      <c r="B47" s="756"/>
      <c r="C47" s="736"/>
      <c r="D47" s="736"/>
      <c r="E47" s="25" t="s">
        <v>263</v>
      </c>
      <c r="F47" s="26" t="s">
        <v>264</v>
      </c>
      <c r="G47" s="15" t="s">
        <v>101</v>
      </c>
      <c r="H47" s="7" t="s">
        <v>265</v>
      </c>
      <c r="I47" s="4" t="s">
        <v>14</v>
      </c>
      <c r="J47" s="13">
        <v>0.8</v>
      </c>
      <c r="K47" s="348">
        <v>0.9</v>
      </c>
      <c r="L47" s="383" t="s">
        <v>95</v>
      </c>
      <c r="M47" s="4" t="s">
        <v>266</v>
      </c>
    </row>
    <row r="48" spans="2:13" ht="90.75" customHeight="1">
      <c r="B48" s="756"/>
      <c r="C48" s="736"/>
      <c r="D48" s="736"/>
      <c r="E48" s="12" t="s">
        <v>335</v>
      </c>
      <c r="F48" s="12" t="s">
        <v>267</v>
      </c>
      <c r="G48" s="15" t="s">
        <v>103</v>
      </c>
      <c r="H48" s="31" t="s">
        <v>268</v>
      </c>
      <c r="I48" s="4" t="s">
        <v>54</v>
      </c>
      <c r="J48" s="13" t="s">
        <v>269</v>
      </c>
      <c r="K48" s="348" t="s">
        <v>269</v>
      </c>
      <c r="L48" s="383" t="s">
        <v>269</v>
      </c>
      <c r="M48" s="4" t="s">
        <v>269</v>
      </c>
    </row>
    <row r="49" spans="2:13" ht="49.5" customHeight="1">
      <c r="B49" s="756"/>
      <c r="C49" s="736"/>
      <c r="D49" s="736"/>
      <c r="E49" s="397" t="s">
        <v>104</v>
      </c>
      <c r="F49" s="5" t="s">
        <v>270</v>
      </c>
      <c r="G49" s="5" t="s">
        <v>105</v>
      </c>
      <c r="H49" s="5" t="s">
        <v>106</v>
      </c>
      <c r="I49" s="17" t="s">
        <v>54</v>
      </c>
      <c r="J49" s="24">
        <v>50</v>
      </c>
      <c r="K49" s="24">
        <v>60</v>
      </c>
      <c r="L49" s="384">
        <v>70</v>
      </c>
      <c r="M49" s="17" t="s">
        <v>269</v>
      </c>
    </row>
    <row r="50" spans="2:13" ht="71.25" customHeight="1">
      <c r="B50" s="756"/>
      <c r="C50" s="736"/>
      <c r="D50" s="736"/>
      <c r="E50" s="737" t="s">
        <v>107</v>
      </c>
      <c r="F50" s="737" t="s">
        <v>271</v>
      </c>
      <c r="G50" s="737" t="s">
        <v>330</v>
      </c>
      <c r="H50" s="9" t="s">
        <v>331</v>
      </c>
      <c r="I50" s="17" t="s">
        <v>54</v>
      </c>
      <c r="J50" s="23">
        <v>0.5</v>
      </c>
      <c r="K50" s="23">
        <v>1</v>
      </c>
      <c r="L50" s="352">
        <v>1</v>
      </c>
      <c r="M50" s="11">
        <v>1</v>
      </c>
    </row>
    <row r="51" spans="2:13" ht="67.5" customHeight="1">
      <c r="B51" s="756"/>
      <c r="C51" s="736"/>
      <c r="D51" s="736"/>
      <c r="E51" s="737"/>
      <c r="F51" s="737"/>
      <c r="G51" s="737"/>
      <c r="H51" s="9" t="s">
        <v>332</v>
      </c>
      <c r="I51" s="17" t="s">
        <v>54</v>
      </c>
      <c r="J51" s="23">
        <v>0</v>
      </c>
      <c r="K51" s="23">
        <v>0</v>
      </c>
      <c r="L51" s="352">
        <v>0.4</v>
      </c>
      <c r="M51" s="11">
        <v>0.6</v>
      </c>
    </row>
    <row r="52" spans="2:13" ht="65.25" customHeight="1">
      <c r="B52" s="756"/>
      <c r="C52" s="736"/>
      <c r="D52" s="736"/>
      <c r="E52" s="9" t="s">
        <v>326</v>
      </c>
      <c r="F52" s="9" t="s">
        <v>327</v>
      </c>
      <c r="G52" s="18" t="s">
        <v>328</v>
      </c>
      <c r="H52" s="9" t="s">
        <v>329</v>
      </c>
      <c r="I52" s="17" t="s">
        <v>316</v>
      </c>
      <c r="J52" s="23">
        <v>0.5</v>
      </c>
      <c r="K52" s="23">
        <v>1</v>
      </c>
      <c r="L52" s="352">
        <v>1</v>
      </c>
      <c r="M52" s="11">
        <v>1</v>
      </c>
    </row>
    <row r="53" spans="2:13" s="32" customFormat="1">
      <c r="J53" s="33"/>
      <c r="K53" s="33"/>
      <c r="L53" s="33"/>
      <c r="M53" s="33"/>
    </row>
    <row r="54" spans="2:13" s="32" customFormat="1">
      <c r="J54" s="33"/>
      <c r="K54" s="33"/>
      <c r="L54" s="33"/>
      <c r="M54" s="33"/>
    </row>
    <row r="55" spans="2:13" s="32" customFormat="1">
      <c r="J55" s="33"/>
      <c r="K55" s="33"/>
      <c r="L55" s="33"/>
      <c r="M55" s="33"/>
    </row>
    <row r="56" spans="2:13" s="32" customFormat="1">
      <c r="J56" s="33"/>
      <c r="K56" s="33"/>
      <c r="L56" s="33"/>
      <c r="M56" s="33"/>
    </row>
    <row r="57" spans="2:13" s="32" customFormat="1">
      <c r="J57" s="33"/>
      <c r="K57" s="33"/>
      <c r="L57" s="33"/>
      <c r="M57" s="33"/>
    </row>
    <row r="58" spans="2:13" s="32" customFormat="1">
      <c r="J58" s="33"/>
      <c r="K58" s="33"/>
      <c r="L58" s="33"/>
      <c r="M58" s="33"/>
    </row>
    <row r="59" spans="2:13" s="32" customFormat="1">
      <c r="J59" s="33"/>
      <c r="K59" s="33"/>
      <c r="L59" s="33"/>
      <c r="M59" s="33"/>
    </row>
    <row r="60" spans="2:13" s="32" customFormat="1">
      <c r="J60" s="33"/>
      <c r="K60" s="33"/>
      <c r="L60" s="33"/>
      <c r="M60" s="33"/>
    </row>
    <row r="61" spans="2:13" s="32" customFormat="1">
      <c r="J61" s="33"/>
      <c r="K61" s="33"/>
      <c r="L61" s="33"/>
      <c r="M61" s="33"/>
    </row>
    <row r="62" spans="2:13" s="32" customFormat="1">
      <c r="J62" s="33"/>
      <c r="K62" s="33"/>
      <c r="L62" s="33"/>
      <c r="M62" s="33"/>
    </row>
    <row r="63" spans="2:13" s="32" customFormat="1">
      <c r="J63" s="33"/>
      <c r="K63" s="33"/>
      <c r="L63" s="33"/>
      <c r="M63" s="33"/>
    </row>
    <row r="64" spans="2:13" s="32" customFormat="1">
      <c r="J64" s="33"/>
      <c r="K64" s="33"/>
      <c r="L64" s="33"/>
      <c r="M64" s="33"/>
    </row>
    <row r="65" spans="10:13" s="32" customFormat="1">
      <c r="J65" s="33"/>
      <c r="K65" s="33"/>
      <c r="L65" s="33"/>
      <c r="M65" s="33"/>
    </row>
    <row r="66" spans="10:13" s="32" customFormat="1">
      <c r="J66" s="33"/>
      <c r="K66" s="33"/>
      <c r="L66" s="33"/>
      <c r="M66" s="33"/>
    </row>
    <row r="67" spans="10:13" s="32" customFormat="1">
      <c r="J67" s="33"/>
      <c r="K67" s="33"/>
      <c r="L67" s="33"/>
      <c r="M67" s="33"/>
    </row>
    <row r="68" spans="10:13" s="32" customFormat="1">
      <c r="J68" s="33"/>
      <c r="K68" s="33"/>
      <c r="L68" s="33"/>
      <c r="M68" s="33"/>
    </row>
    <row r="69" spans="10:13" s="32" customFormat="1">
      <c r="J69" s="33"/>
      <c r="K69" s="33"/>
      <c r="L69" s="33"/>
      <c r="M69" s="33"/>
    </row>
    <row r="70" spans="10:13" s="32" customFormat="1">
      <c r="J70" s="33"/>
      <c r="K70" s="33"/>
      <c r="L70" s="33"/>
      <c r="M70" s="33"/>
    </row>
    <row r="71" spans="10:13" s="32" customFormat="1">
      <c r="J71" s="33"/>
      <c r="K71" s="33"/>
      <c r="L71" s="33"/>
      <c r="M71" s="33"/>
    </row>
    <row r="72" spans="10:13" s="32" customFormat="1">
      <c r="J72" s="33"/>
      <c r="K72" s="33"/>
      <c r="L72" s="33"/>
      <c r="M72" s="33"/>
    </row>
    <row r="73" spans="10:13" s="32" customFormat="1">
      <c r="J73" s="33"/>
      <c r="K73" s="33"/>
      <c r="L73" s="33"/>
      <c r="M73" s="33"/>
    </row>
    <row r="74" spans="10:13" s="32" customFormat="1">
      <c r="J74" s="33"/>
      <c r="K74" s="33"/>
      <c r="L74" s="33"/>
      <c r="M74" s="33"/>
    </row>
    <row r="75" spans="10:13" s="32" customFormat="1">
      <c r="J75" s="33"/>
      <c r="K75" s="33"/>
      <c r="L75" s="33"/>
      <c r="M75" s="33"/>
    </row>
    <row r="76" spans="10:13" s="32" customFormat="1">
      <c r="J76" s="33"/>
      <c r="K76" s="33"/>
      <c r="L76" s="33"/>
      <c r="M76" s="33"/>
    </row>
    <row r="77" spans="10:13" s="32" customFormat="1">
      <c r="J77" s="33"/>
      <c r="K77" s="33"/>
      <c r="L77" s="33"/>
      <c r="M77" s="33"/>
    </row>
    <row r="78" spans="10:13" s="32" customFormat="1">
      <c r="J78" s="33"/>
      <c r="K78" s="33"/>
      <c r="L78" s="33"/>
      <c r="M78" s="33"/>
    </row>
    <row r="79" spans="10:13" s="32" customFormat="1">
      <c r="J79" s="33"/>
      <c r="K79" s="33"/>
      <c r="L79" s="33"/>
      <c r="M79" s="33"/>
    </row>
    <row r="80" spans="10:13" s="32" customFormat="1">
      <c r="J80" s="33"/>
      <c r="K80" s="33"/>
      <c r="L80" s="33"/>
      <c r="M80" s="33"/>
    </row>
    <row r="81" spans="10:13" s="32" customFormat="1">
      <c r="J81" s="33"/>
      <c r="K81" s="33"/>
      <c r="L81" s="33"/>
      <c r="M81" s="33"/>
    </row>
    <row r="82" spans="10:13" s="32" customFormat="1">
      <c r="J82" s="33"/>
      <c r="K82" s="33"/>
      <c r="L82" s="33"/>
      <c r="M82" s="33"/>
    </row>
    <row r="83" spans="10:13" s="32" customFormat="1">
      <c r="J83" s="33"/>
      <c r="K83" s="33"/>
      <c r="L83" s="33"/>
      <c r="M83" s="33"/>
    </row>
    <row r="84" spans="10:13" s="32" customFormat="1">
      <c r="J84" s="33"/>
      <c r="K84" s="33"/>
      <c r="L84" s="33"/>
      <c r="M84" s="33"/>
    </row>
    <row r="85" spans="10:13" s="32" customFormat="1">
      <c r="J85" s="33"/>
      <c r="K85" s="33"/>
      <c r="L85" s="33"/>
      <c r="M85" s="33"/>
    </row>
    <row r="86" spans="10:13" s="32" customFormat="1">
      <c r="J86" s="33"/>
      <c r="K86" s="33"/>
      <c r="L86" s="33"/>
      <c r="M86" s="33"/>
    </row>
    <row r="87" spans="10:13" s="32" customFormat="1">
      <c r="J87" s="33"/>
      <c r="K87" s="33"/>
      <c r="L87" s="33"/>
      <c r="M87" s="33"/>
    </row>
    <row r="88" spans="10:13" s="32" customFormat="1">
      <c r="J88" s="33"/>
      <c r="K88" s="33"/>
      <c r="L88" s="33"/>
      <c r="M88" s="33"/>
    </row>
    <row r="89" spans="10:13" s="32" customFormat="1">
      <c r="J89" s="33"/>
      <c r="K89" s="33"/>
      <c r="L89" s="33"/>
      <c r="M89" s="33"/>
    </row>
    <row r="90" spans="10:13" s="32" customFormat="1">
      <c r="J90" s="33"/>
      <c r="K90" s="33"/>
      <c r="L90" s="33"/>
      <c r="M90" s="33"/>
    </row>
    <row r="91" spans="10:13" s="32" customFormat="1">
      <c r="J91" s="33"/>
      <c r="K91" s="33"/>
      <c r="L91" s="33"/>
      <c r="M91" s="33"/>
    </row>
    <row r="92" spans="10:13" s="32" customFormat="1">
      <c r="J92" s="33"/>
      <c r="K92" s="33"/>
      <c r="L92" s="33"/>
      <c r="M92" s="33"/>
    </row>
    <row r="93" spans="10:13" s="32" customFormat="1">
      <c r="J93" s="33"/>
      <c r="K93" s="33"/>
      <c r="L93" s="33"/>
      <c r="M93" s="33"/>
    </row>
    <row r="94" spans="10:13" s="32" customFormat="1">
      <c r="J94" s="33"/>
      <c r="K94" s="33"/>
      <c r="L94" s="33"/>
      <c r="M94" s="33"/>
    </row>
    <row r="95" spans="10:13" s="32" customFormat="1">
      <c r="J95" s="33"/>
      <c r="K95" s="33"/>
      <c r="L95" s="33"/>
      <c r="M95" s="33"/>
    </row>
    <row r="96" spans="10:13" s="32" customFormat="1">
      <c r="J96" s="33"/>
      <c r="K96" s="33"/>
      <c r="L96" s="33"/>
      <c r="M96" s="33"/>
    </row>
    <row r="97" spans="10:13" s="32" customFormat="1">
      <c r="J97" s="33"/>
      <c r="K97" s="33"/>
      <c r="L97" s="33"/>
      <c r="M97" s="33"/>
    </row>
    <row r="98" spans="10:13" s="32" customFormat="1">
      <c r="J98" s="33"/>
      <c r="K98" s="33"/>
      <c r="L98" s="33"/>
      <c r="M98" s="33"/>
    </row>
    <row r="99" spans="10:13" s="32" customFormat="1">
      <c r="J99" s="33"/>
      <c r="K99" s="33"/>
      <c r="L99" s="33"/>
      <c r="M99" s="33"/>
    </row>
    <row r="100" spans="10:13" s="32" customFormat="1">
      <c r="J100" s="33"/>
      <c r="K100" s="33"/>
      <c r="L100" s="33"/>
      <c r="M100" s="33"/>
    </row>
    <row r="101" spans="10:13" s="32" customFormat="1">
      <c r="J101" s="33"/>
      <c r="K101" s="33"/>
      <c r="L101" s="33"/>
      <c r="M101" s="33"/>
    </row>
    <row r="102" spans="10:13" s="32" customFormat="1">
      <c r="J102" s="33"/>
      <c r="K102" s="33"/>
      <c r="L102" s="33"/>
      <c r="M102" s="33"/>
    </row>
    <row r="103" spans="10:13" s="32" customFormat="1">
      <c r="J103" s="33"/>
      <c r="K103" s="33"/>
      <c r="L103" s="33"/>
      <c r="M103" s="33"/>
    </row>
    <row r="104" spans="10:13" s="32" customFormat="1">
      <c r="J104" s="33"/>
      <c r="K104" s="33"/>
      <c r="L104" s="33"/>
      <c r="M104" s="33"/>
    </row>
    <row r="105" spans="10:13" s="32" customFormat="1">
      <c r="J105" s="33"/>
      <c r="K105" s="33"/>
      <c r="L105" s="33"/>
      <c r="M105" s="33"/>
    </row>
    <row r="106" spans="10:13" s="32" customFormat="1">
      <c r="J106" s="33"/>
      <c r="K106" s="33"/>
      <c r="L106" s="33"/>
      <c r="M106" s="33"/>
    </row>
    <row r="107" spans="10:13" s="32" customFormat="1">
      <c r="J107" s="33"/>
      <c r="K107" s="33"/>
      <c r="L107" s="33"/>
      <c r="M107" s="33"/>
    </row>
    <row r="108" spans="10:13" s="32" customFormat="1">
      <c r="J108" s="33"/>
      <c r="K108" s="33"/>
      <c r="L108" s="33"/>
      <c r="M108" s="33"/>
    </row>
    <row r="109" spans="10:13" s="32" customFormat="1">
      <c r="J109" s="33"/>
      <c r="K109" s="33"/>
      <c r="L109" s="33"/>
      <c r="M109" s="33"/>
    </row>
    <row r="110" spans="10:13" s="32" customFormat="1">
      <c r="J110" s="33"/>
      <c r="K110" s="33"/>
      <c r="L110" s="33"/>
      <c r="M110" s="33"/>
    </row>
    <row r="111" spans="10:13" s="32" customFormat="1">
      <c r="J111" s="33"/>
      <c r="K111" s="33"/>
      <c r="L111" s="33"/>
      <c r="M111" s="33"/>
    </row>
    <row r="112" spans="10:13" s="32" customFormat="1">
      <c r="J112" s="33"/>
      <c r="K112" s="33"/>
      <c r="L112" s="33"/>
      <c r="M112" s="33"/>
    </row>
    <row r="113" spans="10:13" s="32" customFormat="1">
      <c r="J113" s="33"/>
      <c r="K113" s="33"/>
      <c r="L113" s="33"/>
      <c r="M113" s="33"/>
    </row>
    <row r="114" spans="10:13" s="32" customFormat="1">
      <c r="J114" s="33"/>
      <c r="K114" s="33"/>
      <c r="L114" s="33"/>
      <c r="M114" s="33"/>
    </row>
    <row r="115" spans="10:13" s="32" customFormat="1">
      <c r="J115" s="33"/>
      <c r="K115" s="33"/>
      <c r="L115" s="33"/>
      <c r="M115" s="33"/>
    </row>
    <row r="116" spans="10:13" s="32" customFormat="1">
      <c r="J116" s="33"/>
      <c r="K116" s="33"/>
      <c r="L116" s="33"/>
      <c r="M116" s="33"/>
    </row>
    <row r="117" spans="10:13" s="32" customFormat="1">
      <c r="J117" s="33"/>
      <c r="K117" s="33"/>
      <c r="L117" s="33"/>
      <c r="M117" s="33"/>
    </row>
    <row r="118" spans="10:13" s="32" customFormat="1">
      <c r="J118" s="33"/>
      <c r="K118" s="33"/>
      <c r="L118" s="33"/>
      <c r="M118" s="33"/>
    </row>
    <row r="119" spans="10:13" s="32" customFormat="1">
      <c r="J119" s="33"/>
      <c r="K119" s="33"/>
      <c r="L119" s="33"/>
      <c r="M119" s="33"/>
    </row>
    <row r="120" spans="10:13" s="32" customFormat="1">
      <c r="J120" s="33"/>
      <c r="K120" s="33"/>
      <c r="L120" s="33"/>
      <c r="M120" s="33"/>
    </row>
    <row r="121" spans="10:13" s="32" customFormat="1">
      <c r="J121" s="33"/>
      <c r="K121" s="33"/>
      <c r="L121" s="33"/>
      <c r="M121" s="33"/>
    </row>
    <row r="122" spans="10:13" s="32" customFormat="1">
      <c r="J122" s="33"/>
      <c r="K122" s="33"/>
      <c r="L122" s="33"/>
      <c r="M122" s="33"/>
    </row>
    <row r="123" spans="10:13" s="32" customFormat="1">
      <c r="J123" s="33"/>
      <c r="K123" s="33"/>
      <c r="L123" s="33"/>
      <c r="M123" s="33"/>
    </row>
    <row r="124" spans="10:13" s="32" customFormat="1">
      <c r="J124" s="33"/>
      <c r="K124" s="33"/>
      <c r="L124" s="33"/>
      <c r="M124" s="33"/>
    </row>
    <row r="125" spans="10:13" s="32" customFormat="1">
      <c r="J125" s="33"/>
      <c r="K125" s="33"/>
      <c r="L125" s="33"/>
      <c r="M125" s="33"/>
    </row>
    <row r="126" spans="10:13" s="32" customFormat="1">
      <c r="J126" s="33"/>
      <c r="K126" s="33"/>
      <c r="L126" s="33"/>
      <c r="M126" s="33"/>
    </row>
    <row r="127" spans="10:13" s="32" customFormat="1">
      <c r="J127" s="33"/>
      <c r="K127" s="33"/>
      <c r="L127" s="33"/>
      <c r="M127" s="33"/>
    </row>
    <row r="128" spans="10:13" s="32" customFormat="1">
      <c r="J128" s="33"/>
      <c r="K128" s="33"/>
      <c r="L128" s="33"/>
      <c r="M128" s="33"/>
    </row>
    <row r="129" spans="10:13" s="32" customFormat="1">
      <c r="J129" s="33"/>
      <c r="K129" s="33"/>
      <c r="L129" s="33"/>
      <c r="M129" s="33"/>
    </row>
    <row r="130" spans="10:13" s="32" customFormat="1">
      <c r="J130" s="33"/>
      <c r="K130" s="33"/>
      <c r="L130" s="33"/>
      <c r="M130" s="33"/>
    </row>
    <row r="131" spans="10:13" s="32" customFormat="1">
      <c r="J131" s="33"/>
      <c r="K131" s="33"/>
      <c r="L131" s="33"/>
      <c r="M131" s="33"/>
    </row>
    <row r="132" spans="10:13" s="32" customFormat="1">
      <c r="J132" s="33"/>
      <c r="K132" s="33"/>
      <c r="L132" s="33"/>
      <c r="M132" s="33"/>
    </row>
    <row r="133" spans="10:13" s="32" customFormat="1">
      <c r="J133" s="33"/>
      <c r="K133" s="33"/>
      <c r="L133" s="33"/>
      <c r="M133" s="33"/>
    </row>
    <row r="134" spans="10:13" s="32" customFormat="1">
      <c r="J134" s="33"/>
      <c r="K134" s="33"/>
      <c r="L134" s="33"/>
      <c r="M134" s="33"/>
    </row>
    <row r="135" spans="10:13" s="32" customFormat="1">
      <c r="J135" s="33"/>
      <c r="K135" s="33"/>
      <c r="L135" s="33"/>
      <c r="M135" s="33"/>
    </row>
    <row r="136" spans="10:13" s="32" customFormat="1">
      <c r="J136" s="33"/>
      <c r="K136" s="33"/>
      <c r="L136" s="33"/>
      <c r="M136" s="33"/>
    </row>
    <row r="137" spans="10:13" s="32" customFormat="1">
      <c r="J137" s="33"/>
      <c r="K137" s="33"/>
      <c r="L137" s="33"/>
      <c r="M137" s="33"/>
    </row>
    <row r="138" spans="10:13" s="32" customFormat="1">
      <c r="J138" s="33"/>
      <c r="K138" s="33"/>
      <c r="L138" s="33"/>
      <c r="M138" s="33"/>
    </row>
    <row r="139" spans="10:13" s="32" customFormat="1">
      <c r="J139" s="33"/>
      <c r="K139" s="33"/>
      <c r="L139" s="33"/>
      <c r="M139" s="33"/>
    </row>
    <row r="140" spans="10:13" s="32" customFormat="1">
      <c r="J140" s="33"/>
      <c r="K140" s="33"/>
      <c r="L140" s="33"/>
      <c r="M140" s="33"/>
    </row>
    <row r="141" spans="10:13" s="32" customFormat="1">
      <c r="J141" s="33"/>
      <c r="K141" s="33"/>
      <c r="L141" s="33"/>
      <c r="M141" s="33"/>
    </row>
    <row r="142" spans="10:13" s="32" customFormat="1">
      <c r="J142" s="33"/>
      <c r="K142" s="33"/>
      <c r="L142" s="33"/>
      <c r="M142" s="33"/>
    </row>
    <row r="143" spans="10:13" s="32" customFormat="1">
      <c r="J143" s="33"/>
      <c r="K143" s="33"/>
      <c r="L143" s="33"/>
      <c r="M143" s="33"/>
    </row>
    <row r="144" spans="10:13" s="32" customFormat="1">
      <c r="J144" s="33"/>
      <c r="K144" s="33"/>
      <c r="L144" s="33"/>
      <c r="M144" s="33"/>
    </row>
    <row r="145" spans="10:13" s="32" customFormat="1">
      <c r="J145" s="33"/>
      <c r="K145" s="33"/>
      <c r="L145" s="33"/>
      <c r="M145" s="33"/>
    </row>
    <row r="146" spans="10:13" s="32" customFormat="1">
      <c r="J146" s="33"/>
      <c r="K146" s="33"/>
      <c r="L146" s="33"/>
      <c r="M146" s="33"/>
    </row>
    <row r="147" spans="10:13" s="32" customFormat="1">
      <c r="J147" s="33"/>
      <c r="K147" s="33"/>
      <c r="L147" s="33"/>
      <c r="M147" s="33"/>
    </row>
    <row r="148" spans="10:13" s="32" customFormat="1">
      <c r="J148" s="33"/>
      <c r="K148" s="33"/>
      <c r="L148" s="33"/>
      <c r="M148" s="33"/>
    </row>
    <row r="149" spans="10:13" s="32" customFormat="1">
      <c r="J149" s="33"/>
      <c r="K149" s="33"/>
      <c r="L149" s="33"/>
      <c r="M149" s="33"/>
    </row>
    <row r="150" spans="10:13" s="32" customFormat="1">
      <c r="J150" s="33"/>
      <c r="K150" s="33"/>
      <c r="L150" s="33"/>
      <c r="M150" s="33"/>
    </row>
    <row r="151" spans="10:13" s="32" customFormat="1">
      <c r="J151" s="33"/>
      <c r="K151" s="33"/>
      <c r="L151" s="33"/>
      <c r="M151" s="33"/>
    </row>
    <row r="152" spans="10:13" s="32" customFormat="1">
      <c r="J152" s="33"/>
      <c r="K152" s="33"/>
      <c r="L152" s="33"/>
      <c r="M152" s="33"/>
    </row>
    <row r="153" spans="10:13" s="32" customFormat="1">
      <c r="J153" s="33"/>
      <c r="K153" s="33"/>
      <c r="L153" s="33"/>
      <c r="M153" s="33"/>
    </row>
    <row r="154" spans="10:13" s="32" customFormat="1">
      <c r="J154" s="33"/>
      <c r="K154" s="33"/>
      <c r="L154" s="33"/>
      <c r="M154" s="33"/>
    </row>
    <row r="155" spans="10:13" s="32" customFormat="1">
      <c r="J155" s="33"/>
      <c r="K155" s="33"/>
      <c r="L155" s="33"/>
      <c r="M155" s="33"/>
    </row>
    <row r="156" spans="10:13" s="32" customFormat="1">
      <c r="J156" s="33"/>
      <c r="K156" s="33"/>
      <c r="L156" s="33"/>
      <c r="M156" s="33"/>
    </row>
    <row r="157" spans="10:13" s="32" customFormat="1">
      <c r="J157" s="33"/>
      <c r="K157" s="33"/>
      <c r="L157" s="33"/>
      <c r="M157" s="33"/>
    </row>
    <row r="158" spans="10:13" s="32" customFormat="1">
      <c r="J158" s="33"/>
      <c r="K158" s="33"/>
      <c r="L158" s="33"/>
      <c r="M158" s="33"/>
    </row>
    <row r="159" spans="10:13" s="32" customFormat="1">
      <c r="J159" s="33"/>
      <c r="K159" s="33"/>
      <c r="L159" s="33"/>
      <c r="M159" s="33"/>
    </row>
    <row r="160" spans="10:13" s="32" customFormat="1">
      <c r="J160" s="33"/>
      <c r="K160" s="33"/>
      <c r="L160" s="33"/>
      <c r="M160" s="33"/>
    </row>
    <row r="161" spans="10:13" s="32" customFormat="1">
      <c r="J161" s="33"/>
      <c r="K161" s="33"/>
      <c r="L161" s="33"/>
      <c r="M161" s="33"/>
    </row>
    <row r="162" spans="10:13" s="32" customFormat="1">
      <c r="J162" s="33"/>
      <c r="K162" s="33"/>
      <c r="L162" s="33"/>
      <c r="M162" s="33"/>
    </row>
    <row r="163" spans="10:13" s="32" customFormat="1">
      <c r="J163" s="33"/>
      <c r="K163" s="33"/>
      <c r="L163" s="33"/>
      <c r="M163" s="33"/>
    </row>
    <row r="164" spans="10:13" s="32" customFormat="1">
      <c r="J164" s="33"/>
      <c r="K164" s="33"/>
      <c r="L164" s="33"/>
      <c r="M164" s="33"/>
    </row>
    <row r="165" spans="10:13" s="32" customFormat="1">
      <c r="J165" s="33"/>
      <c r="K165" s="33"/>
      <c r="L165" s="33"/>
      <c r="M165" s="33"/>
    </row>
    <row r="166" spans="10:13" s="32" customFormat="1">
      <c r="J166" s="33"/>
      <c r="K166" s="33"/>
      <c r="L166" s="33"/>
      <c r="M166" s="33"/>
    </row>
    <row r="167" spans="10:13" s="32" customFormat="1">
      <c r="J167" s="33"/>
      <c r="K167" s="33"/>
      <c r="L167" s="33"/>
      <c r="M167" s="33"/>
    </row>
    <row r="168" spans="10:13" s="32" customFormat="1">
      <c r="J168" s="33"/>
      <c r="K168" s="33"/>
      <c r="L168" s="33"/>
      <c r="M168" s="33"/>
    </row>
    <row r="169" spans="10:13" s="32" customFormat="1">
      <c r="J169" s="33"/>
      <c r="K169" s="33"/>
      <c r="L169" s="33"/>
      <c r="M169" s="33"/>
    </row>
    <row r="170" spans="10:13" s="32" customFormat="1">
      <c r="J170" s="33"/>
      <c r="K170" s="33"/>
      <c r="L170" s="33"/>
      <c r="M170" s="33"/>
    </row>
    <row r="171" spans="10:13" s="32" customFormat="1">
      <c r="J171" s="33"/>
      <c r="K171" s="33"/>
      <c r="L171" s="33"/>
      <c r="M171" s="33"/>
    </row>
    <row r="172" spans="10:13" s="32" customFormat="1">
      <c r="J172" s="33"/>
      <c r="K172" s="33"/>
      <c r="L172" s="33"/>
      <c r="M172" s="33"/>
    </row>
    <row r="173" spans="10:13" s="32" customFormat="1">
      <c r="J173" s="33"/>
      <c r="K173" s="33"/>
      <c r="L173" s="33"/>
      <c r="M173" s="33"/>
    </row>
    <row r="174" spans="10:13" s="32" customFormat="1">
      <c r="J174" s="33"/>
      <c r="K174" s="33"/>
      <c r="L174" s="33"/>
      <c r="M174" s="33"/>
    </row>
    <row r="175" spans="10:13" s="32" customFormat="1">
      <c r="J175" s="33"/>
      <c r="K175" s="33"/>
      <c r="L175" s="33"/>
      <c r="M175" s="33"/>
    </row>
    <row r="176" spans="10:13" s="32" customFormat="1">
      <c r="J176" s="33"/>
      <c r="K176" s="33"/>
      <c r="L176" s="33"/>
      <c r="M176" s="33"/>
    </row>
    <row r="177" spans="10:13" s="32" customFormat="1">
      <c r="J177" s="33"/>
      <c r="K177" s="33"/>
      <c r="L177" s="33"/>
      <c r="M177" s="33"/>
    </row>
    <row r="178" spans="10:13" s="32" customFormat="1">
      <c r="J178" s="33"/>
      <c r="K178" s="33"/>
      <c r="L178" s="33"/>
      <c r="M178" s="33"/>
    </row>
    <row r="179" spans="10:13" s="32" customFormat="1">
      <c r="J179" s="33"/>
      <c r="K179" s="33"/>
      <c r="L179" s="33"/>
      <c r="M179" s="33"/>
    </row>
    <row r="180" spans="10:13" s="32" customFormat="1">
      <c r="J180" s="33"/>
      <c r="K180" s="33"/>
      <c r="L180" s="33"/>
      <c r="M180" s="33"/>
    </row>
    <row r="181" spans="10:13" s="32" customFormat="1">
      <c r="J181" s="33"/>
      <c r="K181" s="33"/>
      <c r="L181" s="33"/>
      <c r="M181" s="33"/>
    </row>
    <row r="182" spans="10:13" s="32" customFormat="1">
      <c r="J182" s="33"/>
      <c r="K182" s="33"/>
      <c r="L182" s="33"/>
      <c r="M182" s="33"/>
    </row>
    <row r="183" spans="10:13" s="32" customFormat="1">
      <c r="J183" s="33"/>
      <c r="K183" s="33"/>
      <c r="L183" s="33"/>
      <c r="M183" s="33"/>
    </row>
    <row r="184" spans="10:13" s="32" customFormat="1">
      <c r="J184" s="33"/>
      <c r="K184" s="33"/>
      <c r="L184" s="33"/>
      <c r="M184" s="33"/>
    </row>
    <row r="185" spans="10:13" s="32" customFormat="1">
      <c r="J185" s="33"/>
      <c r="K185" s="33"/>
      <c r="L185" s="33"/>
      <c r="M185" s="33"/>
    </row>
    <row r="186" spans="10:13" s="32" customFormat="1">
      <c r="J186" s="33"/>
      <c r="K186" s="33"/>
      <c r="L186" s="33"/>
      <c r="M186" s="33"/>
    </row>
    <row r="187" spans="10:13" s="32" customFormat="1">
      <c r="J187" s="33"/>
      <c r="K187" s="33"/>
      <c r="L187" s="33"/>
      <c r="M187" s="33"/>
    </row>
    <row r="188" spans="10:13" s="32" customFormat="1">
      <c r="J188" s="33"/>
      <c r="K188" s="33"/>
      <c r="L188" s="33"/>
      <c r="M188" s="33"/>
    </row>
    <row r="189" spans="10:13" s="32" customFormat="1">
      <c r="J189" s="33"/>
      <c r="K189" s="33"/>
      <c r="L189" s="33"/>
      <c r="M189" s="33"/>
    </row>
    <row r="190" spans="10:13" s="32" customFormat="1">
      <c r="J190" s="33"/>
      <c r="K190" s="33"/>
      <c r="L190" s="33"/>
      <c r="M190" s="33"/>
    </row>
    <row r="191" spans="10:13" s="32" customFormat="1">
      <c r="J191" s="33"/>
      <c r="K191" s="33"/>
      <c r="L191" s="33"/>
      <c r="M191" s="33"/>
    </row>
    <row r="192" spans="10:13" s="32" customFormat="1">
      <c r="J192" s="33"/>
      <c r="K192" s="33"/>
      <c r="L192" s="33"/>
      <c r="M192" s="33"/>
    </row>
    <row r="193" spans="10:13" s="32" customFormat="1">
      <c r="J193" s="33"/>
      <c r="K193" s="33"/>
      <c r="L193" s="33"/>
      <c r="M193" s="33"/>
    </row>
    <row r="194" spans="10:13" s="32" customFormat="1">
      <c r="J194" s="33"/>
      <c r="K194" s="33"/>
      <c r="L194" s="33"/>
      <c r="M194" s="33"/>
    </row>
    <row r="195" spans="10:13" s="32" customFormat="1">
      <c r="J195" s="33"/>
      <c r="K195" s="33"/>
      <c r="L195" s="33"/>
      <c r="M195" s="33"/>
    </row>
    <row r="196" spans="10:13" s="32" customFormat="1">
      <c r="J196" s="33"/>
      <c r="K196" s="33"/>
      <c r="L196" s="33"/>
      <c r="M196" s="33"/>
    </row>
    <row r="197" spans="10:13" s="32" customFormat="1">
      <c r="J197" s="33"/>
      <c r="K197" s="33"/>
      <c r="L197" s="33"/>
      <c r="M197" s="33"/>
    </row>
    <row r="198" spans="10:13" s="32" customFormat="1">
      <c r="J198" s="33"/>
      <c r="K198" s="33"/>
      <c r="L198" s="33"/>
      <c r="M198" s="33"/>
    </row>
    <row r="199" spans="10:13" s="32" customFormat="1">
      <c r="J199" s="33"/>
      <c r="K199" s="33"/>
      <c r="L199" s="33"/>
      <c r="M199" s="33"/>
    </row>
    <row r="200" spans="10:13" s="32" customFormat="1">
      <c r="J200" s="33"/>
      <c r="K200" s="33"/>
      <c r="L200" s="33"/>
      <c r="M200" s="33"/>
    </row>
    <row r="201" spans="10:13" s="32" customFormat="1">
      <c r="J201" s="33"/>
      <c r="K201" s="33"/>
      <c r="L201" s="33"/>
      <c r="M201" s="33"/>
    </row>
    <row r="202" spans="10:13" s="32" customFormat="1">
      <c r="J202" s="33"/>
      <c r="K202" s="33"/>
      <c r="L202" s="33"/>
      <c r="M202" s="33"/>
    </row>
    <row r="203" spans="10:13" s="32" customFormat="1">
      <c r="J203" s="33"/>
      <c r="K203" s="33"/>
      <c r="L203" s="33"/>
      <c r="M203" s="33"/>
    </row>
    <row r="204" spans="10:13" s="32" customFormat="1">
      <c r="J204" s="33"/>
      <c r="K204" s="33"/>
      <c r="L204" s="33"/>
      <c r="M204" s="33"/>
    </row>
    <row r="205" spans="10:13" s="32" customFormat="1">
      <c r="J205" s="33"/>
      <c r="K205" s="33"/>
      <c r="L205" s="33"/>
      <c r="M205" s="33"/>
    </row>
    <row r="206" spans="10:13" s="32" customFormat="1">
      <c r="J206" s="33"/>
      <c r="K206" s="33"/>
      <c r="L206" s="33"/>
      <c r="M206" s="33"/>
    </row>
    <row r="207" spans="10:13" s="32" customFormat="1">
      <c r="J207" s="33"/>
      <c r="K207" s="33"/>
      <c r="L207" s="33"/>
      <c r="M207" s="33"/>
    </row>
    <row r="208" spans="10:13" s="32" customFormat="1">
      <c r="J208" s="33"/>
      <c r="K208" s="33"/>
      <c r="L208" s="33"/>
      <c r="M208" s="33"/>
    </row>
    <row r="209" spans="10:13" s="32" customFormat="1">
      <c r="J209" s="33"/>
      <c r="K209" s="33"/>
      <c r="L209" s="33"/>
      <c r="M209" s="33"/>
    </row>
    <row r="210" spans="10:13" s="32" customFormat="1">
      <c r="J210" s="33"/>
      <c r="K210" s="33"/>
      <c r="L210" s="33"/>
      <c r="M210" s="33"/>
    </row>
    <row r="211" spans="10:13" s="32" customFormat="1">
      <c r="J211" s="33"/>
      <c r="K211" s="33"/>
      <c r="L211" s="33"/>
      <c r="M211" s="33"/>
    </row>
    <row r="212" spans="10:13" s="32" customFormat="1">
      <c r="J212" s="33"/>
      <c r="K212" s="33"/>
      <c r="L212" s="33"/>
      <c r="M212" s="33"/>
    </row>
    <row r="213" spans="10:13" s="32" customFormat="1">
      <c r="J213" s="33"/>
      <c r="K213" s="33"/>
      <c r="L213" s="33"/>
      <c r="M213" s="33"/>
    </row>
    <row r="214" spans="10:13" s="32" customFormat="1">
      <c r="J214" s="33"/>
      <c r="K214" s="33"/>
      <c r="L214" s="33"/>
      <c r="M214" s="33"/>
    </row>
    <row r="215" spans="10:13" s="32" customFormat="1">
      <c r="J215" s="33"/>
      <c r="K215" s="33"/>
      <c r="L215" s="33"/>
      <c r="M215" s="33"/>
    </row>
    <row r="216" spans="10:13" s="32" customFormat="1">
      <c r="J216" s="33"/>
      <c r="K216" s="33"/>
      <c r="L216" s="33"/>
      <c r="M216" s="33"/>
    </row>
    <row r="217" spans="10:13" s="32" customFormat="1">
      <c r="J217" s="33"/>
      <c r="K217" s="33"/>
      <c r="L217" s="33"/>
      <c r="M217" s="33"/>
    </row>
    <row r="218" spans="10:13" s="32" customFormat="1">
      <c r="J218" s="33"/>
      <c r="K218" s="33"/>
      <c r="L218" s="33"/>
      <c r="M218" s="33"/>
    </row>
    <row r="219" spans="10:13" s="32" customFormat="1">
      <c r="J219" s="33"/>
      <c r="K219" s="33"/>
      <c r="L219" s="33"/>
      <c r="M219" s="33"/>
    </row>
    <row r="220" spans="10:13" s="32" customFormat="1">
      <c r="J220" s="33"/>
      <c r="K220" s="33"/>
      <c r="L220" s="33"/>
      <c r="M220" s="33"/>
    </row>
    <row r="221" spans="10:13" s="32" customFormat="1">
      <c r="J221" s="33"/>
      <c r="K221" s="33"/>
      <c r="L221" s="33"/>
      <c r="M221" s="33"/>
    </row>
    <row r="222" spans="10:13" s="32" customFormat="1">
      <c r="J222" s="33"/>
      <c r="K222" s="33"/>
      <c r="L222" s="33"/>
      <c r="M222" s="33"/>
    </row>
    <row r="223" spans="10:13" s="32" customFormat="1">
      <c r="J223" s="33"/>
      <c r="K223" s="33"/>
      <c r="L223" s="33"/>
      <c r="M223" s="33"/>
    </row>
    <row r="224" spans="10:13" s="32" customFormat="1">
      <c r="J224" s="33"/>
      <c r="K224" s="33"/>
      <c r="L224" s="33"/>
      <c r="M224" s="33"/>
    </row>
    <row r="225" spans="10:13" s="32" customFormat="1">
      <c r="J225" s="33"/>
      <c r="K225" s="33"/>
      <c r="L225" s="33"/>
      <c r="M225" s="33"/>
    </row>
    <row r="226" spans="10:13" s="32" customFormat="1">
      <c r="J226" s="33"/>
      <c r="K226" s="33"/>
      <c r="L226" s="33"/>
      <c r="M226" s="33"/>
    </row>
    <row r="227" spans="10:13" s="32" customFormat="1">
      <c r="J227" s="33"/>
      <c r="K227" s="33"/>
      <c r="L227" s="33"/>
      <c r="M227" s="33"/>
    </row>
    <row r="228" spans="10:13" s="32" customFormat="1">
      <c r="J228" s="33"/>
      <c r="K228" s="33"/>
      <c r="L228" s="33"/>
      <c r="M228" s="33"/>
    </row>
    <row r="229" spans="10:13" s="32" customFormat="1">
      <c r="J229" s="33"/>
      <c r="K229" s="33"/>
      <c r="L229" s="33"/>
      <c r="M229" s="33"/>
    </row>
    <row r="230" spans="10:13" s="32" customFormat="1">
      <c r="J230" s="33"/>
      <c r="K230" s="33"/>
      <c r="L230" s="33"/>
      <c r="M230" s="33"/>
    </row>
    <row r="231" spans="10:13" s="32" customFormat="1">
      <c r="J231" s="33"/>
      <c r="K231" s="33"/>
      <c r="L231" s="33"/>
      <c r="M231" s="33"/>
    </row>
    <row r="232" spans="10:13" s="32" customFormat="1">
      <c r="J232" s="33"/>
      <c r="K232" s="33"/>
      <c r="L232" s="33"/>
      <c r="M232" s="33"/>
    </row>
    <row r="233" spans="10:13" s="32" customFormat="1">
      <c r="J233" s="33"/>
      <c r="K233" s="33"/>
      <c r="L233" s="33"/>
      <c r="M233" s="33"/>
    </row>
    <row r="234" spans="10:13" s="32" customFormat="1">
      <c r="J234" s="33"/>
      <c r="K234" s="33"/>
      <c r="L234" s="33"/>
      <c r="M234" s="33"/>
    </row>
    <row r="235" spans="10:13" s="32" customFormat="1">
      <c r="J235" s="33"/>
      <c r="K235" s="33"/>
      <c r="L235" s="33"/>
      <c r="M235" s="33"/>
    </row>
    <row r="236" spans="10:13" s="32" customFormat="1">
      <c r="J236" s="33"/>
      <c r="K236" s="33"/>
      <c r="L236" s="33"/>
      <c r="M236" s="33"/>
    </row>
    <row r="237" spans="10:13" s="32" customFormat="1">
      <c r="J237" s="33"/>
      <c r="K237" s="33"/>
      <c r="L237" s="33"/>
      <c r="M237" s="33"/>
    </row>
    <row r="238" spans="10:13" s="32" customFormat="1">
      <c r="J238" s="33"/>
      <c r="K238" s="33"/>
      <c r="L238" s="33"/>
      <c r="M238" s="33"/>
    </row>
    <row r="239" spans="10:13" s="32" customFormat="1">
      <c r="J239" s="33"/>
      <c r="K239" s="33"/>
      <c r="L239" s="33"/>
      <c r="M239" s="33"/>
    </row>
    <row r="240" spans="10:13" s="32" customFormat="1">
      <c r="J240" s="33"/>
      <c r="K240" s="33"/>
      <c r="L240" s="33"/>
      <c r="M240" s="33"/>
    </row>
    <row r="241" spans="10:13" s="32" customFormat="1">
      <c r="J241" s="33"/>
      <c r="K241" s="33"/>
      <c r="L241" s="33"/>
      <c r="M241" s="33"/>
    </row>
    <row r="242" spans="10:13" s="32" customFormat="1">
      <c r="J242" s="33"/>
      <c r="K242" s="33"/>
      <c r="L242" s="33"/>
      <c r="M242" s="33"/>
    </row>
    <row r="243" spans="10:13" s="32" customFormat="1">
      <c r="J243" s="33"/>
      <c r="K243" s="33"/>
      <c r="L243" s="33"/>
      <c r="M243" s="33"/>
    </row>
    <row r="244" spans="10:13" s="32" customFormat="1">
      <c r="J244" s="33"/>
      <c r="K244" s="33"/>
      <c r="L244" s="33"/>
      <c r="M244" s="33"/>
    </row>
    <row r="245" spans="10:13" s="32" customFormat="1">
      <c r="J245" s="33"/>
      <c r="K245" s="33"/>
      <c r="L245" s="33"/>
      <c r="M245" s="33"/>
    </row>
    <row r="246" spans="10:13" s="32" customFormat="1">
      <c r="J246" s="33"/>
      <c r="K246" s="33"/>
      <c r="L246" s="33"/>
      <c r="M246" s="33"/>
    </row>
    <row r="247" spans="10:13" s="32" customFormat="1">
      <c r="J247" s="33"/>
      <c r="K247" s="33"/>
      <c r="L247" s="33"/>
      <c r="M247" s="33"/>
    </row>
    <row r="248" spans="10:13" s="32" customFormat="1">
      <c r="J248" s="33"/>
      <c r="K248" s="33"/>
      <c r="L248" s="33"/>
      <c r="M248" s="33"/>
    </row>
    <row r="249" spans="10:13" s="32" customFormat="1">
      <c r="J249" s="33"/>
      <c r="K249" s="33"/>
      <c r="L249" s="33"/>
      <c r="M249" s="33"/>
    </row>
    <row r="250" spans="10:13" s="32" customFormat="1">
      <c r="J250" s="33"/>
      <c r="K250" s="33"/>
      <c r="L250" s="33"/>
      <c r="M250" s="33"/>
    </row>
    <row r="251" spans="10:13" s="32" customFormat="1">
      <c r="J251" s="33"/>
      <c r="K251" s="33"/>
      <c r="L251" s="33"/>
      <c r="M251" s="33"/>
    </row>
    <row r="252" spans="10:13" s="32" customFormat="1">
      <c r="J252" s="33"/>
      <c r="K252" s="33"/>
      <c r="L252" s="33"/>
      <c r="M252" s="33"/>
    </row>
    <row r="253" spans="10:13" s="32" customFormat="1">
      <c r="J253" s="33"/>
      <c r="K253" s="33"/>
      <c r="L253" s="33"/>
      <c r="M253" s="33"/>
    </row>
    <row r="254" spans="10:13" s="32" customFormat="1">
      <c r="J254" s="33"/>
      <c r="K254" s="33"/>
      <c r="L254" s="33"/>
      <c r="M254" s="33"/>
    </row>
    <row r="255" spans="10:13" s="32" customFormat="1">
      <c r="J255" s="33"/>
      <c r="K255" s="33"/>
      <c r="L255" s="33"/>
      <c r="M255" s="33"/>
    </row>
    <row r="256" spans="10:13" s="32" customFormat="1">
      <c r="J256" s="33"/>
      <c r="K256" s="33"/>
      <c r="L256" s="33"/>
      <c r="M256" s="33"/>
    </row>
    <row r="257" spans="10:13" s="32" customFormat="1">
      <c r="J257" s="33"/>
      <c r="K257" s="33"/>
      <c r="L257" s="33"/>
      <c r="M257" s="33"/>
    </row>
    <row r="258" spans="10:13" s="32" customFormat="1">
      <c r="J258" s="33"/>
      <c r="K258" s="33"/>
      <c r="L258" s="33"/>
      <c r="M258" s="33"/>
    </row>
    <row r="259" spans="10:13" s="32" customFormat="1">
      <c r="J259" s="33"/>
      <c r="K259" s="33"/>
      <c r="L259" s="33"/>
      <c r="M259" s="33"/>
    </row>
    <row r="260" spans="10:13" s="32" customFormat="1">
      <c r="J260" s="33"/>
      <c r="K260" s="33"/>
      <c r="L260" s="33"/>
      <c r="M260" s="33"/>
    </row>
    <row r="261" spans="10:13" s="32" customFormat="1">
      <c r="J261" s="33"/>
      <c r="K261" s="33"/>
      <c r="L261" s="33"/>
      <c r="M261" s="33"/>
    </row>
    <row r="262" spans="10:13" s="32" customFormat="1">
      <c r="J262" s="33"/>
      <c r="K262" s="33"/>
      <c r="L262" s="33"/>
      <c r="M262" s="33"/>
    </row>
    <row r="263" spans="10:13" s="32" customFormat="1">
      <c r="J263" s="33"/>
      <c r="K263" s="33"/>
      <c r="L263" s="33"/>
      <c r="M263" s="33"/>
    </row>
    <row r="264" spans="10:13" s="32" customFormat="1">
      <c r="J264" s="33"/>
      <c r="K264" s="33"/>
      <c r="L264" s="33"/>
      <c r="M264" s="33"/>
    </row>
    <row r="265" spans="10:13" s="32" customFormat="1">
      <c r="J265" s="33"/>
      <c r="K265" s="33"/>
      <c r="L265" s="33"/>
      <c r="M265" s="33"/>
    </row>
    <row r="266" spans="10:13" s="32" customFormat="1">
      <c r="J266" s="33"/>
      <c r="K266" s="33"/>
      <c r="L266" s="33"/>
      <c r="M266" s="33"/>
    </row>
    <row r="267" spans="10:13" s="32" customFormat="1">
      <c r="J267" s="33"/>
      <c r="K267" s="33"/>
      <c r="L267" s="33"/>
      <c r="M267" s="33"/>
    </row>
    <row r="268" spans="10:13" s="32" customFormat="1">
      <c r="J268" s="33"/>
      <c r="K268" s="33"/>
      <c r="L268" s="33"/>
      <c r="M268" s="33"/>
    </row>
    <row r="269" spans="10:13" s="32" customFormat="1">
      <c r="J269" s="33"/>
      <c r="K269" s="33"/>
      <c r="L269" s="33"/>
      <c r="M269" s="33"/>
    </row>
    <row r="270" spans="10:13" s="32" customFormat="1">
      <c r="J270" s="33"/>
      <c r="K270" s="33"/>
      <c r="L270" s="33"/>
      <c r="M270" s="33"/>
    </row>
    <row r="271" spans="10:13" s="32" customFormat="1">
      <c r="J271" s="33"/>
      <c r="K271" s="33"/>
      <c r="L271" s="33"/>
      <c r="M271" s="33"/>
    </row>
    <row r="272" spans="10:13" s="32" customFormat="1">
      <c r="J272" s="33"/>
      <c r="K272" s="33"/>
      <c r="L272" s="33"/>
      <c r="M272" s="33"/>
    </row>
    <row r="273" spans="10:13" s="32" customFormat="1">
      <c r="J273" s="33"/>
      <c r="K273" s="33"/>
      <c r="L273" s="33"/>
      <c r="M273" s="33"/>
    </row>
    <row r="274" spans="10:13" s="32" customFormat="1">
      <c r="J274" s="33"/>
      <c r="K274" s="33"/>
      <c r="L274" s="33"/>
      <c r="M274" s="33"/>
    </row>
    <row r="275" spans="10:13" s="32" customFormat="1">
      <c r="J275" s="33"/>
      <c r="K275" s="33"/>
      <c r="L275" s="33"/>
      <c r="M275" s="33"/>
    </row>
    <row r="276" spans="10:13" s="32" customFormat="1">
      <c r="J276" s="33"/>
      <c r="K276" s="33"/>
      <c r="L276" s="33"/>
      <c r="M276" s="33"/>
    </row>
    <row r="277" spans="10:13" s="32" customFormat="1">
      <c r="J277" s="33"/>
      <c r="K277" s="33"/>
      <c r="L277" s="33"/>
      <c r="M277" s="33"/>
    </row>
    <row r="278" spans="10:13" s="32" customFormat="1">
      <c r="J278" s="33"/>
      <c r="K278" s="33"/>
      <c r="L278" s="33"/>
      <c r="M278" s="33"/>
    </row>
    <row r="279" spans="10:13" s="32" customFormat="1">
      <c r="J279" s="33"/>
      <c r="K279" s="33"/>
      <c r="L279" s="33"/>
      <c r="M279" s="33"/>
    </row>
    <row r="280" spans="10:13" s="32" customFormat="1">
      <c r="J280" s="33"/>
      <c r="K280" s="33"/>
      <c r="L280" s="33"/>
      <c r="M280" s="33"/>
    </row>
    <row r="281" spans="10:13" s="32" customFormat="1">
      <c r="J281" s="33"/>
      <c r="K281" s="33"/>
      <c r="L281" s="33"/>
      <c r="M281" s="33"/>
    </row>
    <row r="282" spans="10:13" s="32" customFormat="1">
      <c r="J282" s="33"/>
      <c r="K282" s="33"/>
      <c r="L282" s="33"/>
      <c r="M282" s="33"/>
    </row>
    <row r="283" spans="10:13" s="32" customFormat="1">
      <c r="J283" s="33"/>
      <c r="K283" s="33"/>
      <c r="L283" s="33"/>
      <c r="M283" s="33"/>
    </row>
    <row r="284" spans="10:13" s="32" customFormat="1">
      <c r="J284" s="33"/>
      <c r="K284" s="33"/>
      <c r="L284" s="33"/>
      <c r="M284" s="33"/>
    </row>
    <row r="285" spans="10:13" s="32" customFormat="1">
      <c r="J285" s="33"/>
      <c r="K285" s="33"/>
      <c r="L285" s="33"/>
      <c r="M285" s="33"/>
    </row>
    <row r="286" spans="10:13" s="32" customFormat="1">
      <c r="J286" s="33"/>
      <c r="K286" s="33"/>
      <c r="L286" s="33"/>
      <c r="M286" s="33"/>
    </row>
    <row r="287" spans="10:13" s="32" customFormat="1">
      <c r="J287" s="33"/>
      <c r="K287" s="33"/>
      <c r="L287" s="33"/>
      <c r="M287" s="33"/>
    </row>
    <row r="288" spans="10:13" s="32" customFormat="1">
      <c r="J288" s="33"/>
      <c r="K288" s="33"/>
      <c r="L288" s="33"/>
      <c r="M288" s="33"/>
    </row>
    <row r="289" spans="10:13" s="32" customFormat="1">
      <c r="J289" s="33"/>
      <c r="K289" s="33"/>
      <c r="L289" s="33"/>
      <c r="M289" s="33"/>
    </row>
    <row r="290" spans="10:13" s="32" customFormat="1">
      <c r="J290" s="33"/>
      <c r="K290" s="33"/>
      <c r="L290" s="33"/>
      <c r="M290" s="33"/>
    </row>
    <row r="291" spans="10:13" s="32" customFormat="1">
      <c r="J291" s="33"/>
      <c r="K291" s="33"/>
      <c r="L291" s="33"/>
      <c r="M291" s="33"/>
    </row>
    <row r="292" spans="10:13" s="32" customFormat="1">
      <c r="J292" s="33"/>
      <c r="K292" s="33"/>
      <c r="L292" s="33"/>
      <c r="M292" s="33"/>
    </row>
    <row r="293" spans="10:13" s="32" customFormat="1">
      <c r="J293" s="33"/>
      <c r="K293" s="33"/>
      <c r="L293" s="33"/>
      <c r="M293" s="33"/>
    </row>
    <row r="294" spans="10:13" s="32" customFormat="1">
      <c r="J294" s="33"/>
      <c r="K294" s="33"/>
      <c r="L294" s="33"/>
      <c r="M294" s="33"/>
    </row>
    <row r="295" spans="10:13" s="32" customFormat="1">
      <c r="J295" s="33"/>
      <c r="K295" s="33"/>
      <c r="L295" s="33"/>
      <c r="M295" s="33"/>
    </row>
    <row r="296" spans="10:13" s="32" customFormat="1">
      <c r="J296" s="33"/>
      <c r="K296" s="33"/>
      <c r="L296" s="33"/>
      <c r="M296" s="33"/>
    </row>
    <row r="297" spans="10:13" s="32" customFormat="1">
      <c r="J297" s="33"/>
      <c r="K297" s="33"/>
      <c r="L297" s="33"/>
      <c r="M297" s="33"/>
    </row>
    <row r="298" spans="10:13" s="32" customFormat="1">
      <c r="J298" s="33"/>
      <c r="K298" s="33"/>
      <c r="L298" s="33"/>
      <c r="M298" s="33"/>
    </row>
    <row r="299" spans="10:13" s="32" customFormat="1">
      <c r="J299" s="33"/>
      <c r="K299" s="33"/>
      <c r="L299" s="33"/>
      <c r="M299" s="33"/>
    </row>
    <row r="300" spans="10:13" s="32" customFormat="1">
      <c r="J300" s="33"/>
      <c r="K300" s="33"/>
      <c r="L300" s="33"/>
      <c r="M300" s="33"/>
    </row>
    <row r="301" spans="10:13" s="32" customFormat="1">
      <c r="J301" s="33"/>
      <c r="K301" s="33"/>
      <c r="L301" s="33"/>
      <c r="M301" s="33"/>
    </row>
    <row r="302" spans="10:13" s="32" customFormat="1">
      <c r="J302" s="33"/>
      <c r="K302" s="33"/>
      <c r="L302" s="33"/>
      <c r="M302" s="33"/>
    </row>
    <row r="303" spans="10:13" s="32" customFormat="1">
      <c r="J303" s="33"/>
      <c r="K303" s="33"/>
      <c r="L303" s="33"/>
      <c r="M303" s="33"/>
    </row>
    <row r="304" spans="10:13" s="32" customFormat="1">
      <c r="J304" s="33"/>
      <c r="K304" s="33"/>
      <c r="L304" s="33"/>
      <c r="M304" s="33"/>
    </row>
    <row r="305" spans="10:13" s="32" customFormat="1">
      <c r="J305" s="33"/>
      <c r="K305" s="33"/>
      <c r="L305" s="33"/>
      <c r="M305" s="33"/>
    </row>
    <row r="306" spans="10:13" s="32" customFormat="1">
      <c r="J306" s="33"/>
      <c r="K306" s="33"/>
      <c r="L306" s="33"/>
      <c r="M306" s="33"/>
    </row>
    <row r="307" spans="10:13" s="32" customFormat="1">
      <c r="J307" s="33"/>
      <c r="K307" s="33"/>
      <c r="L307" s="33"/>
      <c r="M307" s="33"/>
    </row>
    <row r="308" spans="10:13" s="32" customFormat="1">
      <c r="J308" s="33"/>
      <c r="K308" s="33"/>
      <c r="L308" s="33"/>
      <c r="M308" s="33"/>
    </row>
    <row r="309" spans="10:13" s="32" customFormat="1">
      <c r="J309" s="33"/>
      <c r="K309" s="33"/>
      <c r="L309" s="33"/>
      <c r="M309" s="33"/>
    </row>
    <row r="310" spans="10:13" s="32" customFormat="1">
      <c r="J310" s="33"/>
      <c r="K310" s="33"/>
      <c r="L310" s="33"/>
      <c r="M310" s="33"/>
    </row>
    <row r="311" spans="10:13" s="32" customFormat="1">
      <c r="J311" s="33"/>
      <c r="K311" s="33"/>
      <c r="L311" s="33"/>
      <c r="M311" s="33"/>
    </row>
    <row r="312" spans="10:13" s="32" customFormat="1">
      <c r="J312" s="33"/>
      <c r="K312" s="33"/>
      <c r="L312" s="33"/>
      <c r="M312" s="33"/>
    </row>
    <row r="313" spans="10:13" s="32" customFormat="1">
      <c r="J313" s="33"/>
      <c r="K313" s="33"/>
      <c r="L313" s="33"/>
      <c r="M313" s="33"/>
    </row>
    <row r="314" spans="10:13" s="32" customFormat="1">
      <c r="J314" s="33"/>
      <c r="K314" s="33"/>
      <c r="L314" s="33"/>
      <c r="M314" s="33"/>
    </row>
    <row r="315" spans="10:13" s="32" customFormat="1">
      <c r="J315" s="33"/>
      <c r="K315" s="33"/>
      <c r="L315" s="33"/>
      <c r="M315" s="33"/>
    </row>
    <row r="316" spans="10:13" s="32" customFormat="1">
      <c r="J316" s="33"/>
      <c r="K316" s="33"/>
      <c r="L316" s="33"/>
      <c r="M316" s="33"/>
    </row>
    <row r="317" spans="10:13" s="32" customFormat="1">
      <c r="J317" s="33"/>
      <c r="K317" s="33"/>
      <c r="L317" s="33"/>
      <c r="M317" s="33"/>
    </row>
    <row r="318" spans="10:13" s="32" customFormat="1">
      <c r="J318" s="33"/>
      <c r="K318" s="33"/>
      <c r="L318" s="33"/>
      <c r="M318" s="33"/>
    </row>
    <row r="319" spans="10:13" s="32" customFormat="1">
      <c r="J319" s="33"/>
      <c r="K319" s="33"/>
      <c r="L319" s="33"/>
      <c r="M319" s="33"/>
    </row>
    <row r="320" spans="10:13" s="32" customFormat="1">
      <c r="J320" s="33"/>
      <c r="K320" s="33"/>
      <c r="L320" s="33"/>
      <c r="M320" s="33"/>
    </row>
    <row r="321" spans="10:13" s="32" customFormat="1">
      <c r="J321" s="33"/>
      <c r="K321" s="33"/>
      <c r="L321" s="33"/>
      <c r="M321" s="33"/>
    </row>
    <row r="322" spans="10:13" s="32" customFormat="1">
      <c r="J322" s="33"/>
      <c r="K322" s="33"/>
      <c r="L322" s="33"/>
      <c r="M322" s="33"/>
    </row>
    <row r="323" spans="10:13" s="32" customFormat="1">
      <c r="J323" s="33"/>
      <c r="K323" s="33"/>
      <c r="L323" s="33"/>
      <c r="M323" s="33"/>
    </row>
    <row r="324" spans="10:13" s="32" customFormat="1">
      <c r="J324" s="33"/>
      <c r="K324" s="33"/>
      <c r="L324" s="33"/>
      <c r="M324" s="33"/>
    </row>
    <row r="325" spans="10:13" s="32" customFormat="1">
      <c r="J325" s="33"/>
      <c r="K325" s="33"/>
      <c r="L325" s="33"/>
      <c r="M325" s="33"/>
    </row>
    <row r="326" spans="10:13" s="32" customFormat="1">
      <c r="J326" s="33"/>
      <c r="K326" s="33"/>
      <c r="L326" s="33"/>
      <c r="M326" s="33"/>
    </row>
    <row r="327" spans="10:13" s="32" customFormat="1">
      <c r="J327" s="33"/>
      <c r="K327" s="33"/>
      <c r="L327" s="33"/>
      <c r="M327" s="33"/>
    </row>
    <row r="328" spans="10:13" s="32" customFormat="1">
      <c r="J328" s="33"/>
      <c r="K328" s="33"/>
      <c r="L328" s="33"/>
      <c r="M328" s="33"/>
    </row>
    <row r="329" spans="10:13" s="32" customFormat="1">
      <c r="J329" s="33"/>
      <c r="K329" s="33"/>
      <c r="L329" s="33"/>
      <c r="M329" s="33"/>
    </row>
    <row r="330" spans="10:13" s="32" customFormat="1">
      <c r="J330" s="33"/>
      <c r="K330" s="33"/>
      <c r="L330" s="33"/>
      <c r="M330" s="33"/>
    </row>
    <row r="331" spans="10:13" s="32" customFormat="1">
      <c r="J331" s="33"/>
      <c r="K331" s="33"/>
      <c r="L331" s="33"/>
      <c r="M331" s="33"/>
    </row>
    <row r="332" spans="10:13" s="32" customFormat="1">
      <c r="J332" s="33"/>
      <c r="K332" s="33"/>
      <c r="L332" s="33"/>
      <c r="M332" s="33"/>
    </row>
    <row r="333" spans="10:13" s="32" customFormat="1">
      <c r="J333" s="33"/>
      <c r="K333" s="33"/>
      <c r="L333" s="33"/>
      <c r="M333" s="33"/>
    </row>
    <row r="334" spans="10:13" s="32" customFormat="1">
      <c r="J334" s="33"/>
      <c r="K334" s="33"/>
      <c r="L334" s="33"/>
      <c r="M334" s="33"/>
    </row>
    <row r="335" spans="10:13" s="32" customFormat="1">
      <c r="J335" s="33"/>
      <c r="K335" s="33"/>
      <c r="L335" s="33"/>
      <c r="M335" s="33"/>
    </row>
    <row r="336" spans="10:13" s="32" customFormat="1">
      <c r="J336" s="33"/>
      <c r="K336" s="33"/>
      <c r="L336" s="33"/>
      <c r="M336" s="33"/>
    </row>
    <row r="337" spans="10:13" s="32" customFormat="1">
      <c r="J337" s="33"/>
      <c r="K337" s="33"/>
      <c r="L337" s="33"/>
      <c r="M337" s="33"/>
    </row>
    <row r="338" spans="10:13" s="32" customFormat="1">
      <c r="J338" s="33"/>
      <c r="K338" s="33"/>
      <c r="L338" s="33"/>
      <c r="M338" s="33"/>
    </row>
    <row r="339" spans="10:13" s="32" customFormat="1">
      <c r="J339" s="33"/>
      <c r="K339" s="33"/>
      <c r="L339" s="33"/>
      <c r="M339" s="33"/>
    </row>
    <row r="340" spans="10:13" s="32" customFormat="1">
      <c r="J340" s="33"/>
      <c r="K340" s="33"/>
      <c r="L340" s="33"/>
      <c r="M340" s="33"/>
    </row>
    <row r="341" spans="10:13" s="32" customFormat="1">
      <c r="J341" s="33"/>
      <c r="K341" s="33"/>
      <c r="L341" s="33"/>
      <c r="M341" s="33"/>
    </row>
    <row r="342" spans="10:13" s="32" customFormat="1">
      <c r="J342" s="33"/>
      <c r="K342" s="33"/>
      <c r="L342" s="33"/>
      <c r="M342" s="33"/>
    </row>
    <row r="343" spans="10:13" s="32" customFormat="1">
      <c r="J343" s="33"/>
      <c r="K343" s="33"/>
      <c r="L343" s="33"/>
      <c r="M343" s="33"/>
    </row>
    <row r="344" spans="10:13" s="32" customFormat="1">
      <c r="J344" s="33"/>
      <c r="K344" s="33"/>
      <c r="L344" s="33"/>
      <c r="M344" s="33"/>
    </row>
    <row r="345" spans="10:13" s="32" customFormat="1">
      <c r="J345" s="33"/>
      <c r="K345" s="33"/>
      <c r="L345" s="33"/>
      <c r="M345" s="33"/>
    </row>
    <row r="346" spans="10:13" s="32" customFormat="1">
      <c r="J346" s="33"/>
      <c r="K346" s="33"/>
      <c r="L346" s="33"/>
      <c r="M346" s="33"/>
    </row>
    <row r="347" spans="10:13" s="32" customFormat="1">
      <c r="J347" s="33"/>
      <c r="K347" s="33"/>
      <c r="L347" s="33"/>
      <c r="M347" s="33"/>
    </row>
    <row r="348" spans="10:13" s="32" customFormat="1">
      <c r="J348" s="33"/>
      <c r="K348" s="33"/>
      <c r="L348" s="33"/>
      <c r="M348" s="33"/>
    </row>
    <row r="349" spans="10:13" s="32" customFormat="1">
      <c r="J349" s="33"/>
      <c r="K349" s="33"/>
      <c r="L349" s="33"/>
      <c r="M349" s="33"/>
    </row>
    <row r="350" spans="10:13" s="32" customFormat="1">
      <c r="J350" s="33"/>
      <c r="K350" s="33"/>
      <c r="L350" s="33"/>
      <c r="M350" s="33"/>
    </row>
    <row r="351" spans="10:13" s="32" customFormat="1">
      <c r="J351" s="33"/>
      <c r="K351" s="33"/>
      <c r="L351" s="33"/>
      <c r="M351" s="33"/>
    </row>
    <row r="352" spans="10:13" s="32" customFormat="1">
      <c r="J352" s="33"/>
      <c r="K352" s="33"/>
      <c r="L352" s="33"/>
      <c r="M352" s="33"/>
    </row>
    <row r="353" spans="10:13" s="32" customFormat="1">
      <c r="J353" s="33"/>
      <c r="K353" s="33"/>
      <c r="L353" s="33"/>
      <c r="M353" s="33"/>
    </row>
    <row r="354" spans="10:13" s="32" customFormat="1">
      <c r="J354" s="33"/>
      <c r="K354" s="33"/>
      <c r="L354" s="33"/>
      <c r="M354" s="33"/>
    </row>
    <row r="355" spans="10:13" s="32" customFormat="1">
      <c r="J355" s="33"/>
      <c r="K355" s="33"/>
      <c r="L355" s="33"/>
      <c r="M355" s="33"/>
    </row>
    <row r="356" spans="10:13" s="32" customFormat="1">
      <c r="J356" s="33"/>
      <c r="K356" s="33"/>
      <c r="L356" s="33"/>
      <c r="M356" s="33"/>
    </row>
    <row r="357" spans="10:13" s="32" customFormat="1">
      <c r="J357" s="33"/>
      <c r="K357" s="33"/>
      <c r="L357" s="33"/>
      <c r="M357" s="33"/>
    </row>
    <row r="358" spans="10:13" s="32" customFormat="1">
      <c r="J358" s="33"/>
      <c r="K358" s="33"/>
      <c r="L358" s="33"/>
      <c r="M358" s="33"/>
    </row>
    <row r="359" spans="10:13" s="32" customFormat="1">
      <c r="J359" s="33"/>
      <c r="K359" s="33"/>
      <c r="L359" s="33"/>
      <c r="M359" s="33"/>
    </row>
    <row r="360" spans="10:13" s="32" customFormat="1">
      <c r="J360" s="33"/>
      <c r="K360" s="33"/>
      <c r="L360" s="33"/>
      <c r="M360" s="33"/>
    </row>
    <row r="361" spans="10:13" s="32" customFormat="1">
      <c r="J361" s="33"/>
      <c r="K361" s="33"/>
      <c r="L361" s="33"/>
      <c r="M361" s="33"/>
    </row>
    <row r="362" spans="10:13" s="32" customFormat="1">
      <c r="J362" s="33"/>
      <c r="K362" s="33"/>
      <c r="L362" s="33"/>
      <c r="M362" s="33"/>
    </row>
    <row r="363" spans="10:13" s="32" customFormat="1">
      <c r="J363" s="33"/>
      <c r="K363" s="33"/>
      <c r="L363" s="33"/>
      <c r="M363" s="33"/>
    </row>
    <row r="364" spans="10:13" s="32" customFormat="1">
      <c r="J364" s="33"/>
      <c r="K364" s="33"/>
      <c r="L364" s="33"/>
      <c r="M364" s="33"/>
    </row>
    <row r="365" spans="10:13" s="32" customFormat="1">
      <c r="J365" s="33"/>
      <c r="K365" s="33"/>
      <c r="L365" s="33"/>
      <c r="M365" s="33"/>
    </row>
    <row r="366" spans="10:13" s="32" customFormat="1">
      <c r="J366" s="33"/>
      <c r="K366" s="33"/>
      <c r="L366" s="33"/>
      <c r="M366" s="33"/>
    </row>
    <row r="367" spans="10:13" s="32" customFormat="1">
      <c r="J367" s="33"/>
      <c r="K367" s="33"/>
      <c r="L367" s="33"/>
      <c r="M367" s="33"/>
    </row>
    <row r="368" spans="10:13" s="32" customFormat="1">
      <c r="J368" s="33"/>
      <c r="K368" s="33"/>
      <c r="L368" s="33"/>
      <c r="M368" s="33"/>
    </row>
    <row r="369" spans="10:13" s="32" customFormat="1">
      <c r="J369" s="33"/>
      <c r="K369" s="33"/>
      <c r="L369" s="33"/>
      <c r="M369" s="33"/>
    </row>
    <row r="370" spans="10:13" s="32" customFormat="1">
      <c r="J370" s="33"/>
      <c r="K370" s="33"/>
      <c r="L370" s="33"/>
      <c r="M370" s="33"/>
    </row>
    <row r="371" spans="10:13" s="32" customFormat="1">
      <c r="J371" s="33"/>
      <c r="K371" s="33"/>
      <c r="L371" s="33"/>
      <c r="M371" s="33"/>
    </row>
    <row r="372" spans="10:13" s="32" customFormat="1">
      <c r="J372" s="33"/>
      <c r="K372" s="33"/>
      <c r="L372" s="33"/>
      <c r="M372" s="33"/>
    </row>
    <row r="373" spans="10:13" s="32" customFormat="1">
      <c r="J373" s="33"/>
      <c r="K373" s="33"/>
      <c r="L373" s="33"/>
      <c r="M373" s="33"/>
    </row>
    <row r="374" spans="10:13" s="32" customFormat="1">
      <c r="J374" s="33"/>
      <c r="K374" s="33"/>
      <c r="L374" s="33"/>
      <c r="M374" s="33"/>
    </row>
    <row r="375" spans="10:13" s="32" customFormat="1">
      <c r="J375" s="33"/>
      <c r="K375" s="33"/>
      <c r="L375" s="33"/>
      <c r="M375" s="33"/>
    </row>
    <row r="376" spans="10:13" s="32" customFormat="1">
      <c r="J376" s="33"/>
      <c r="K376" s="33"/>
      <c r="L376" s="33"/>
      <c r="M376" s="33"/>
    </row>
    <row r="377" spans="10:13" s="32" customFormat="1">
      <c r="J377" s="33"/>
      <c r="K377" s="33"/>
      <c r="L377" s="33"/>
      <c r="M377" s="33"/>
    </row>
    <row r="378" spans="10:13" s="32" customFormat="1">
      <c r="J378" s="33"/>
      <c r="K378" s="33"/>
      <c r="L378" s="33"/>
      <c r="M378" s="33"/>
    </row>
    <row r="379" spans="10:13" s="32" customFormat="1">
      <c r="J379" s="33"/>
      <c r="K379" s="33"/>
      <c r="L379" s="33"/>
      <c r="M379" s="33"/>
    </row>
    <row r="380" spans="10:13" s="32" customFormat="1">
      <c r="J380" s="33"/>
      <c r="K380" s="33"/>
      <c r="L380" s="33"/>
      <c r="M380" s="33"/>
    </row>
    <row r="381" spans="10:13" s="32" customFormat="1">
      <c r="J381" s="33"/>
      <c r="K381" s="33"/>
      <c r="L381" s="33"/>
      <c r="M381" s="33"/>
    </row>
    <row r="382" spans="10:13" s="32" customFormat="1">
      <c r="J382" s="33"/>
      <c r="K382" s="33"/>
      <c r="L382" s="33"/>
      <c r="M382" s="33"/>
    </row>
    <row r="383" spans="10:13" s="32" customFormat="1">
      <c r="J383" s="33"/>
      <c r="K383" s="33"/>
      <c r="L383" s="33"/>
      <c r="M383" s="33"/>
    </row>
    <row r="384" spans="10:13" s="32" customFormat="1">
      <c r="J384" s="33"/>
      <c r="K384" s="33"/>
      <c r="L384" s="33"/>
      <c r="M384" s="33"/>
    </row>
    <row r="385" spans="10:13" s="32" customFormat="1">
      <c r="J385" s="33"/>
      <c r="K385" s="33"/>
      <c r="L385" s="33"/>
      <c r="M385" s="33"/>
    </row>
    <row r="386" spans="10:13" s="32" customFormat="1">
      <c r="J386" s="33"/>
      <c r="K386" s="33"/>
      <c r="L386" s="33"/>
      <c r="M386" s="33"/>
    </row>
    <row r="387" spans="10:13" s="32" customFormat="1">
      <c r="J387" s="33"/>
      <c r="K387" s="33"/>
      <c r="L387" s="33"/>
      <c r="M387" s="33"/>
    </row>
    <row r="388" spans="10:13" s="32" customFormat="1">
      <c r="J388" s="33"/>
      <c r="K388" s="33"/>
      <c r="L388" s="33"/>
      <c r="M388" s="33"/>
    </row>
    <row r="389" spans="10:13" s="32" customFormat="1">
      <c r="J389" s="33"/>
      <c r="K389" s="33"/>
      <c r="L389" s="33"/>
      <c r="M389" s="33"/>
    </row>
    <row r="390" spans="10:13" s="32" customFormat="1">
      <c r="J390" s="33"/>
      <c r="K390" s="33"/>
      <c r="L390" s="33"/>
      <c r="M390" s="33"/>
    </row>
    <row r="391" spans="10:13" s="32" customFormat="1">
      <c r="J391" s="33"/>
      <c r="K391" s="33"/>
      <c r="L391" s="33"/>
      <c r="M391" s="33"/>
    </row>
    <row r="392" spans="10:13" s="32" customFormat="1">
      <c r="J392" s="33"/>
      <c r="K392" s="33"/>
      <c r="L392" s="33"/>
      <c r="M392" s="33"/>
    </row>
    <row r="393" spans="10:13" s="32" customFormat="1">
      <c r="J393" s="33"/>
      <c r="K393" s="33"/>
      <c r="L393" s="33"/>
      <c r="M393" s="33"/>
    </row>
    <row r="394" spans="10:13" s="32" customFormat="1">
      <c r="J394" s="33"/>
      <c r="K394" s="33"/>
      <c r="L394" s="33"/>
      <c r="M394" s="33"/>
    </row>
    <row r="395" spans="10:13" s="32" customFormat="1">
      <c r="J395" s="33"/>
      <c r="K395" s="33"/>
      <c r="L395" s="33"/>
      <c r="M395" s="33"/>
    </row>
    <row r="396" spans="10:13" s="32" customFormat="1">
      <c r="J396" s="33"/>
      <c r="K396" s="33"/>
      <c r="L396" s="33"/>
      <c r="M396" s="33"/>
    </row>
    <row r="397" spans="10:13" s="32" customFormat="1">
      <c r="J397" s="33"/>
      <c r="K397" s="33"/>
      <c r="L397" s="33"/>
      <c r="M397" s="33"/>
    </row>
    <row r="398" spans="10:13" s="32" customFormat="1">
      <c r="J398" s="33"/>
      <c r="K398" s="33"/>
      <c r="L398" s="33"/>
      <c r="M398" s="33"/>
    </row>
    <row r="399" spans="10:13" s="32" customFormat="1">
      <c r="J399" s="33"/>
      <c r="K399" s="33"/>
      <c r="L399" s="33"/>
      <c r="M399" s="33"/>
    </row>
    <row r="400" spans="10:13" s="32" customFormat="1">
      <c r="J400" s="33"/>
      <c r="K400" s="33"/>
      <c r="L400" s="33"/>
      <c r="M400" s="33"/>
    </row>
    <row r="401" spans="10:13" s="32" customFormat="1">
      <c r="J401" s="33"/>
      <c r="K401" s="33"/>
      <c r="L401" s="33"/>
      <c r="M401" s="33"/>
    </row>
    <row r="402" spans="10:13" s="32" customFormat="1">
      <c r="J402" s="33"/>
      <c r="K402" s="33"/>
      <c r="L402" s="33"/>
      <c r="M402" s="33"/>
    </row>
    <row r="403" spans="10:13" s="32" customFormat="1">
      <c r="J403" s="33"/>
      <c r="K403" s="33"/>
      <c r="L403" s="33"/>
      <c r="M403" s="33"/>
    </row>
    <row r="404" spans="10:13" s="32" customFormat="1">
      <c r="J404" s="33"/>
      <c r="K404" s="33"/>
      <c r="L404" s="33"/>
      <c r="M404" s="33"/>
    </row>
    <row r="405" spans="10:13" s="32" customFormat="1">
      <c r="J405" s="33"/>
      <c r="K405" s="33"/>
      <c r="L405" s="33"/>
      <c r="M405" s="33"/>
    </row>
    <row r="406" spans="10:13" s="32" customFormat="1">
      <c r="J406" s="33"/>
      <c r="K406" s="33"/>
      <c r="L406" s="33"/>
      <c r="M406" s="33"/>
    </row>
    <row r="407" spans="10:13" s="32" customFormat="1">
      <c r="J407" s="33"/>
      <c r="K407" s="33"/>
      <c r="L407" s="33"/>
      <c r="M407" s="33"/>
    </row>
    <row r="408" spans="10:13" s="32" customFormat="1">
      <c r="J408" s="33"/>
      <c r="K408" s="33"/>
      <c r="L408" s="33"/>
      <c r="M408" s="33"/>
    </row>
    <row r="409" spans="10:13" s="32" customFormat="1">
      <c r="J409" s="33"/>
      <c r="K409" s="33"/>
      <c r="L409" s="33"/>
      <c r="M409" s="33"/>
    </row>
    <row r="410" spans="10:13" s="32" customFormat="1">
      <c r="J410" s="33"/>
      <c r="K410" s="33"/>
      <c r="L410" s="33"/>
      <c r="M410" s="33"/>
    </row>
    <row r="411" spans="10:13" s="32" customFormat="1">
      <c r="J411" s="33"/>
      <c r="K411" s="33"/>
      <c r="L411" s="33"/>
      <c r="M411" s="33"/>
    </row>
    <row r="412" spans="10:13" s="32" customFormat="1">
      <c r="J412" s="33"/>
      <c r="K412" s="33"/>
      <c r="L412" s="33"/>
      <c r="M412" s="33"/>
    </row>
    <row r="413" spans="10:13" s="32" customFormat="1">
      <c r="J413" s="33"/>
      <c r="K413" s="33"/>
      <c r="L413" s="33"/>
      <c r="M413" s="33"/>
    </row>
    <row r="414" spans="10:13" s="32" customFormat="1">
      <c r="J414" s="33"/>
      <c r="K414" s="33"/>
      <c r="L414" s="33"/>
      <c r="M414" s="33"/>
    </row>
    <row r="415" spans="10:13" s="32" customFormat="1">
      <c r="J415" s="33"/>
      <c r="K415" s="33"/>
      <c r="L415" s="33"/>
      <c r="M415" s="33"/>
    </row>
    <row r="416" spans="10:13" s="32" customFormat="1">
      <c r="J416" s="33"/>
      <c r="K416" s="33"/>
      <c r="L416" s="33"/>
      <c r="M416" s="33"/>
    </row>
    <row r="417" spans="10:13" s="32" customFormat="1">
      <c r="J417" s="33"/>
      <c r="K417" s="33"/>
      <c r="L417" s="33"/>
      <c r="M417" s="33"/>
    </row>
    <row r="418" spans="10:13" s="32" customFormat="1">
      <c r="J418" s="33"/>
      <c r="K418" s="33"/>
      <c r="L418" s="33"/>
      <c r="M418" s="33"/>
    </row>
    <row r="419" spans="10:13" s="32" customFormat="1">
      <c r="J419" s="33"/>
      <c r="K419" s="33"/>
      <c r="L419" s="33"/>
      <c r="M419" s="33"/>
    </row>
    <row r="420" spans="10:13" s="32" customFormat="1">
      <c r="J420" s="33"/>
      <c r="K420" s="33"/>
      <c r="L420" s="33"/>
      <c r="M420" s="33"/>
    </row>
    <row r="421" spans="10:13" s="32" customFormat="1">
      <c r="J421" s="33"/>
      <c r="K421" s="33"/>
      <c r="L421" s="33"/>
      <c r="M421" s="33"/>
    </row>
    <row r="422" spans="10:13" s="32" customFormat="1">
      <c r="J422" s="33"/>
      <c r="K422" s="33"/>
      <c r="L422" s="33"/>
      <c r="M422" s="33"/>
    </row>
    <row r="423" spans="10:13" s="32" customFormat="1">
      <c r="J423" s="33"/>
      <c r="K423" s="33"/>
      <c r="L423" s="33"/>
      <c r="M423" s="33"/>
    </row>
    <row r="424" spans="10:13" s="32" customFormat="1">
      <c r="J424" s="33"/>
      <c r="K424" s="33"/>
      <c r="L424" s="33"/>
      <c r="M424" s="33"/>
    </row>
    <row r="425" spans="10:13" s="32" customFormat="1">
      <c r="J425" s="33"/>
      <c r="K425" s="33"/>
      <c r="L425" s="33"/>
      <c r="M425" s="33"/>
    </row>
    <row r="426" spans="10:13" s="32" customFormat="1">
      <c r="J426" s="33"/>
      <c r="K426" s="33"/>
      <c r="L426" s="33"/>
      <c r="M426" s="33"/>
    </row>
    <row r="427" spans="10:13" s="32" customFormat="1">
      <c r="J427" s="33"/>
      <c r="K427" s="33"/>
      <c r="L427" s="33"/>
      <c r="M427" s="33"/>
    </row>
    <row r="428" spans="10:13" s="32" customFormat="1">
      <c r="J428" s="33"/>
      <c r="K428" s="33"/>
      <c r="L428" s="33"/>
      <c r="M428" s="33"/>
    </row>
    <row r="429" spans="10:13" s="32" customFormat="1">
      <c r="J429" s="33"/>
      <c r="K429" s="33"/>
      <c r="L429" s="33"/>
      <c r="M429" s="33"/>
    </row>
    <row r="430" spans="10:13" s="32" customFormat="1">
      <c r="J430" s="33"/>
      <c r="K430" s="33"/>
      <c r="L430" s="33"/>
      <c r="M430" s="33"/>
    </row>
    <row r="431" spans="10:13" s="32" customFormat="1">
      <c r="J431" s="33"/>
      <c r="K431" s="33"/>
      <c r="L431" s="33"/>
      <c r="M431" s="33"/>
    </row>
    <row r="432" spans="10:13" s="32" customFormat="1">
      <c r="J432" s="33"/>
      <c r="K432" s="33"/>
      <c r="L432" s="33"/>
      <c r="M432" s="33"/>
    </row>
    <row r="433" spans="10:13" s="32" customFormat="1">
      <c r="J433" s="33"/>
      <c r="K433" s="33"/>
      <c r="L433" s="33"/>
      <c r="M433" s="33"/>
    </row>
    <row r="434" spans="10:13" s="32" customFormat="1">
      <c r="J434" s="33"/>
      <c r="K434" s="33"/>
      <c r="L434" s="33"/>
      <c r="M434" s="33"/>
    </row>
    <row r="435" spans="10:13" s="32" customFormat="1">
      <c r="J435" s="33"/>
      <c r="K435" s="33"/>
      <c r="L435" s="33"/>
      <c r="M435" s="33"/>
    </row>
    <row r="436" spans="10:13" s="32" customFormat="1">
      <c r="J436" s="33"/>
      <c r="K436" s="33"/>
      <c r="L436" s="33"/>
      <c r="M436" s="33"/>
    </row>
    <row r="437" spans="10:13" s="32" customFormat="1">
      <c r="J437" s="33"/>
      <c r="K437" s="33"/>
      <c r="L437" s="33"/>
      <c r="M437" s="33"/>
    </row>
    <row r="438" spans="10:13" s="32" customFormat="1">
      <c r="J438" s="33"/>
      <c r="K438" s="33"/>
      <c r="L438" s="33"/>
      <c r="M438" s="33"/>
    </row>
    <row r="439" spans="10:13" s="32" customFormat="1">
      <c r="J439" s="33"/>
      <c r="K439" s="33"/>
      <c r="L439" s="33"/>
      <c r="M439" s="33"/>
    </row>
    <row r="440" spans="10:13" s="32" customFormat="1">
      <c r="J440" s="33"/>
      <c r="K440" s="33"/>
      <c r="L440" s="33"/>
      <c r="M440" s="33"/>
    </row>
    <row r="441" spans="10:13" s="32" customFormat="1">
      <c r="J441" s="33"/>
      <c r="K441" s="33"/>
      <c r="L441" s="33"/>
      <c r="M441" s="33"/>
    </row>
    <row r="442" spans="10:13" s="32" customFormat="1">
      <c r="J442" s="33"/>
      <c r="K442" s="33"/>
      <c r="L442" s="33"/>
      <c r="M442" s="33"/>
    </row>
    <row r="443" spans="10:13" s="32" customFormat="1">
      <c r="J443" s="33"/>
      <c r="K443" s="33"/>
      <c r="L443" s="33"/>
      <c r="M443" s="33"/>
    </row>
    <row r="444" spans="10:13" s="32" customFormat="1">
      <c r="J444" s="33"/>
      <c r="K444" s="33"/>
      <c r="L444" s="33"/>
      <c r="M444" s="33"/>
    </row>
    <row r="445" spans="10:13" s="32" customFormat="1">
      <c r="J445" s="33"/>
      <c r="K445" s="33"/>
      <c r="L445" s="33"/>
      <c r="M445" s="33"/>
    </row>
    <row r="446" spans="10:13" s="32" customFormat="1">
      <c r="J446" s="33"/>
      <c r="K446" s="33"/>
      <c r="L446" s="33"/>
      <c r="M446" s="33"/>
    </row>
    <row r="447" spans="10:13" s="32" customFormat="1">
      <c r="J447" s="33"/>
      <c r="K447" s="33"/>
      <c r="L447" s="33"/>
      <c r="M447" s="33"/>
    </row>
    <row r="448" spans="10:13" s="32" customFormat="1">
      <c r="J448" s="33"/>
      <c r="K448" s="33"/>
      <c r="L448" s="33"/>
      <c r="M448" s="33"/>
    </row>
    <row r="449" spans="10:13" s="32" customFormat="1">
      <c r="J449" s="33"/>
      <c r="K449" s="33"/>
      <c r="L449" s="33"/>
      <c r="M449" s="33"/>
    </row>
    <row r="450" spans="10:13" s="32" customFormat="1">
      <c r="J450" s="33"/>
      <c r="K450" s="33"/>
      <c r="L450" s="33"/>
      <c r="M450" s="33"/>
    </row>
    <row r="451" spans="10:13" s="32" customFormat="1">
      <c r="J451" s="33"/>
      <c r="K451" s="33"/>
      <c r="L451" s="33"/>
      <c r="M451" s="33"/>
    </row>
    <row r="452" spans="10:13" s="32" customFormat="1">
      <c r="J452" s="33"/>
      <c r="K452" s="33"/>
      <c r="L452" s="33"/>
      <c r="M452" s="33"/>
    </row>
    <row r="453" spans="10:13" s="32" customFormat="1">
      <c r="J453" s="33"/>
      <c r="K453" s="33"/>
      <c r="L453" s="33"/>
      <c r="M453" s="33"/>
    </row>
    <row r="454" spans="10:13" s="32" customFormat="1">
      <c r="J454" s="33"/>
      <c r="K454" s="33"/>
      <c r="L454" s="33"/>
      <c r="M454" s="33"/>
    </row>
    <row r="455" spans="10:13" s="32" customFormat="1">
      <c r="J455" s="33"/>
      <c r="K455" s="33"/>
      <c r="L455" s="33"/>
      <c r="M455" s="33"/>
    </row>
    <row r="456" spans="10:13" s="32" customFormat="1">
      <c r="J456" s="33"/>
      <c r="K456" s="33"/>
      <c r="L456" s="33"/>
      <c r="M456" s="33"/>
    </row>
    <row r="457" spans="10:13" s="32" customFormat="1">
      <c r="J457" s="33"/>
      <c r="K457" s="33"/>
      <c r="L457" s="33"/>
      <c r="M457" s="33"/>
    </row>
  </sheetData>
  <mergeCells count="53">
    <mergeCell ref="E43:E44"/>
    <mergeCell ref="F43:F44"/>
    <mergeCell ref="B42:B52"/>
    <mergeCell ref="D42:D52"/>
    <mergeCell ref="E50:E51"/>
    <mergeCell ref="F50:F51"/>
    <mergeCell ref="C42:C52"/>
    <mergeCell ref="F33:F34"/>
    <mergeCell ref="B35:B41"/>
    <mergeCell ref="C35:C41"/>
    <mergeCell ref="D35:D41"/>
    <mergeCell ref="E35:E36"/>
    <mergeCell ref="F35:F36"/>
    <mergeCell ref="E37:E39"/>
    <mergeCell ref="E40:E41"/>
    <mergeCell ref="F40:F41"/>
    <mergeCell ref="A1:D1"/>
    <mergeCell ref="B2:M2"/>
    <mergeCell ref="B3:B4"/>
    <mergeCell ref="C3:C4"/>
    <mergeCell ref="D3:M3"/>
    <mergeCell ref="B5:B14"/>
    <mergeCell ref="C5:C14"/>
    <mergeCell ref="D5:D14"/>
    <mergeCell ref="E5:E14"/>
    <mergeCell ref="F5:F7"/>
    <mergeCell ref="F8:F13"/>
    <mergeCell ref="B15:B26"/>
    <mergeCell ref="C15:C26"/>
    <mergeCell ref="D15:D20"/>
    <mergeCell ref="E15:E20"/>
    <mergeCell ref="G50:G51"/>
    <mergeCell ref="F16:F19"/>
    <mergeCell ref="D22:D24"/>
    <mergeCell ref="E22:E24"/>
    <mergeCell ref="D25:D26"/>
    <mergeCell ref="E25:E26"/>
    <mergeCell ref="B27:B34"/>
    <mergeCell ref="C27:C34"/>
    <mergeCell ref="D27:D34"/>
    <mergeCell ref="E27:E34"/>
    <mergeCell ref="F28:F29"/>
    <mergeCell ref="F30:F31"/>
    <mergeCell ref="H43:H44"/>
    <mergeCell ref="G33:G34"/>
    <mergeCell ref="G35:G36"/>
    <mergeCell ref="M22:M24"/>
    <mergeCell ref="G22:G24"/>
    <mergeCell ref="H22:H24"/>
    <mergeCell ref="I22:I24"/>
    <mergeCell ref="J22:J24"/>
    <mergeCell ref="K22:K24"/>
    <mergeCell ref="L22:L24"/>
  </mergeCells>
  <hyperlinks>
    <hyperlink ref="A1:D1" location="Inicio!A1" display="INICIO"/>
  </hyperlinks>
  <pageMargins left="0.70866141732283472" right="0.70866141732283472" top="0.74803149606299213" bottom="0.74803149606299213" header="0.31496062992125984" footer="0.31496062992125984"/>
  <pageSetup scale="75" orientation="landscape" r:id="rId1"/>
  <drawing r:id="rId2"/>
</worksheet>
</file>

<file path=xl/worksheets/sheet20.xml><?xml version="1.0" encoding="utf-8"?>
<worksheet xmlns="http://schemas.openxmlformats.org/spreadsheetml/2006/main" xmlns:r="http://schemas.openxmlformats.org/officeDocument/2006/relationships">
  <sheetPr>
    <tabColor theme="9" tint="0.59999389629810485"/>
  </sheetPr>
  <dimension ref="A1:AA32"/>
  <sheetViews>
    <sheetView topLeftCell="G25" zoomScale="70" zoomScaleNormal="70" workbookViewId="0">
      <selection activeCell="AA32" sqref="AA32"/>
    </sheetView>
  </sheetViews>
  <sheetFormatPr baseColWidth="10" defaultColWidth="11.42578125" defaultRowHeight="12.75"/>
  <cols>
    <col min="1" max="3" width="11.42578125" style="35"/>
    <col min="4" max="4" width="14.85546875" style="35" customWidth="1"/>
    <col min="5" max="7" width="11.42578125" style="35"/>
    <col min="8" max="8" width="14.28515625" style="35" customWidth="1"/>
    <col min="9" max="9" width="16.28515625" style="35" customWidth="1"/>
    <col min="10" max="10" width="21.85546875" style="35" customWidth="1"/>
    <col min="11" max="11" width="23.42578125" style="35" customWidth="1"/>
    <col min="12" max="12" width="13.42578125" style="35" customWidth="1"/>
    <col min="13" max="13" width="11.42578125" style="35"/>
    <col min="14" max="14" width="11.5703125" style="35" customWidth="1"/>
    <col min="15" max="15" width="11.42578125" style="35"/>
    <col min="16" max="16" width="11.5703125" style="35" customWidth="1"/>
    <col min="17" max="17" width="11.42578125" style="35"/>
    <col min="18" max="18" width="11.5703125" style="35" customWidth="1"/>
    <col min="19" max="19" width="11.42578125" style="35"/>
    <col min="20" max="20" width="13.28515625" style="35" customWidth="1"/>
    <col min="21" max="21" width="16.140625" style="35" customWidth="1"/>
    <col min="22" max="22" width="18.5703125" style="35" customWidth="1"/>
    <col min="23" max="24" width="19.140625" style="35" customWidth="1"/>
    <col min="25" max="25" width="16" style="35" customWidth="1"/>
    <col min="26" max="26" width="14.140625" style="35" customWidth="1"/>
    <col min="27" max="27" width="14.85546875" style="35" customWidth="1"/>
    <col min="28" max="28" width="8.5703125" style="35" customWidth="1"/>
    <col min="29" max="16384" width="11.42578125" style="35"/>
  </cols>
  <sheetData>
    <row r="1" spans="1:25" ht="42" customHeight="1">
      <c r="L1" s="757" t="s">
        <v>313</v>
      </c>
      <c r="M1" s="824"/>
      <c r="N1" s="824"/>
      <c r="O1" s="824"/>
    </row>
    <row r="2" spans="1:25" ht="50.25" customHeight="1">
      <c r="A2" s="763" t="s">
        <v>352</v>
      </c>
      <c r="B2" s="763" t="s">
        <v>350</v>
      </c>
      <c r="C2" s="763" t="s">
        <v>187</v>
      </c>
      <c r="D2" s="763" t="s">
        <v>0</v>
      </c>
      <c r="E2" s="763" t="s">
        <v>348</v>
      </c>
      <c r="F2" s="763" t="s">
        <v>341</v>
      </c>
      <c r="G2" s="763" t="s">
        <v>1</v>
      </c>
      <c r="H2" s="763" t="s">
        <v>469</v>
      </c>
      <c r="I2" s="763" t="s">
        <v>108</v>
      </c>
      <c r="J2" s="763" t="s">
        <v>349</v>
      </c>
      <c r="K2" s="763" t="s">
        <v>109</v>
      </c>
      <c r="L2" s="763" t="s">
        <v>2</v>
      </c>
      <c r="M2" s="821" t="s">
        <v>3</v>
      </c>
      <c r="N2" s="822"/>
      <c r="O2" s="822"/>
      <c r="P2" s="822"/>
      <c r="Q2" s="822"/>
      <c r="R2" s="822"/>
      <c r="S2" s="858"/>
      <c r="T2" s="36"/>
      <c r="U2" s="786" t="s">
        <v>434</v>
      </c>
      <c r="V2" s="787"/>
      <c r="W2" s="787"/>
      <c r="X2" s="787"/>
      <c r="Y2" s="788"/>
    </row>
    <row r="3" spans="1:25" ht="54.75" customHeight="1">
      <c r="A3" s="764"/>
      <c r="B3" s="764"/>
      <c r="C3" s="764"/>
      <c r="D3" s="764"/>
      <c r="E3" s="764"/>
      <c r="F3" s="764"/>
      <c r="G3" s="764"/>
      <c r="H3" s="764"/>
      <c r="I3" s="764"/>
      <c r="J3" s="764"/>
      <c r="K3" s="764"/>
      <c r="L3" s="764"/>
      <c r="M3" s="36" t="s">
        <v>124</v>
      </c>
      <c r="N3" s="36" t="s">
        <v>126</v>
      </c>
      <c r="O3" s="36" t="s">
        <v>125</v>
      </c>
      <c r="P3" s="36" t="s">
        <v>127</v>
      </c>
      <c r="Q3" s="36" t="s">
        <v>128</v>
      </c>
      <c r="R3" s="36" t="s">
        <v>129</v>
      </c>
      <c r="S3" s="36" t="s">
        <v>130</v>
      </c>
      <c r="T3" s="36" t="s">
        <v>131</v>
      </c>
      <c r="U3" s="36" t="s">
        <v>296</v>
      </c>
      <c r="V3" s="36" t="s">
        <v>292</v>
      </c>
      <c r="W3" s="36" t="s">
        <v>293</v>
      </c>
      <c r="X3" s="36" t="s">
        <v>294</v>
      </c>
      <c r="Y3" s="342" t="s">
        <v>465</v>
      </c>
    </row>
    <row r="4" spans="1:25" ht="104.25" customHeight="1">
      <c r="A4" s="444" t="s">
        <v>424</v>
      </c>
      <c r="B4" s="445" t="s">
        <v>4</v>
      </c>
      <c r="C4" s="445" t="s">
        <v>5</v>
      </c>
      <c r="D4" s="445" t="s">
        <v>171</v>
      </c>
      <c r="E4" s="202" t="s">
        <v>10</v>
      </c>
      <c r="F4" s="202" t="s">
        <v>11</v>
      </c>
      <c r="G4" s="164">
        <v>0.9</v>
      </c>
      <c r="H4" s="168">
        <v>1</v>
      </c>
      <c r="I4" s="202" t="s">
        <v>151</v>
      </c>
      <c r="J4" s="202" t="s">
        <v>373</v>
      </c>
      <c r="K4" s="322" t="s">
        <v>408</v>
      </c>
      <c r="L4" s="37" t="s">
        <v>272</v>
      </c>
      <c r="M4" s="58">
        <v>1</v>
      </c>
      <c r="N4" s="247"/>
      <c r="O4" s="58">
        <v>1</v>
      </c>
      <c r="P4" s="247"/>
      <c r="Q4" s="58">
        <v>1</v>
      </c>
      <c r="R4" s="247"/>
      <c r="S4" s="58">
        <v>1</v>
      </c>
      <c r="T4" s="256"/>
      <c r="U4" s="67">
        <f t="shared" ref="U4:U18" si="0">IFERROR((N4*100%)/M4,"-")</f>
        <v>0</v>
      </c>
      <c r="V4" s="67">
        <f t="shared" ref="V4:V18" si="1">IFERROR((P4*100%)/O4,"-")</f>
        <v>0</v>
      </c>
      <c r="W4" s="67">
        <f t="shared" ref="W4:W18" si="2">IFERROR((R4*100%)/Q4,"-")</f>
        <v>0</v>
      </c>
      <c r="X4" s="67">
        <f t="shared" ref="X4:X18" si="3">IFERROR((T4*100%)/S4,"-")</f>
        <v>0</v>
      </c>
      <c r="Y4" s="67">
        <f t="shared" ref="Y4:Y19" si="4">IFERROR(AVERAGE(U4:X4),"-")</f>
        <v>0</v>
      </c>
    </row>
    <row r="5" spans="1:25" ht="98.25" customHeight="1">
      <c r="A5" s="778" t="s">
        <v>29</v>
      </c>
      <c r="B5" s="769" t="s">
        <v>166</v>
      </c>
      <c r="C5" s="769" t="s">
        <v>27</v>
      </c>
      <c r="D5" s="769" t="s">
        <v>281</v>
      </c>
      <c r="E5" s="199" t="s">
        <v>28</v>
      </c>
      <c r="F5" s="326" t="s">
        <v>464</v>
      </c>
      <c r="G5" s="201">
        <v>1</v>
      </c>
      <c r="H5" s="200">
        <v>1</v>
      </c>
      <c r="I5" s="204" t="s">
        <v>134</v>
      </c>
      <c r="J5" s="204" t="s">
        <v>417</v>
      </c>
      <c r="K5" s="374" t="s">
        <v>473</v>
      </c>
      <c r="L5" s="116" t="s">
        <v>112</v>
      </c>
      <c r="M5" s="121">
        <v>1</v>
      </c>
      <c r="N5" s="291"/>
      <c r="O5" s="121">
        <v>1</v>
      </c>
      <c r="P5" s="291"/>
      <c r="Q5" s="121">
        <v>1</v>
      </c>
      <c r="R5" s="291"/>
      <c r="S5" s="121">
        <v>1</v>
      </c>
      <c r="T5" s="256"/>
      <c r="U5" s="67">
        <f t="shared" si="0"/>
        <v>0</v>
      </c>
      <c r="V5" s="67">
        <f t="shared" si="1"/>
        <v>0</v>
      </c>
      <c r="W5" s="67">
        <f t="shared" si="2"/>
        <v>0</v>
      </c>
      <c r="X5" s="67">
        <f t="shared" si="3"/>
        <v>0</v>
      </c>
      <c r="Y5" s="67">
        <f t="shared" si="4"/>
        <v>0</v>
      </c>
    </row>
    <row r="6" spans="1:25" ht="98.25" customHeight="1">
      <c r="A6" s="779"/>
      <c r="B6" s="770"/>
      <c r="C6" s="770"/>
      <c r="D6" s="770"/>
      <c r="E6" s="102" t="s">
        <v>33</v>
      </c>
      <c r="F6" s="378" t="s">
        <v>34</v>
      </c>
      <c r="G6" s="379">
        <v>0.7</v>
      </c>
      <c r="H6" s="380">
        <v>0.9</v>
      </c>
      <c r="I6" s="379" t="s">
        <v>156</v>
      </c>
      <c r="J6" s="409" t="s">
        <v>504</v>
      </c>
      <c r="K6" s="409" t="s">
        <v>506</v>
      </c>
      <c r="L6" s="407" t="s">
        <v>503</v>
      </c>
      <c r="M6" s="104">
        <v>1</v>
      </c>
      <c r="N6" s="253"/>
      <c r="O6" s="104">
        <v>1</v>
      </c>
      <c r="P6" s="253"/>
      <c r="Q6" s="104">
        <v>1</v>
      </c>
      <c r="R6" s="253"/>
      <c r="S6" s="104">
        <v>1</v>
      </c>
      <c r="T6" s="256"/>
      <c r="U6" s="67">
        <f t="shared" ref="U6" si="5">IFERROR((N6*100%)/M6,"-")</f>
        <v>0</v>
      </c>
      <c r="V6" s="67">
        <f t="shared" ref="V6" si="6">IFERROR((P6*100%)/O6,"-")</f>
        <v>0</v>
      </c>
      <c r="W6" s="67">
        <f t="shared" ref="W6" si="7">IFERROR((R6*100%)/Q6,"-")</f>
        <v>0</v>
      </c>
      <c r="X6" s="67">
        <f t="shared" ref="X6" si="8">IFERROR((T6*100%)/S6,"-")</f>
        <v>0</v>
      </c>
      <c r="Y6" s="67">
        <f t="shared" si="4"/>
        <v>0</v>
      </c>
    </row>
    <row r="7" spans="1:25" ht="93" customHeight="1">
      <c r="A7" s="779"/>
      <c r="B7" s="770"/>
      <c r="C7" s="770"/>
      <c r="D7" s="770"/>
      <c r="E7" s="117" t="s">
        <v>35</v>
      </c>
      <c r="F7" s="118" t="s">
        <v>34</v>
      </c>
      <c r="G7" s="119">
        <v>0.9</v>
      </c>
      <c r="H7" s="120">
        <v>0.9</v>
      </c>
      <c r="I7" s="119" t="s">
        <v>157</v>
      </c>
      <c r="J7" s="407" t="s">
        <v>498</v>
      </c>
      <c r="K7" s="407" t="s">
        <v>513</v>
      </c>
      <c r="L7" s="407" t="s">
        <v>112</v>
      </c>
      <c r="M7" s="104">
        <v>0</v>
      </c>
      <c r="N7" s="253"/>
      <c r="O7" s="104">
        <v>1</v>
      </c>
      <c r="P7" s="253"/>
      <c r="Q7" s="104">
        <v>1</v>
      </c>
      <c r="R7" s="253"/>
      <c r="S7" s="104">
        <v>1</v>
      </c>
      <c r="T7" s="256"/>
      <c r="U7" s="67" t="str">
        <f t="shared" si="0"/>
        <v>-</v>
      </c>
      <c r="V7" s="67">
        <f t="shared" si="1"/>
        <v>0</v>
      </c>
      <c r="W7" s="67">
        <f t="shared" si="2"/>
        <v>0</v>
      </c>
      <c r="X7" s="67">
        <f t="shared" si="3"/>
        <v>0</v>
      </c>
      <c r="Y7" s="67">
        <f t="shared" si="4"/>
        <v>0</v>
      </c>
    </row>
    <row r="8" spans="1:25" ht="82.5" customHeight="1">
      <c r="A8" s="779"/>
      <c r="B8" s="770"/>
      <c r="C8" s="770"/>
      <c r="D8" s="770"/>
      <c r="E8" s="769" t="s">
        <v>36</v>
      </c>
      <c r="F8" s="910" t="s">
        <v>37</v>
      </c>
      <c r="G8" s="795">
        <v>0.9</v>
      </c>
      <c r="H8" s="798">
        <v>0.9</v>
      </c>
      <c r="I8" s="795" t="s">
        <v>158</v>
      </c>
      <c r="J8" s="407" t="s">
        <v>478</v>
      </c>
      <c r="K8" s="407" t="s">
        <v>480</v>
      </c>
      <c r="L8" s="409" t="s">
        <v>479</v>
      </c>
      <c r="M8" s="60">
        <v>0</v>
      </c>
      <c r="N8" s="247"/>
      <c r="O8" s="60">
        <v>1</v>
      </c>
      <c r="P8" s="247"/>
      <c r="Q8" s="60">
        <v>0</v>
      </c>
      <c r="R8" s="247"/>
      <c r="S8" s="60">
        <v>0</v>
      </c>
      <c r="T8" s="248"/>
      <c r="U8" s="67" t="str">
        <f t="shared" si="0"/>
        <v>-</v>
      </c>
      <c r="V8" s="67">
        <f t="shared" si="1"/>
        <v>0</v>
      </c>
      <c r="W8" s="67" t="str">
        <f t="shared" si="2"/>
        <v>-</v>
      </c>
      <c r="X8" s="67" t="str">
        <f t="shared" si="3"/>
        <v>-</v>
      </c>
      <c r="Y8" s="67">
        <f t="shared" si="4"/>
        <v>0</v>
      </c>
    </row>
    <row r="9" spans="1:25" ht="81.75" customHeight="1">
      <c r="A9" s="779"/>
      <c r="B9" s="770"/>
      <c r="C9" s="770"/>
      <c r="D9" s="770"/>
      <c r="E9" s="771"/>
      <c r="F9" s="911"/>
      <c r="G9" s="797"/>
      <c r="H9" s="800"/>
      <c r="I9" s="797"/>
      <c r="J9" s="407" t="s">
        <v>477</v>
      </c>
      <c r="K9" s="407" t="s">
        <v>507</v>
      </c>
      <c r="L9" s="409" t="s">
        <v>479</v>
      </c>
      <c r="M9" s="104">
        <v>0</v>
      </c>
      <c r="N9" s="253"/>
      <c r="O9" s="104">
        <v>1</v>
      </c>
      <c r="P9" s="328"/>
      <c r="Q9" s="104">
        <v>1</v>
      </c>
      <c r="R9" s="253"/>
      <c r="S9" s="104">
        <v>1</v>
      </c>
      <c r="T9" s="248"/>
      <c r="U9" s="67" t="str">
        <f t="shared" si="0"/>
        <v>-</v>
      </c>
      <c r="V9" s="67">
        <f t="shared" si="1"/>
        <v>0</v>
      </c>
      <c r="W9" s="67">
        <f t="shared" si="2"/>
        <v>0</v>
      </c>
      <c r="X9" s="67">
        <f t="shared" si="3"/>
        <v>0</v>
      </c>
      <c r="Y9" s="67">
        <f t="shared" si="4"/>
        <v>0</v>
      </c>
    </row>
    <row r="10" spans="1:25" ht="90.6" customHeight="1">
      <c r="A10" s="779"/>
      <c r="B10" s="770"/>
      <c r="C10" s="771"/>
      <c r="D10" s="771"/>
      <c r="E10" s="117" t="s">
        <v>39</v>
      </c>
      <c r="F10" s="118" t="s">
        <v>40</v>
      </c>
      <c r="G10" s="119">
        <v>0.9</v>
      </c>
      <c r="H10" s="120">
        <v>0.9</v>
      </c>
      <c r="I10" s="119" t="s">
        <v>159</v>
      </c>
      <c r="J10" s="47" t="s">
        <v>42</v>
      </c>
      <c r="K10" s="47" t="s">
        <v>155</v>
      </c>
      <c r="L10" s="45" t="s">
        <v>112</v>
      </c>
      <c r="M10" s="60">
        <v>0</v>
      </c>
      <c r="N10" s="247"/>
      <c r="O10" s="60">
        <v>1</v>
      </c>
      <c r="P10" s="247"/>
      <c r="Q10" s="60">
        <v>1</v>
      </c>
      <c r="R10" s="247"/>
      <c r="S10" s="60">
        <v>1</v>
      </c>
      <c r="T10" s="256"/>
      <c r="U10" s="67" t="str">
        <f t="shared" si="0"/>
        <v>-</v>
      </c>
      <c r="V10" s="67">
        <f t="shared" si="1"/>
        <v>0</v>
      </c>
      <c r="W10" s="67">
        <f t="shared" si="2"/>
        <v>0</v>
      </c>
      <c r="X10" s="67">
        <f t="shared" si="3"/>
        <v>0</v>
      </c>
      <c r="Y10" s="67">
        <f t="shared" si="4"/>
        <v>0</v>
      </c>
    </row>
    <row r="11" spans="1:25" ht="51" customHeight="1">
      <c r="A11" s="779"/>
      <c r="B11" s="770"/>
      <c r="C11" s="769" t="s">
        <v>46</v>
      </c>
      <c r="D11" s="781" t="s">
        <v>172</v>
      </c>
      <c r="E11" s="769" t="s">
        <v>47</v>
      </c>
      <c r="F11" s="769" t="s">
        <v>48</v>
      </c>
      <c r="G11" s="795">
        <v>0.9</v>
      </c>
      <c r="H11" s="798">
        <v>0.9</v>
      </c>
      <c r="I11" s="795" t="s">
        <v>322</v>
      </c>
      <c r="J11" s="463" t="s">
        <v>169</v>
      </c>
      <c r="K11" s="463" t="s">
        <v>556</v>
      </c>
      <c r="L11" s="463" t="s">
        <v>553</v>
      </c>
      <c r="M11" s="60">
        <v>1</v>
      </c>
      <c r="N11" s="247"/>
      <c r="O11" s="60">
        <v>1</v>
      </c>
      <c r="P11" s="247"/>
      <c r="Q11" s="60">
        <v>1</v>
      </c>
      <c r="R11" s="247"/>
      <c r="S11" s="60">
        <v>1</v>
      </c>
      <c r="T11" s="256"/>
      <c r="U11" s="67">
        <f t="shared" si="0"/>
        <v>0</v>
      </c>
      <c r="V11" s="67">
        <f t="shared" si="1"/>
        <v>0</v>
      </c>
      <c r="W11" s="67">
        <f t="shared" si="2"/>
        <v>0</v>
      </c>
      <c r="X11" s="67">
        <f t="shared" si="3"/>
        <v>0</v>
      </c>
      <c r="Y11" s="67">
        <f t="shared" si="4"/>
        <v>0</v>
      </c>
    </row>
    <row r="12" spans="1:25" ht="51" customHeight="1">
      <c r="A12" s="779"/>
      <c r="B12" s="770"/>
      <c r="C12" s="770"/>
      <c r="D12" s="782"/>
      <c r="E12" s="770"/>
      <c r="F12" s="770"/>
      <c r="G12" s="796"/>
      <c r="H12" s="799"/>
      <c r="I12" s="796"/>
      <c r="J12" s="473" t="s">
        <v>569</v>
      </c>
      <c r="K12" s="473" t="s">
        <v>570</v>
      </c>
      <c r="L12" s="463" t="s">
        <v>554</v>
      </c>
      <c r="M12" s="60">
        <v>1</v>
      </c>
      <c r="N12" s="247"/>
      <c r="O12" s="60">
        <v>1</v>
      </c>
      <c r="P12" s="247"/>
      <c r="Q12" s="60">
        <v>1</v>
      </c>
      <c r="R12" s="247"/>
      <c r="S12" s="60">
        <v>1</v>
      </c>
      <c r="T12" s="256"/>
      <c r="U12" s="67">
        <f t="shared" si="0"/>
        <v>0</v>
      </c>
      <c r="V12" s="67">
        <f t="shared" si="1"/>
        <v>0</v>
      </c>
      <c r="W12" s="67">
        <f t="shared" si="2"/>
        <v>0</v>
      </c>
      <c r="X12" s="67">
        <f t="shared" si="3"/>
        <v>0</v>
      </c>
      <c r="Y12" s="67">
        <f t="shared" si="4"/>
        <v>0</v>
      </c>
    </row>
    <row r="13" spans="1:25" ht="48" customHeight="1">
      <c r="A13" s="779"/>
      <c r="B13" s="770"/>
      <c r="C13" s="771"/>
      <c r="D13" s="783"/>
      <c r="E13" s="771"/>
      <c r="F13" s="771"/>
      <c r="G13" s="797"/>
      <c r="H13" s="800"/>
      <c r="I13" s="797"/>
      <c r="J13" s="419" t="s">
        <v>549</v>
      </c>
      <c r="K13" s="463" t="s">
        <v>550</v>
      </c>
      <c r="L13" s="463" t="s">
        <v>558</v>
      </c>
      <c r="M13" s="60">
        <v>0</v>
      </c>
      <c r="N13" s="247"/>
      <c r="O13" s="60">
        <v>1</v>
      </c>
      <c r="P13" s="247"/>
      <c r="Q13" s="60">
        <v>0</v>
      </c>
      <c r="R13" s="247"/>
      <c r="S13" s="60">
        <v>1</v>
      </c>
      <c r="T13" s="256"/>
      <c r="U13" s="67" t="str">
        <f t="shared" si="0"/>
        <v>-</v>
      </c>
      <c r="V13" s="67">
        <f t="shared" si="1"/>
        <v>0</v>
      </c>
      <c r="W13" s="67" t="str">
        <f t="shared" si="2"/>
        <v>-</v>
      </c>
      <c r="X13" s="67">
        <f t="shared" si="3"/>
        <v>0</v>
      </c>
      <c r="Y13" s="67">
        <f t="shared" si="4"/>
        <v>0</v>
      </c>
    </row>
    <row r="14" spans="1:25" ht="77.25" customHeight="1">
      <c r="A14" s="765" t="s">
        <v>392</v>
      </c>
      <c r="B14" s="853" t="s">
        <v>282</v>
      </c>
      <c r="C14" s="853" t="s">
        <v>283</v>
      </c>
      <c r="D14" s="853" t="s">
        <v>284</v>
      </c>
      <c r="E14" s="853" t="s">
        <v>64</v>
      </c>
      <c r="F14" s="853" t="s">
        <v>288</v>
      </c>
      <c r="G14" s="912">
        <v>5.0000000000000001E-3</v>
      </c>
      <c r="H14" s="912">
        <v>5.0000000000000001E-3</v>
      </c>
      <c r="I14" s="847" t="s">
        <v>66</v>
      </c>
      <c r="J14" s="52" t="s">
        <v>487</v>
      </c>
      <c r="K14" s="198" t="s">
        <v>488</v>
      </c>
      <c r="L14" s="198" t="s">
        <v>546</v>
      </c>
      <c r="M14" s="61" t="s">
        <v>456</v>
      </c>
      <c r="N14" s="250"/>
      <c r="O14" s="61" t="s">
        <v>456</v>
      </c>
      <c r="P14" s="251"/>
      <c r="Q14" s="61" t="s">
        <v>456</v>
      </c>
      <c r="R14" s="251"/>
      <c r="S14" s="61" t="s">
        <v>456</v>
      </c>
      <c r="T14" s="269"/>
      <c r="U14" s="67" t="str">
        <f>IF(N14,IF(N14&lt;=90%,100%,0%),"-")</f>
        <v>-</v>
      </c>
      <c r="V14" s="67" t="str">
        <f>IF(P14,IF(P14&lt;=90%,100%,0%),"-")</f>
        <v>-</v>
      </c>
      <c r="W14" s="67" t="str">
        <f>IF(R14,IF(R14&lt;=90%,100%,0%),"-")</f>
        <v>-</v>
      </c>
      <c r="X14" s="67" t="str">
        <f>IF(T14,IF(T14&lt;=90%,100%,0%),"-")</f>
        <v>-</v>
      </c>
      <c r="Y14" s="67" t="str">
        <f t="shared" si="4"/>
        <v>-</v>
      </c>
    </row>
    <row r="15" spans="1:25" ht="84.75" customHeight="1">
      <c r="A15" s="766"/>
      <c r="B15" s="855"/>
      <c r="C15" s="855"/>
      <c r="D15" s="855"/>
      <c r="E15" s="854"/>
      <c r="F15" s="854"/>
      <c r="G15" s="913"/>
      <c r="H15" s="913"/>
      <c r="I15" s="848"/>
      <c r="J15" s="52" t="s">
        <v>142</v>
      </c>
      <c r="K15" s="198" t="s">
        <v>143</v>
      </c>
      <c r="L15" s="103" t="s">
        <v>113</v>
      </c>
      <c r="M15" s="63">
        <v>5.0000000000000001E-3</v>
      </c>
      <c r="N15" s="263"/>
      <c r="O15" s="63">
        <v>5.0000000000000001E-3</v>
      </c>
      <c r="P15" s="249"/>
      <c r="Q15" s="63">
        <v>5.0000000000000001E-3</v>
      </c>
      <c r="R15" s="249"/>
      <c r="S15" s="63">
        <v>5.0000000000000001E-3</v>
      </c>
      <c r="T15" s="258"/>
      <c r="U15" s="67" t="str">
        <f>IF(N15,IF(N15&gt;=0.5%,100%,IF(AND(N15&gt;0.4%),79%,0%)),"-")</f>
        <v>-</v>
      </c>
      <c r="V15" s="67" t="str">
        <f>IF(P15,IF(P15&gt;=0.5%,100%,IF(AND(P15&gt;0.4%),79%,0%)),"-")</f>
        <v>-</v>
      </c>
      <c r="W15" s="67" t="str">
        <f>IF(R15,IF(R15&gt;=0.5%,100%,IF(AND(R15&gt;0.4%),79%,0%)),"-")</f>
        <v>-</v>
      </c>
      <c r="X15" s="67" t="str">
        <f>IF(T15,IF(T15&gt;=0.5%,100%,IF(AND(T15&gt;0.4%),79%,0%)),"-")</f>
        <v>-</v>
      </c>
      <c r="Y15" s="67" t="str">
        <f t="shared" si="4"/>
        <v>-</v>
      </c>
    </row>
    <row r="16" spans="1:25" ht="73.5" customHeight="1">
      <c r="A16" s="765" t="s">
        <v>110</v>
      </c>
      <c r="B16" s="767" t="s">
        <v>71</v>
      </c>
      <c r="C16" s="767" t="s">
        <v>72</v>
      </c>
      <c r="D16" s="767" t="s">
        <v>81</v>
      </c>
      <c r="E16" s="767" t="s">
        <v>82</v>
      </c>
      <c r="F16" s="115" t="s">
        <v>83</v>
      </c>
      <c r="G16" s="99">
        <v>0.7</v>
      </c>
      <c r="H16" s="100">
        <v>0.8</v>
      </c>
      <c r="I16" s="97" t="s">
        <v>163</v>
      </c>
      <c r="J16" s="54" t="s">
        <v>147</v>
      </c>
      <c r="K16" s="54" t="s">
        <v>163</v>
      </c>
      <c r="L16" s="54" t="s">
        <v>113</v>
      </c>
      <c r="M16" s="64">
        <v>0</v>
      </c>
      <c r="N16" s="247"/>
      <c r="O16" s="64">
        <v>0</v>
      </c>
      <c r="P16" s="247"/>
      <c r="Q16" s="64">
        <v>0</v>
      </c>
      <c r="R16" s="247"/>
      <c r="S16" s="64">
        <v>0</v>
      </c>
      <c r="T16" s="256"/>
      <c r="U16" s="67" t="str">
        <f t="shared" si="0"/>
        <v>-</v>
      </c>
      <c r="V16" s="67" t="str">
        <f t="shared" si="1"/>
        <v>-</v>
      </c>
      <c r="W16" s="67" t="str">
        <f t="shared" si="2"/>
        <v>-</v>
      </c>
      <c r="X16" s="67" t="str">
        <f t="shared" si="3"/>
        <v>-</v>
      </c>
      <c r="Y16" s="67" t="str">
        <f t="shared" si="4"/>
        <v>-</v>
      </c>
    </row>
    <row r="17" spans="1:27" ht="109.5" customHeight="1">
      <c r="A17" s="785"/>
      <c r="B17" s="874"/>
      <c r="C17" s="874"/>
      <c r="D17" s="874"/>
      <c r="E17" s="768"/>
      <c r="F17" s="54" t="s">
        <v>86</v>
      </c>
      <c r="G17" s="148">
        <v>0.7</v>
      </c>
      <c r="H17" s="147">
        <v>0.8</v>
      </c>
      <c r="I17" s="54" t="s">
        <v>474</v>
      </c>
      <c r="J17" s="447" t="s">
        <v>472</v>
      </c>
      <c r="K17" s="447" t="s">
        <v>471</v>
      </c>
      <c r="L17" s="54" t="s">
        <v>113</v>
      </c>
      <c r="M17" s="64">
        <v>0</v>
      </c>
      <c r="N17" s="247"/>
      <c r="O17" s="64">
        <v>1</v>
      </c>
      <c r="P17" s="247"/>
      <c r="Q17" s="64">
        <v>0</v>
      </c>
      <c r="R17" s="247"/>
      <c r="S17" s="64">
        <v>0</v>
      </c>
      <c r="T17" s="256"/>
      <c r="U17" s="67" t="str">
        <f t="shared" si="0"/>
        <v>-</v>
      </c>
      <c r="V17" s="67">
        <f t="shared" si="1"/>
        <v>0</v>
      </c>
      <c r="W17" s="67" t="str">
        <f t="shared" si="2"/>
        <v>-</v>
      </c>
      <c r="X17" s="67" t="str">
        <f t="shared" si="3"/>
        <v>-</v>
      </c>
      <c r="Y17" s="67">
        <f t="shared" si="4"/>
        <v>0</v>
      </c>
    </row>
    <row r="18" spans="1:27" ht="91.5" customHeight="1">
      <c r="A18" s="803" t="s">
        <v>111</v>
      </c>
      <c r="B18" s="973" t="s">
        <v>286</v>
      </c>
      <c r="C18" s="973" t="s">
        <v>287</v>
      </c>
      <c r="D18" s="457" t="s">
        <v>100</v>
      </c>
      <c r="E18" s="457" t="s">
        <v>450</v>
      </c>
      <c r="F18" s="458" t="s">
        <v>265</v>
      </c>
      <c r="G18" s="460">
        <v>0.9</v>
      </c>
      <c r="H18" s="460" t="s">
        <v>95</v>
      </c>
      <c r="I18" s="461" t="s">
        <v>394</v>
      </c>
      <c r="J18" s="55" t="s">
        <v>102</v>
      </c>
      <c r="K18" s="461" t="s">
        <v>551</v>
      </c>
      <c r="L18" s="55" t="s">
        <v>390</v>
      </c>
      <c r="M18" s="66">
        <v>0</v>
      </c>
      <c r="N18" s="250"/>
      <c r="O18" s="66">
        <v>1</v>
      </c>
      <c r="P18" s="290"/>
      <c r="Q18" s="66">
        <v>0</v>
      </c>
      <c r="R18" s="247"/>
      <c r="S18" s="66">
        <v>1</v>
      </c>
      <c r="T18" s="259"/>
      <c r="U18" s="67" t="str">
        <f t="shared" si="0"/>
        <v>-</v>
      </c>
      <c r="V18" s="67">
        <f t="shared" si="1"/>
        <v>0</v>
      </c>
      <c r="W18" s="67" t="str">
        <f t="shared" si="2"/>
        <v>-</v>
      </c>
      <c r="X18" s="67">
        <f t="shared" si="3"/>
        <v>0</v>
      </c>
      <c r="Y18" s="67">
        <f t="shared" si="4"/>
        <v>0</v>
      </c>
    </row>
    <row r="19" spans="1:27" ht="91.5" customHeight="1">
      <c r="A19" s="803"/>
      <c r="B19" s="973"/>
      <c r="C19" s="973"/>
      <c r="D19" s="457" t="s">
        <v>411</v>
      </c>
      <c r="E19" s="207" t="s">
        <v>413</v>
      </c>
      <c r="F19" s="207" t="s">
        <v>414</v>
      </c>
      <c r="G19" s="208">
        <v>0.8</v>
      </c>
      <c r="H19" s="208" t="s">
        <v>412</v>
      </c>
      <c r="I19" s="207" t="s">
        <v>414</v>
      </c>
      <c r="J19" s="205" t="s">
        <v>415</v>
      </c>
      <c r="K19" s="205" t="s">
        <v>416</v>
      </c>
      <c r="L19" s="206" t="s">
        <v>113</v>
      </c>
      <c r="M19" s="93">
        <v>1</v>
      </c>
      <c r="N19" s="262"/>
      <c r="O19" s="80">
        <v>1</v>
      </c>
      <c r="P19" s="264"/>
      <c r="Q19" s="66">
        <v>1</v>
      </c>
      <c r="R19" s="264"/>
      <c r="S19" s="80">
        <v>1</v>
      </c>
      <c r="T19" s="260"/>
      <c r="U19" s="67">
        <f t="shared" ref="U19" si="9">IFERROR((N19*100%)/M19,"-")</f>
        <v>0</v>
      </c>
      <c r="V19" s="67">
        <f t="shared" ref="V19" si="10">IFERROR((P19*100%)/O19,"-")</f>
        <v>0</v>
      </c>
      <c r="W19" s="67">
        <f t="shared" ref="W19" si="11">IFERROR((R19*100%)/Q19,"-")</f>
        <v>0</v>
      </c>
      <c r="X19" s="67">
        <f t="shared" ref="X19" si="12">IFERROR((T19*100%)/S19,"-")</f>
        <v>0</v>
      </c>
      <c r="Y19" s="67">
        <f t="shared" si="4"/>
        <v>0</v>
      </c>
      <c r="AA19" s="319"/>
    </row>
    <row r="20" spans="1:27" ht="51.75" customHeight="1">
      <c r="A20" s="871" t="s">
        <v>181</v>
      </c>
      <c r="B20" s="872"/>
      <c r="C20" s="872"/>
      <c r="D20" s="872"/>
      <c r="E20" s="872"/>
      <c r="F20" s="872"/>
      <c r="G20" s="872"/>
      <c r="H20" s="872"/>
      <c r="I20" s="872"/>
      <c r="J20" s="872"/>
      <c r="K20" s="872"/>
      <c r="L20" s="873"/>
      <c r="M20" s="56"/>
      <c r="N20" s="56"/>
      <c r="O20" s="56"/>
      <c r="P20" s="56"/>
      <c r="Q20" s="56"/>
      <c r="R20" s="56"/>
      <c r="S20" s="56"/>
      <c r="T20" s="56"/>
      <c r="U20" s="57">
        <f>AVERAGE(U4:U19)</f>
        <v>0</v>
      </c>
      <c r="V20" s="57">
        <f>AVERAGE(V4:V19)</f>
        <v>0</v>
      </c>
      <c r="W20" s="57">
        <f>AVERAGE(W4:W19)</f>
        <v>0</v>
      </c>
      <c r="X20" s="57">
        <f>AVERAGE(X4:X19)</f>
        <v>0</v>
      </c>
      <c r="Y20" s="57">
        <f>AVERAGE(Y4:Y19)</f>
        <v>0</v>
      </c>
    </row>
    <row r="24" spans="1:27" ht="48.75" customHeight="1">
      <c r="A24" s="886" t="s">
        <v>577</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row>
    <row r="25" spans="1:27" ht="42" customHeight="1">
      <c r="A25" s="763" t="s">
        <v>352</v>
      </c>
      <c r="B25" s="763" t="s">
        <v>350</v>
      </c>
      <c r="C25" s="763" t="s">
        <v>349</v>
      </c>
      <c r="D25" s="763" t="s">
        <v>0</v>
      </c>
      <c r="E25" s="763" t="s">
        <v>348</v>
      </c>
      <c r="F25" s="763" t="s">
        <v>667</v>
      </c>
      <c r="G25" s="763" t="s">
        <v>1</v>
      </c>
      <c r="H25" s="763" t="s">
        <v>469</v>
      </c>
      <c r="I25" s="763" t="s">
        <v>108</v>
      </c>
      <c r="J25" s="763" t="s">
        <v>579</v>
      </c>
      <c r="K25" s="763" t="s">
        <v>580</v>
      </c>
      <c r="L25" s="763" t="s">
        <v>2</v>
      </c>
      <c r="M25" s="763" t="s">
        <v>581</v>
      </c>
      <c r="N25" s="763" t="s">
        <v>469</v>
      </c>
      <c r="O25" s="821" t="s">
        <v>3</v>
      </c>
      <c r="P25" s="822"/>
      <c r="Q25" s="822"/>
      <c r="R25" s="822"/>
      <c r="S25" s="822"/>
      <c r="T25" s="822"/>
      <c r="U25" s="822"/>
      <c r="V25" s="858"/>
      <c r="W25" s="786" t="s">
        <v>434</v>
      </c>
      <c r="X25" s="787"/>
      <c r="Y25" s="787"/>
      <c r="Z25" s="787"/>
      <c r="AA25" s="788"/>
    </row>
    <row r="26" spans="1:27" ht="38.25">
      <c r="A26" s="764"/>
      <c r="B26" s="764"/>
      <c r="C26" s="764"/>
      <c r="D26" s="764"/>
      <c r="E26" s="764"/>
      <c r="F26" s="764"/>
      <c r="G26" s="764"/>
      <c r="H26" s="764"/>
      <c r="I26" s="764"/>
      <c r="J26" s="764"/>
      <c r="K26" s="764"/>
      <c r="L26" s="764"/>
      <c r="M26" s="764"/>
      <c r="N26" s="764"/>
      <c r="O26" s="484" t="s">
        <v>124</v>
      </c>
      <c r="P26" s="484" t="s">
        <v>126</v>
      </c>
      <c r="Q26" s="484" t="s">
        <v>125</v>
      </c>
      <c r="R26" s="484" t="s">
        <v>127</v>
      </c>
      <c r="S26" s="484" t="s">
        <v>128</v>
      </c>
      <c r="T26" s="484" t="s">
        <v>129</v>
      </c>
      <c r="U26" s="484" t="s">
        <v>130</v>
      </c>
      <c r="V26" s="484" t="s">
        <v>131</v>
      </c>
      <c r="W26" s="484" t="s">
        <v>295</v>
      </c>
      <c r="X26" s="484" t="s">
        <v>292</v>
      </c>
      <c r="Y26" s="484" t="s">
        <v>293</v>
      </c>
      <c r="Z26" s="484" t="s">
        <v>294</v>
      </c>
      <c r="AA26" s="484" t="s">
        <v>582</v>
      </c>
    </row>
    <row r="27" spans="1:27" ht="91.5" customHeight="1">
      <c r="A27" s="979" t="s">
        <v>110</v>
      </c>
      <c r="B27" s="806" t="s">
        <v>71</v>
      </c>
      <c r="C27" s="806" t="s">
        <v>72</v>
      </c>
      <c r="D27" s="806" t="s">
        <v>583</v>
      </c>
      <c r="E27" s="806" t="s">
        <v>874</v>
      </c>
      <c r="F27" s="806" t="s">
        <v>974</v>
      </c>
      <c r="G27" s="807">
        <v>0.7</v>
      </c>
      <c r="H27" s="807">
        <v>0.8</v>
      </c>
      <c r="I27" s="806" t="s">
        <v>608</v>
      </c>
      <c r="J27" s="668" t="s">
        <v>991</v>
      </c>
      <c r="K27" s="668" t="s">
        <v>992</v>
      </c>
      <c r="L27" s="668" t="s">
        <v>993</v>
      </c>
      <c r="M27" s="671">
        <v>0.04</v>
      </c>
      <c r="N27" s="671">
        <v>0.05</v>
      </c>
      <c r="O27" s="590" t="s">
        <v>994</v>
      </c>
      <c r="P27" s="552"/>
      <c r="Q27" s="590" t="s">
        <v>994</v>
      </c>
      <c r="R27" s="552"/>
      <c r="S27" s="590" t="s">
        <v>994</v>
      </c>
      <c r="T27" s="552"/>
      <c r="U27" s="590" t="s">
        <v>994</v>
      </c>
      <c r="V27" s="515"/>
      <c r="W27" s="499" t="str">
        <f>IF(P27,IF(P27&lt;=5%,100%,59%),"-")</f>
        <v>-</v>
      </c>
      <c r="X27" s="499" t="str">
        <f>IF(R27,IF(R27&lt;=5%,100%,59%),"-")</f>
        <v>-</v>
      </c>
      <c r="Y27" s="499" t="str">
        <f>IF(T27,IF(T27&lt;=5%,100%,59%),"-")</f>
        <v>-</v>
      </c>
      <c r="Z27" s="499" t="str">
        <f>IF(V27,IF(V27&lt;=5%,100%,59%),"-")</f>
        <v>-</v>
      </c>
      <c r="AA27" s="499" t="str">
        <f>IFERROR(AVERAGE(W27:Z27),"-")</f>
        <v>-</v>
      </c>
    </row>
    <row r="28" spans="1:27" ht="89.25">
      <c r="A28" s="980"/>
      <c r="B28" s="806"/>
      <c r="C28" s="806"/>
      <c r="D28" s="806"/>
      <c r="E28" s="806"/>
      <c r="F28" s="806"/>
      <c r="G28" s="807"/>
      <c r="H28" s="807"/>
      <c r="I28" s="806"/>
      <c r="J28" s="668" t="s">
        <v>995</v>
      </c>
      <c r="K28" s="668" t="s">
        <v>996</v>
      </c>
      <c r="L28" s="668" t="s">
        <v>993</v>
      </c>
      <c r="M28" s="671">
        <v>0.9</v>
      </c>
      <c r="N28" s="672">
        <v>0.9</v>
      </c>
      <c r="O28" s="590" t="s">
        <v>982</v>
      </c>
      <c r="P28" s="553"/>
      <c r="Q28" s="590" t="s">
        <v>982</v>
      </c>
      <c r="R28" s="553"/>
      <c r="S28" s="590" t="s">
        <v>982</v>
      </c>
      <c r="T28" s="553"/>
      <c r="U28" s="590" t="s">
        <v>982</v>
      </c>
      <c r="V28" s="515"/>
      <c r="W28" s="499" t="str">
        <f>IF(P28,IF(P28&gt;=80%,100%,59%),"-")</f>
        <v>-</v>
      </c>
      <c r="X28" s="499" t="str">
        <f>IF(R28,IF(R28&gt;=80%,100%,59%),"-")</f>
        <v>-</v>
      </c>
      <c r="Y28" s="499" t="str">
        <f>IF(T28,IF(T28&gt;=80%,100%,59%),"-")</f>
        <v>-</v>
      </c>
      <c r="Z28" s="499" t="str">
        <f>IF(V28,IF(V28&gt;=80%,100%,59%),"-")</f>
        <v>-</v>
      </c>
      <c r="AA28" s="499" t="str">
        <f t="shared" ref="AA28:AA31" si="13">IFERROR(AVERAGE(W28:Z28),"-")</f>
        <v>-</v>
      </c>
    </row>
    <row r="29" spans="1:27" ht="81.75" customHeight="1">
      <c r="A29" s="980"/>
      <c r="B29" s="806"/>
      <c r="C29" s="806"/>
      <c r="D29" s="806"/>
      <c r="E29" s="806"/>
      <c r="F29" s="806"/>
      <c r="G29" s="807"/>
      <c r="H29" s="807"/>
      <c r="I29" s="806"/>
      <c r="J29" s="678" t="s">
        <v>997</v>
      </c>
      <c r="K29" s="678" t="s">
        <v>998</v>
      </c>
      <c r="L29" s="668" t="s">
        <v>993</v>
      </c>
      <c r="M29" s="671">
        <v>0.56000000000000005</v>
      </c>
      <c r="N29" s="671">
        <v>0.45</v>
      </c>
      <c r="O29" s="590" t="s">
        <v>999</v>
      </c>
      <c r="P29" s="553"/>
      <c r="Q29" s="590" t="s">
        <v>999</v>
      </c>
      <c r="R29" s="555"/>
      <c r="S29" s="590" t="s">
        <v>999</v>
      </c>
      <c r="T29" s="555"/>
      <c r="U29" s="590" t="s">
        <v>999</v>
      </c>
      <c r="V29" s="515"/>
      <c r="W29" s="499" t="str">
        <f>IF(P29,IF(P29&gt;=45%,100%,59%),"-")</f>
        <v>-</v>
      </c>
      <c r="X29" s="499" t="str">
        <f>IF(R29,IF(R29&gt;=45%,100%,59%),"-")</f>
        <v>-</v>
      </c>
      <c r="Y29" s="499" t="str">
        <f>IF(T29,IF(T29&gt;=45%,100%,59%),"-")</f>
        <v>-</v>
      </c>
      <c r="Z29" s="499" t="str">
        <f>IF(V29,IF(V29&gt;=45%,100%,59%),"-")</f>
        <v>-</v>
      </c>
      <c r="AA29" s="499" t="str">
        <f t="shared" si="13"/>
        <v>-</v>
      </c>
    </row>
    <row r="30" spans="1:27" ht="103.5" customHeight="1">
      <c r="A30" s="980"/>
      <c r="B30" s="806"/>
      <c r="C30" s="806"/>
      <c r="D30" s="806"/>
      <c r="E30" s="806"/>
      <c r="F30" s="806"/>
      <c r="G30" s="807"/>
      <c r="H30" s="807"/>
      <c r="I30" s="806"/>
      <c r="J30" s="668" t="s">
        <v>1000</v>
      </c>
      <c r="K30" s="668" t="s">
        <v>1001</v>
      </c>
      <c r="L30" s="668" t="s">
        <v>993</v>
      </c>
      <c r="M30" s="671">
        <v>0.05</v>
      </c>
      <c r="N30" s="672">
        <v>0.06</v>
      </c>
      <c r="O30" s="590" t="s">
        <v>1002</v>
      </c>
      <c r="P30" s="552"/>
      <c r="Q30" s="590" t="s">
        <v>1002</v>
      </c>
      <c r="R30" s="552"/>
      <c r="S30" s="590" t="s">
        <v>1002</v>
      </c>
      <c r="T30" s="552"/>
      <c r="U30" s="590" t="s">
        <v>1002</v>
      </c>
      <c r="V30" s="515"/>
      <c r="W30" s="499" t="str">
        <f>IF(P30,IF(P30&lt;=6%,100%,59%),"-")</f>
        <v>-</v>
      </c>
      <c r="X30" s="499" t="str">
        <f>IF(R30,IF(R30&lt;=6%,100%,59%),"-")</f>
        <v>-</v>
      </c>
      <c r="Y30" s="499" t="str">
        <f>IF(T30,IF(T30&lt;=6%,100%,59%),"-")</f>
        <v>-</v>
      </c>
      <c r="Z30" s="499" t="str">
        <f>IF(V30,IF(V30&lt;=6%,100%,59%),"-")</f>
        <v>-</v>
      </c>
      <c r="AA30" s="499" t="str">
        <f t="shared" si="13"/>
        <v>-</v>
      </c>
    </row>
    <row r="31" spans="1:27" ht="87" customHeight="1">
      <c r="A31" s="679"/>
      <c r="B31" s="662"/>
      <c r="C31" s="662"/>
      <c r="D31" s="662"/>
      <c r="E31" s="662"/>
      <c r="F31" s="662"/>
      <c r="G31" s="663"/>
      <c r="H31" s="663"/>
      <c r="I31" s="662"/>
      <c r="J31" s="668" t="s">
        <v>1003</v>
      </c>
      <c r="K31" s="668" t="s">
        <v>1004</v>
      </c>
      <c r="L31" s="668" t="s">
        <v>390</v>
      </c>
      <c r="M31" s="672">
        <v>1</v>
      </c>
      <c r="N31" s="672">
        <v>1</v>
      </c>
      <c r="O31" s="664">
        <v>1</v>
      </c>
      <c r="P31" s="553"/>
      <c r="Q31" s="664">
        <v>1</v>
      </c>
      <c r="R31" s="567"/>
      <c r="S31" s="664">
        <v>1</v>
      </c>
      <c r="T31" s="567"/>
      <c r="U31" s="664">
        <v>1</v>
      </c>
      <c r="V31" s="500"/>
      <c r="W31" s="499">
        <f>IFERROR((P31*100%)/O31,"-")</f>
        <v>0</v>
      </c>
      <c r="X31" s="499">
        <f>IFERROR((R31*100%)/Q31,"-")</f>
        <v>0</v>
      </c>
      <c r="Y31" s="499">
        <f>IFERROR((T31*100%)/S31,"-")</f>
        <v>0</v>
      </c>
      <c r="Z31" s="499">
        <f>IFERROR((V31*100%)/U31,"-")</f>
        <v>0</v>
      </c>
      <c r="AA31" s="499">
        <f t="shared" si="13"/>
        <v>0</v>
      </c>
    </row>
    <row r="32" spans="1:27" ht="55.5" customHeight="1">
      <c r="A32" s="974" t="s">
        <v>181</v>
      </c>
      <c r="B32" s="975"/>
      <c r="C32" s="975"/>
      <c r="D32" s="975"/>
      <c r="E32" s="975"/>
      <c r="F32" s="975"/>
      <c r="G32" s="975"/>
      <c r="H32" s="975"/>
      <c r="I32" s="975"/>
      <c r="J32" s="976" t="s">
        <v>277</v>
      </c>
      <c r="K32" s="977"/>
      <c r="L32" s="977"/>
      <c r="M32" s="977"/>
      <c r="N32" s="978"/>
      <c r="O32" s="549"/>
      <c r="P32" s="549"/>
      <c r="Q32" s="549"/>
      <c r="R32" s="549"/>
      <c r="S32" s="549"/>
      <c r="T32" s="549"/>
      <c r="U32" s="549"/>
      <c r="V32" s="549"/>
      <c r="W32" s="57">
        <f>AVERAGE(W27:W31)</f>
        <v>0</v>
      </c>
      <c r="X32" s="57">
        <f>AVERAGE(X27:X31)</f>
        <v>0</v>
      </c>
      <c r="Y32" s="57">
        <f>AVERAGE(Y27:Y31)</f>
        <v>0</v>
      </c>
      <c r="Z32" s="57">
        <f>AVERAGE(Z27:Z31)</f>
        <v>0</v>
      </c>
      <c r="AA32" s="57">
        <f>AVERAGE(AA27:AA31)</f>
        <v>0</v>
      </c>
    </row>
  </sheetData>
  <mergeCells count="77">
    <mergeCell ref="H27:H30"/>
    <mergeCell ref="I27:I30"/>
    <mergeCell ref="L25:L26"/>
    <mergeCell ref="M25:M26"/>
    <mergeCell ref="K25:K26"/>
    <mergeCell ref="B14:B15"/>
    <mergeCell ref="A16:A17"/>
    <mergeCell ref="B16:B17"/>
    <mergeCell ref="A32:I32"/>
    <mergeCell ref="J32:N32"/>
    <mergeCell ref="A24:AA24"/>
    <mergeCell ref="O25:V25"/>
    <mergeCell ref="W25:AA25"/>
    <mergeCell ref="A27:A30"/>
    <mergeCell ref="B27:B30"/>
    <mergeCell ref="C27:C30"/>
    <mergeCell ref="D27:D30"/>
    <mergeCell ref="E27:E30"/>
    <mergeCell ref="F27:F30"/>
    <mergeCell ref="G27:G30"/>
    <mergeCell ref="F25:F26"/>
    <mergeCell ref="G25:G26"/>
    <mergeCell ref="H25:H26"/>
    <mergeCell ref="I25:I26"/>
    <mergeCell ref="J25:J26"/>
    <mergeCell ref="A25:A26"/>
    <mergeCell ref="B25:B26"/>
    <mergeCell ref="C25:C26"/>
    <mergeCell ref="D25:D26"/>
    <mergeCell ref="E25:E26"/>
    <mergeCell ref="N25:N26"/>
    <mergeCell ref="H8:H9"/>
    <mergeCell ref="A14:A15"/>
    <mergeCell ref="C16:C17"/>
    <mergeCell ref="A18:A19"/>
    <mergeCell ref="B18:B19"/>
    <mergeCell ref="C18:C19"/>
    <mergeCell ref="A20:L20"/>
    <mergeCell ref="D16:D17"/>
    <mergeCell ref="E16:E17"/>
    <mergeCell ref="C5:C10"/>
    <mergeCell ref="D5:D10"/>
    <mergeCell ref="C14:C15"/>
    <mergeCell ref="D14:D15"/>
    <mergeCell ref="F14:F15"/>
    <mergeCell ref="E14:E15"/>
    <mergeCell ref="U2:Y2"/>
    <mergeCell ref="G14:G15"/>
    <mergeCell ref="H14:H15"/>
    <mergeCell ref="I14:I15"/>
    <mergeCell ref="G2:G3"/>
    <mergeCell ref="G11:G13"/>
    <mergeCell ref="H11:H13"/>
    <mergeCell ref="I11:I13"/>
    <mergeCell ref="I8:I9"/>
    <mergeCell ref="M2:S2"/>
    <mergeCell ref="H2:H3"/>
    <mergeCell ref="I2:I3"/>
    <mergeCell ref="J2:J3"/>
    <mergeCell ref="G8:G9"/>
    <mergeCell ref="K2:K3"/>
    <mergeCell ref="L1:O1"/>
    <mergeCell ref="A5:A13"/>
    <mergeCell ref="B5:B13"/>
    <mergeCell ref="F11:F13"/>
    <mergeCell ref="F8:F9"/>
    <mergeCell ref="D11:D13"/>
    <mergeCell ref="E11:E13"/>
    <mergeCell ref="E8:E9"/>
    <mergeCell ref="A2:A3"/>
    <mergeCell ref="B2:B3"/>
    <mergeCell ref="C2:C3"/>
    <mergeCell ref="L2:L3"/>
    <mergeCell ref="D2:D3"/>
    <mergeCell ref="E2:E3"/>
    <mergeCell ref="F2:F3"/>
    <mergeCell ref="C11:C13"/>
  </mergeCells>
  <conditionalFormatting sqref="U19:Y20 U18:X18 Y18:Y19 U4:Y17">
    <cfRule type="cellIs" dxfId="57" priority="303" operator="lessThan">
      <formula>0.6</formula>
    </cfRule>
    <cfRule type="cellIs" dxfId="56" priority="304" operator="between">
      <formula>60%</formula>
      <formula>79%</formula>
    </cfRule>
    <cfRule type="cellIs" dxfId="55" priority="305" operator="between">
      <formula>80%</formula>
      <formula>100%</formula>
    </cfRule>
  </conditionalFormatting>
  <conditionalFormatting sqref="W27:AA32">
    <cfRule type="cellIs" dxfId="54" priority="5" operator="lessThan">
      <formula>0.6</formula>
    </cfRule>
    <cfRule type="cellIs" dxfId="53" priority="6" operator="between">
      <formula>60%</formula>
      <formula>79%</formula>
    </cfRule>
    <cfRule type="cellIs" dxfId="52" priority="7" operator="between">
      <formula>80%</formula>
      <formula>100%</formula>
    </cfRule>
  </conditionalFormatting>
  <conditionalFormatting sqref="W31:Z31">
    <cfRule type="cellIs" dxfId="51" priority="1" operator="lessThanOrEqual">
      <formula>55%</formula>
    </cfRule>
    <cfRule type="cellIs" dxfId="50" priority="2" operator="between">
      <formula>30%</formula>
      <formula>55%</formula>
    </cfRule>
    <cfRule type="cellIs" dxfId="49" priority="3" operator="between">
      <formula>56%</formula>
      <formula>79%</formula>
    </cfRule>
    <cfRule type="cellIs" dxfId="48" priority="4" operator="greaterThanOrEqual">
      <formula>80%</formula>
    </cfRule>
  </conditionalFormatting>
  <hyperlinks>
    <hyperlink ref="L1:O1" location="Inicio!A1" display="INICIO"/>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sheetPr>
    <tabColor rgb="FF7030A0"/>
  </sheetPr>
  <dimension ref="A1:AB35"/>
  <sheetViews>
    <sheetView topLeftCell="I13" zoomScale="70" zoomScaleNormal="70" workbookViewId="0">
      <selection activeCell="Z18" sqref="Z18"/>
    </sheetView>
  </sheetViews>
  <sheetFormatPr baseColWidth="10" defaultColWidth="11.42578125" defaultRowHeight="12.75"/>
  <cols>
    <col min="1" max="3" width="11.42578125" style="35"/>
    <col min="4" max="4" width="15.28515625" style="35" customWidth="1"/>
    <col min="5" max="5" width="20.7109375" style="35" customWidth="1"/>
    <col min="6" max="8" width="11.42578125" style="35"/>
    <col min="9" max="9" width="26.28515625" style="35" customWidth="1"/>
    <col min="10" max="10" width="21.85546875" style="35" customWidth="1"/>
    <col min="11" max="12" width="21.42578125" style="35" customWidth="1"/>
    <col min="13" max="13" width="13" style="35" customWidth="1"/>
    <col min="14" max="14" width="11.42578125" style="35"/>
    <col min="15" max="15" width="11.5703125" style="35" customWidth="1"/>
    <col min="16" max="16" width="11.42578125" style="35"/>
    <col min="17" max="17" width="11.5703125" style="35" customWidth="1"/>
    <col min="18" max="18" width="11.42578125" style="35"/>
    <col min="19" max="19" width="11.5703125" style="35" customWidth="1"/>
    <col min="20" max="20" width="11.42578125" style="35"/>
    <col min="21" max="21" width="11.42578125" style="35" customWidth="1"/>
    <col min="22" max="25" width="14.140625" style="35" customWidth="1"/>
    <col min="26" max="26" width="14.7109375" style="35" customWidth="1"/>
    <col min="27" max="27" width="10.85546875" style="35" customWidth="1"/>
    <col min="28" max="28" width="14.85546875" style="35" customWidth="1"/>
    <col min="29" max="29" width="7.140625" style="35" customWidth="1"/>
    <col min="30" max="16384" width="11.42578125" style="35"/>
  </cols>
  <sheetData>
    <row r="1" spans="1:26" ht="42.75" customHeight="1">
      <c r="M1" s="757" t="s">
        <v>313</v>
      </c>
      <c r="N1" s="824"/>
      <c r="O1" s="824"/>
      <c r="P1" s="824"/>
    </row>
    <row r="2" spans="1:26" ht="56.25" customHeight="1">
      <c r="A2" s="763" t="s">
        <v>352</v>
      </c>
      <c r="B2" s="763" t="s">
        <v>351</v>
      </c>
      <c r="C2" s="763" t="s">
        <v>187</v>
      </c>
      <c r="D2" s="763" t="s">
        <v>0</v>
      </c>
      <c r="E2" s="763" t="s">
        <v>343</v>
      </c>
      <c r="F2" s="763" t="s">
        <v>347</v>
      </c>
      <c r="G2" s="763" t="s">
        <v>1</v>
      </c>
      <c r="H2" s="763" t="s">
        <v>469</v>
      </c>
      <c r="I2" s="763" t="s">
        <v>108</v>
      </c>
      <c r="J2" s="763" t="s">
        <v>187</v>
      </c>
      <c r="K2" s="763" t="s">
        <v>357</v>
      </c>
      <c r="L2" s="814" t="s">
        <v>277</v>
      </c>
      <c r="M2" s="763" t="s">
        <v>2</v>
      </c>
      <c r="N2" s="821" t="s">
        <v>3</v>
      </c>
      <c r="O2" s="822"/>
      <c r="P2" s="822"/>
      <c r="Q2" s="822"/>
      <c r="R2" s="822"/>
      <c r="S2" s="822"/>
      <c r="T2" s="858"/>
      <c r="U2" s="36"/>
      <c r="V2" s="786" t="s">
        <v>434</v>
      </c>
      <c r="W2" s="787"/>
      <c r="X2" s="787"/>
      <c r="Y2" s="787"/>
      <c r="Z2" s="788"/>
    </row>
    <row r="3" spans="1:26" ht="38.25">
      <c r="A3" s="764"/>
      <c r="B3" s="764"/>
      <c r="C3" s="764"/>
      <c r="D3" s="764"/>
      <c r="E3" s="764"/>
      <c r="F3" s="764"/>
      <c r="G3" s="764"/>
      <c r="H3" s="764"/>
      <c r="I3" s="764"/>
      <c r="J3" s="764"/>
      <c r="K3" s="764"/>
      <c r="L3" s="814"/>
      <c r="M3" s="764"/>
      <c r="N3" s="36" t="s">
        <v>124</v>
      </c>
      <c r="O3" s="36" t="s">
        <v>126</v>
      </c>
      <c r="P3" s="36" t="s">
        <v>125</v>
      </c>
      <c r="Q3" s="36" t="s">
        <v>127</v>
      </c>
      <c r="R3" s="36" t="s">
        <v>128</v>
      </c>
      <c r="S3" s="36" t="s">
        <v>129</v>
      </c>
      <c r="T3" s="36" t="s">
        <v>130</v>
      </c>
      <c r="U3" s="36" t="s">
        <v>131</v>
      </c>
      <c r="V3" s="36" t="s">
        <v>296</v>
      </c>
      <c r="W3" s="36" t="s">
        <v>292</v>
      </c>
      <c r="X3" s="36" t="s">
        <v>293</v>
      </c>
      <c r="Y3" s="36" t="s">
        <v>294</v>
      </c>
      <c r="Z3" s="342" t="s">
        <v>465</v>
      </c>
    </row>
    <row r="4" spans="1:26" ht="109.5" customHeight="1">
      <c r="A4" s="454" t="s">
        <v>429</v>
      </c>
      <c r="B4" s="453" t="s">
        <v>4</v>
      </c>
      <c r="C4" s="453" t="s">
        <v>5</v>
      </c>
      <c r="D4" s="453" t="s">
        <v>171</v>
      </c>
      <c r="E4" s="202" t="s">
        <v>10</v>
      </c>
      <c r="F4" s="202" t="s">
        <v>11</v>
      </c>
      <c r="G4" s="164">
        <v>0.9</v>
      </c>
      <c r="H4" s="168">
        <v>1</v>
      </c>
      <c r="I4" s="202" t="s">
        <v>151</v>
      </c>
      <c r="J4" s="202" t="s">
        <v>373</v>
      </c>
      <c r="K4" s="202" t="s">
        <v>408</v>
      </c>
      <c r="L4" s="814"/>
      <c r="M4" s="37" t="s">
        <v>164</v>
      </c>
      <c r="N4" s="58">
        <v>1</v>
      </c>
      <c r="O4" s="247"/>
      <c r="P4" s="58">
        <v>1</v>
      </c>
      <c r="Q4" s="247"/>
      <c r="R4" s="58">
        <v>1</v>
      </c>
      <c r="S4" s="247"/>
      <c r="T4" s="58">
        <v>1</v>
      </c>
      <c r="U4" s="255"/>
      <c r="V4" s="67">
        <f t="shared" ref="V4:V16" si="0">IFERROR((O4*100%)/N4,"-")</f>
        <v>0</v>
      </c>
      <c r="W4" s="67">
        <f t="shared" ref="W4:W16" si="1">IFERROR((Q4*100%)/P4,"-")</f>
        <v>0</v>
      </c>
      <c r="X4" s="67">
        <f t="shared" ref="X4:X16" si="2">IFERROR((S4*100%)/R4,"-")</f>
        <v>0</v>
      </c>
      <c r="Y4" s="67">
        <f t="shared" ref="Y4:Y16" si="3">IFERROR((U4*100%)/T4,"-")</f>
        <v>0</v>
      </c>
      <c r="Z4" s="67">
        <f t="shared" ref="Z4:Z17" si="4">IFERROR(AVERAGE(V4:Y4),"-")</f>
        <v>0</v>
      </c>
    </row>
    <row r="5" spans="1:26" ht="91.5" customHeight="1">
      <c r="A5" s="778" t="s">
        <v>29</v>
      </c>
      <c r="B5" s="769" t="s">
        <v>166</v>
      </c>
      <c r="C5" s="769" t="s">
        <v>27</v>
      </c>
      <c r="D5" s="769" t="s">
        <v>281</v>
      </c>
      <c r="E5" s="199" t="s">
        <v>28</v>
      </c>
      <c r="F5" s="326" t="s">
        <v>464</v>
      </c>
      <c r="G5" s="201">
        <v>1</v>
      </c>
      <c r="H5" s="200">
        <v>1</v>
      </c>
      <c r="I5" s="204" t="s">
        <v>134</v>
      </c>
      <c r="J5" s="204" t="s">
        <v>417</v>
      </c>
      <c r="K5" s="374" t="s">
        <v>473</v>
      </c>
      <c r="L5" s="814"/>
      <c r="M5" s="116" t="s">
        <v>112</v>
      </c>
      <c r="N5" s="121">
        <v>1</v>
      </c>
      <c r="O5" s="291"/>
      <c r="P5" s="121">
        <v>1</v>
      </c>
      <c r="Q5" s="291"/>
      <c r="R5" s="121">
        <v>1</v>
      </c>
      <c r="S5" s="291"/>
      <c r="T5" s="121">
        <v>1</v>
      </c>
      <c r="U5" s="256"/>
      <c r="V5" s="67">
        <f t="shared" si="0"/>
        <v>0</v>
      </c>
      <c r="W5" s="67">
        <f t="shared" si="1"/>
        <v>0</v>
      </c>
      <c r="X5" s="67">
        <f t="shared" si="2"/>
        <v>0</v>
      </c>
      <c r="Y5" s="67">
        <f t="shared" si="3"/>
        <v>0</v>
      </c>
      <c r="Z5" s="67">
        <f t="shared" si="4"/>
        <v>0</v>
      </c>
    </row>
    <row r="6" spans="1:26" ht="84" customHeight="1">
      <c r="A6" s="779"/>
      <c r="B6" s="770"/>
      <c r="C6" s="770"/>
      <c r="D6" s="770"/>
      <c r="E6" s="102" t="s">
        <v>33</v>
      </c>
      <c r="F6" s="378" t="s">
        <v>34</v>
      </c>
      <c r="G6" s="379">
        <v>0.7</v>
      </c>
      <c r="H6" s="380">
        <v>0.9</v>
      </c>
      <c r="I6" s="379" t="s">
        <v>156</v>
      </c>
      <c r="J6" s="409" t="s">
        <v>504</v>
      </c>
      <c r="K6" s="409" t="s">
        <v>506</v>
      </c>
      <c r="L6" s="814"/>
      <c r="M6" s="407" t="s">
        <v>503</v>
      </c>
      <c r="N6" s="104">
        <v>1</v>
      </c>
      <c r="O6" s="253"/>
      <c r="P6" s="104">
        <v>1</v>
      </c>
      <c r="Q6" s="253"/>
      <c r="R6" s="104">
        <v>1</v>
      </c>
      <c r="S6" s="253"/>
      <c r="T6" s="104">
        <v>1</v>
      </c>
      <c r="U6" s="256"/>
      <c r="V6" s="67">
        <f t="shared" ref="V6" si="5">IFERROR((O6*100%)/N6,"-")</f>
        <v>0</v>
      </c>
      <c r="W6" s="67">
        <f t="shared" ref="W6" si="6">IFERROR((Q6*100%)/P6,"-")</f>
        <v>0</v>
      </c>
      <c r="X6" s="67">
        <f t="shared" ref="X6" si="7">IFERROR((S6*100%)/R6,"-")</f>
        <v>0</v>
      </c>
      <c r="Y6" s="67">
        <f t="shared" ref="Y6" si="8">IFERROR((U6*100%)/T6,"-")</f>
        <v>0</v>
      </c>
      <c r="Z6" s="67">
        <f t="shared" ref="Z6" si="9">IFERROR(AVERAGE(V6:Y6),"-")</f>
        <v>0</v>
      </c>
    </row>
    <row r="7" spans="1:26" ht="86.25" customHeight="1">
      <c r="A7" s="779"/>
      <c r="B7" s="770"/>
      <c r="C7" s="770"/>
      <c r="D7" s="770"/>
      <c r="E7" s="404" t="s">
        <v>35</v>
      </c>
      <c r="F7" s="408" t="s">
        <v>34</v>
      </c>
      <c r="G7" s="405">
        <v>0.8</v>
      </c>
      <c r="H7" s="406">
        <v>0.9</v>
      </c>
      <c r="I7" s="405" t="s">
        <v>157</v>
      </c>
      <c r="J7" s="407" t="s">
        <v>498</v>
      </c>
      <c r="K7" s="407" t="s">
        <v>513</v>
      </c>
      <c r="L7" s="814"/>
      <c r="M7" s="407" t="s">
        <v>112</v>
      </c>
      <c r="N7" s="104">
        <v>0</v>
      </c>
      <c r="O7" s="253"/>
      <c r="P7" s="104">
        <v>1</v>
      </c>
      <c r="Q7" s="253"/>
      <c r="R7" s="104">
        <v>1</v>
      </c>
      <c r="S7" s="253"/>
      <c r="T7" s="104">
        <v>1</v>
      </c>
      <c r="U7" s="256"/>
      <c r="V7" s="67" t="str">
        <f t="shared" si="0"/>
        <v>-</v>
      </c>
      <c r="W7" s="67">
        <f t="shared" si="1"/>
        <v>0</v>
      </c>
      <c r="X7" s="67">
        <f t="shared" si="2"/>
        <v>0</v>
      </c>
      <c r="Y7" s="67">
        <f t="shared" si="3"/>
        <v>0</v>
      </c>
      <c r="Z7" s="67">
        <f t="shared" si="4"/>
        <v>0</v>
      </c>
    </row>
    <row r="8" spans="1:26" ht="94.5" customHeight="1">
      <c r="A8" s="779"/>
      <c r="B8" s="770"/>
      <c r="C8" s="771"/>
      <c r="D8" s="771"/>
      <c r="E8" s="117" t="s">
        <v>39</v>
      </c>
      <c r="F8" s="118" t="s">
        <v>40</v>
      </c>
      <c r="G8" s="119">
        <v>0.9</v>
      </c>
      <c r="H8" s="120">
        <v>0.9</v>
      </c>
      <c r="I8" s="119" t="s">
        <v>159</v>
      </c>
      <c r="J8" s="47" t="s">
        <v>42</v>
      </c>
      <c r="K8" s="403" t="s">
        <v>155</v>
      </c>
      <c r="L8" s="814"/>
      <c r="M8" s="45" t="s">
        <v>112</v>
      </c>
      <c r="N8" s="60">
        <v>0</v>
      </c>
      <c r="O8" s="247"/>
      <c r="P8" s="60">
        <v>1</v>
      </c>
      <c r="Q8" s="247"/>
      <c r="R8" s="60">
        <v>1</v>
      </c>
      <c r="S8" s="247"/>
      <c r="T8" s="60">
        <v>1</v>
      </c>
      <c r="U8" s="256"/>
      <c r="V8" s="67" t="str">
        <f t="shared" si="0"/>
        <v>-</v>
      </c>
      <c r="W8" s="67">
        <f t="shared" si="1"/>
        <v>0</v>
      </c>
      <c r="X8" s="67">
        <f t="shared" si="2"/>
        <v>0</v>
      </c>
      <c r="Y8" s="67">
        <f t="shared" si="3"/>
        <v>0</v>
      </c>
      <c r="Z8" s="67">
        <f t="shared" si="4"/>
        <v>0</v>
      </c>
    </row>
    <row r="9" spans="1:26" ht="61.5" customHeight="1">
      <c r="A9" s="779"/>
      <c r="B9" s="770"/>
      <c r="C9" s="769" t="s">
        <v>46</v>
      </c>
      <c r="D9" s="781" t="s">
        <v>172</v>
      </c>
      <c r="E9" s="769" t="s">
        <v>47</v>
      </c>
      <c r="F9" s="769" t="s">
        <v>48</v>
      </c>
      <c r="G9" s="795">
        <v>0.9</v>
      </c>
      <c r="H9" s="798">
        <v>0.9</v>
      </c>
      <c r="I9" s="795" t="s">
        <v>322</v>
      </c>
      <c r="J9" s="463" t="s">
        <v>169</v>
      </c>
      <c r="K9" s="463" t="s">
        <v>556</v>
      </c>
      <c r="L9" s="814"/>
      <c r="M9" s="463" t="s">
        <v>553</v>
      </c>
      <c r="N9" s="60">
        <v>1</v>
      </c>
      <c r="O9" s="247"/>
      <c r="P9" s="60">
        <v>1</v>
      </c>
      <c r="Q9" s="247"/>
      <c r="R9" s="60">
        <v>1</v>
      </c>
      <c r="S9" s="247"/>
      <c r="T9" s="60">
        <v>1</v>
      </c>
      <c r="U9" s="256"/>
      <c r="V9" s="67">
        <f t="shared" si="0"/>
        <v>0</v>
      </c>
      <c r="W9" s="67">
        <f t="shared" si="1"/>
        <v>0</v>
      </c>
      <c r="X9" s="67">
        <f t="shared" si="2"/>
        <v>0</v>
      </c>
      <c r="Y9" s="67">
        <f t="shared" si="3"/>
        <v>0</v>
      </c>
      <c r="Z9" s="67">
        <f t="shared" si="4"/>
        <v>0</v>
      </c>
    </row>
    <row r="10" spans="1:26" ht="61.5" customHeight="1">
      <c r="A10" s="779"/>
      <c r="B10" s="770"/>
      <c r="C10" s="770"/>
      <c r="D10" s="782"/>
      <c r="E10" s="770"/>
      <c r="F10" s="770"/>
      <c r="G10" s="796"/>
      <c r="H10" s="799"/>
      <c r="I10" s="796"/>
      <c r="J10" s="473" t="s">
        <v>569</v>
      </c>
      <c r="K10" s="473" t="s">
        <v>570</v>
      </c>
      <c r="L10" s="814"/>
      <c r="M10" s="463" t="s">
        <v>554</v>
      </c>
      <c r="N10" s="60">
        <v>1</v>
      </c>
      <c r="O10" s="247"/>
      <c r="P10" s="60">
        <v>1</v>
      </c>
      <c r="Q10" s="247"/>
      <c r="R10" s="60">
        <v>1</v>
      </c>
      <c r="S10" s="247"/>
      <c r="T10" s="60">
        <v>1</v>
      </c>
      <c r="U10" s="256"/>
      <c r="V10" s="67">
        <f t="shared" ref="V10" si="10">IFERROR((O10*100%)/N10,"-")</f>
        <v>0</v>
      </c>
      <c r="W10" s="67">
        <f t="shared" ref="W10" si="11">IFERROR((Q10*100%)/P10,"-")</f>
        <v>0</v>
      </c>
      <c r="X10" s="67">
        <f t="shared" ref="X10" si="12">IFERROR((S10*100%)/R10,"-")</f>
        <v>0</v>
      </c>
      <c r="Y10" s="67">
        <f t="shared" ref="Y10" si="13">IFERROR((U10*100%)/T10,"-")</f>
        <v>0</v>
      </c>
      <c r="Z10" s="67">
        <f t="shared" ref="Z10" si="14">IFERROR(AVERAGE(V10:Y10),"-")</f>
        <v>0</v>
      </c>
    </row>
    <row r="11" spans="1:26" ht="53.25" customHeight="1">
      <c r="A11" s="779"/>
      <c r="B11" s="770"/>
      <c r="C11" s="771"/>
      <c r="D11" s="783"/>
      <c r="E11" s="771"/>
      <c r="F11" s="771"/>
      <c r="G11" s="797"/>
      <c r="H11" s="800"/>
      <c r="I11" s="797"/>
      <c r="J11" s="419" t="s">
        <v>549</v>
      </c>
      <c r="K11" s="463" t="s">
        <v>550</v>
      </c>
      <c r="L11" s="814"/>
      <c r="M11" s="463" t="s">
        <v>558</v>
      </c>
      <c r="N11" s="60">
        <v>0</v>
      </c>
      <c r="O11" s="247"/>
      <c r="P11" s="60">
        <v>1</v>
      </c>
      <c r="Q11" s="247"/>
      <c r="R11" s="60">
        <v>0</v>
      </c>
      <c r="S11" s="247"/>
      <c r="T11" s="60">
        <v>1</v>
      </c>
      <c r="U11" s="256"/>
      <c r="V11" s="67" t="str">
        <f t="shared" si="0"/>
        <v>-</v>
      </c>
      <c r="W11" s="67">
        <f t="shared" si="1"/>
        <v>0</v>
      </c>
      <c r="X11" s="67" t="str">
        <f t="shared" si="2"/>
        <v>-</v>
      </c>
      <c r="Y11" s="67">
        <f t="shared" si="3"/>
        <v>0</v>
      </c>
      <c r="Z11" s="67">
        <f t="shared" si="4"/>
        <v>0</v>
      </c>
    </row>
    <row r="12" spans="1:26" ht="138" customHeight="1">
      <c r="A12" s="160" t="s">
        <v>392</v>
      </c>
      <c r="B12" s="161" t="s">
        <v>282</v>
      </c>
      <c r="C12" s="161" t="s">
        <v>283</v>
      </c>
      <c r="D12" s="161" t="s">
        <v>284</v>
      </c>
      <c r="E12" s="161" t="s">
        <v>64</v>
      </c>
      <c r="F12" s="161" t="s">
        <v>288</v>
      </c>
      <c r="G12" s="226">
        <v>5.0000000000000001E-3</v>
      </c>
      <c r="H12" s="226">
        <v>5.0000000000000001E-3</v>
      </c>
      <c r="I12" s="212" t="s">
        <v>66</v>
      </c>
      <c r="J12" s="52" t="s">
        <v>142</v>
      </c>
      <c r="K12" s="198" t="s">
        <v>143</v>
      </c>
      <c r="L12" s="814"/>
      <c r="M12" s="103" t="s">
        <v>113</v>
      </c>
      <c r="N12" s="63">
        <v>5.0000000000000001E-3</v>
      </c>
      <c r="O12" s="263"/>
      <c r="P12" s="63">
        <v>5.0000000000000001E-3</v>
      </c>
      <c r="Q12" s="263"/>
      <c r="R12" s="63">
        <v>5.0000000000000001E-3</v>
      </c>
      <c r="S12" s="249"/>
      <c r="T12" s="63">
        <v>5.0000000000000001E-3</v>
      </c>
      <c r="U12" s="258"/>
      <c r="V12" s="67" t="str">
        <f>IF(O12,IF(O12&gt;=0.5%,100%,IF(AND(O12&gt;0.4%),79%,0%)),"-")</f>
        <v>-</v>
      </c>
      <c r="W12" s="67" t="str">
        <f>IF(Q12,IF(Q12&gt;=0.5%,100%,IF(AND(Q12&gt;0.4%),79%,0%)),"-")</f>
        <v>-</v>
      </c>
      <c r="X12" s="67" t="str">
        <f>IF(S12,IF(S12&gt;=0.5%,100%,IF(AND(S12&gt;0.4%),79%,0%)),"-")</f>
        <v>-</v>
      </c>
      <c r="Y12" s="67" t="str">
        <f>IF(U12,IF(U12&gt;=0.5%,100%,IF(AND(U12&gt;0.4%),79%,0%)),"-")</f>
        <v>-</v>
      </c>
      <c r="Z12" s="67" t="str">
        <f t="shared" si="4"/>
        <v>-</v>
      </c>
    </row>
    <row r="13" spans="1:26" ht="78" customHeight="1">
      <c r="A13" s="765" t="s">
        <v>110</v>
      </c>
      <c r="B13" s="767" t="s">
        <v>71</v>
      </c>
      <c r="C13" s="767" t="s">
        <v>72</v>
      </c>
      <c r="D13" s="216" t="s">
        <v>174</v>
      </c>
      <c r="E13" s="216" t="s">
        <v>290</v>
      </c>
      <c r="F13" s="216" t="s">
        <v>80</v>
      </c>
      <c r="G13" s="217">
        <v>1</v>
      </c>
      <c r="H13" s="218">
        <v>1</v>
      </c>
      <c r="I13" s="217" t="s">
        <v>162</v>
      </c>
      <c r="J13" s="402" t="s">
        <v>367</v>
      </c>
      <c r="K13" s="402" t="s">
        <v>485</v>
      </c>
      <c r="L13" s="814"/>
      <c r="M13" s="97" t="s">
        <v>120</v>
      </c>
      <c r="N13" s="98">
        <v>0</v>
      </c>
      <c r="O13" s="253"/>
      <c r="P13" s="98">
        <v>1</v>
      </c>
      <c r="Q13" s="247"/>
      <c r="R13" s="98">
        <v>0</v>
      </c>
      <c r="S13" s="253"/>
      <c r="T13" s="98">
        <v>0</v>
      </c>
      <c r="U13" s="256"/>
      <c r="V13" s="67" t="str">
        <f t="shared" si="0"/>
        <v>-</v>
      </c>
      <c r="W13" s="67">
        <f t="shared" si="1"/>
        <v>0</v>
      </c>
      <c r="X13" s="67" t="str">
        <f t="shared" si="2"/>
        <v>-</v>
      </c>
      <c r="Y13" s="67" t="str">
        <f t="shared" si="3"/>
        <v>-</v>
      </c>
      <c r="Z13" s="67">
        <f t="shared" si="4"/>
        <v>0</v>
      </c>
    </row>
    <row r="14" spans="1:26" ht="90.75" customHeight="1">
      <c r="A14" s="785"/>
      <c r="B14" s="874"/>
      <c r="C14" s="874"/>
      <c r="D14" s="767" t="s">
        <v>81</v>
      </c>
      <c r="E14" s="767" t="s">
        <v>82</v>
      </c>
      <c r="F14" s="767" t="s">
        <v>83</v>
      </c>
      <c r="G14" s="801">
        <v>0.7</v>
      </c>
      <c r="H14" s="761">
        <v>0.8</v>
      </c>
      <c r="I14" s="869" t="s">
        <v>163</v>
      </c>
      <c r="J14" s="54" t="s">
        <v>147</v>
      </c>
      <c r="K14" s="54" t="s">
        <v>163</v>
      </c>
      <c r="L14" s="814"/>
      <c r="M14" s="54" t="s">
        <v>113</v>
      </c>
      <c r="N14" s="64">
        <v>0</v>
      </c>
      <c r="O14" s="247"/>
      <c r="P14" s="64" t="s">
        <v>399</v>
      </c>
      <c r="Q14" s="247"/>
      <c r="R14" s="64">
        <v>0</v>
      </c>
      <c r="S14" s="247"/>
      <c r="T14" s="64" t="s">
        <v>399</v>
      </c>
      <c r="U14" s="256"/>
      <c r="V14" s="67" t="str">
        <f>IF(O14,IF(O14&gt;=90%,100%,59%),"-")</f>
        <v>-</v>
      </c>
      <c r="W14" s="67" t="str">
        <f>IF(Q14,IF(Q14&gt;=90%,100%,59%),"-")</f>
        <v>-</v>
      </c>
      <c r="X14" s="67" t="str">
        <f>IF(S14,IF(S14&gt;=90%,100%,59%),"-")</f>
        <v>-</v>
      </c>
      <c r="Y14" s="67" t="str">
        <f>IF(U14,IF(U14&gt;=90%,100%,59%),"-")</f>
        <v>-</v>
      </c>
      <c r="Z14" s="67" t="str">
        <f t="shared" si="4"/>
        <v>-</v>
      </c>
    </row>
    <row r="15" spans="1:26" ht="66" customHeight="1">
      <c r="A15" s="766"/>
      <c r="B15" s="768"/>
      <c r="C15" s="768"/>
      <c r="D15" s="768"/>
      <c r="E15" s="768"/>
      <c r="F15" s="768"/>
      <c r="G15" s="802"/>
      <c r="H15" s="762"/>
      <c r="I15" s="870"/>
      <c r="J15" s="455" t="s">
        <v>472</v>
      </c>
      <c r="K15" s="455" t="s">
        <v>471</v>
      </c>
      <c r="L15" s="814"/>
      <c r="M15" s="54" t="s">
        <v>113</v>
      </c>
      <c r="N15" s="64">
        <v>0</v>
      </c>
      <c r="O15" s="247"/>
      <c r="P15" s="64">
        <v>1</v>
      </c>
      <c r="Q15" s="247"/>
      <c r="R15" s="64">
        <v>0</v>
      </c>
      <c r="S15" s="247"/>
      <c r="T15" s="64">
        <v>0</v>
      </c>
      <c r="U15" s="256"/>
      <c r="V15" s="67" t="str">
        <f t="shared" si="0"/>
        <v>-</v>
      </c>
      <c r="W15" s="67">
        <f t="shared" si="1"/>
        <v>0</v>
      </c>
      <c r="X15" s="67" t="str">
        <f t="shared" si="2"/>
        <v>-</v>
      </c>
      <c r="Y15" s="67" t="str">
        <f t="shared" si="3"/>
        <v>-</v>
      </c>
      <c r="Z15" s="67">
        <f t="shared" si="4"/>
        <v>0</v>
      </c>
    </row>
    <row r="16" spans="1:26" ht="96.75" customHeight="1">
      <c r="A16" s="778" t="s">
        <v>111</v>
      </c>
      <c r="B16" s="918" t="s">
        <v>286</v>
      </c>
      <c r="C16" s="918" t="s">
        <v>287</v>
      </c>
      <c r="D16" s="462" t="s">
        <v>91</v>
      </c>
      <c r="E16" s="458" t="s">
        <v>148</v>
      </c>
      <c r="F16" s="458" t="s">
        <v>92</v>
      </c>
      <c r="G16" s="459">
        <v>1</v>
      </c>
      <c r="H16" s="460">
        <v>1</v>
      </c>
      <c r="I16" s="461" t="s">
        <v>499</v>
      </c>
      <c r="J16" s="456" t="s">
        <v>552</v>
      </c>
      <c r="K16" s="456" t="s">
        <v>548</v>
      </c>
      <c r="L16" s="814"/>
      <c r="M16" s="55" t="s">
        <v>486</v>
      </c>
      <c r="N16" s="65">
        <v>0</v>
      </c>
      <c r="O16" s="250"/>
      <c r="P16" s="66">
        <v>1</v>
      </c>
      <c r="Q16" s="260"/>
      <c r="R16" s="66">
        <v>0</v>
      </c>
      <c r="S16" s="260"/>
      <c r="T16" s="66">
        <v>1</v>
      </c>
      <c r="U16" s="256"/>
      <c r="V16" s="67" t="str">
        <f t="shared" si="0"/>
        <v>-</v>
      </c>
      <c r="W16" s="67">
        <f t="shared" si="1"/>
        <v>0</v>
      </c>
      <c r="X16" s="67" t="str">
        <f t="shared" si="2"/>
        <v>-</v>
      </c>
      <c r="Y16" s="67">
        <f t="shared" si="3"/>
        <v>0</v>
      </c>
      <c r="Z16" s="67">
        <f t="shared" si="4"/>
        <v>0</v>
      </c>
    </row>
    <row r="17" spans="1:28" ht="99" customHeight="1">
      <c r="A17" s="780"/>
      <c r="B17" s="920"/>
      <c r="C17" s="920"/>
      <c r="D17" s="203" t="s">
        <v>411</v>
      </c>
      <c r="E17" s="207" t="s">
        <v>413</v>
      </c>
      <c r="F17" s="207" t="s">
        <v>414</v>
      </c>
      <c r="G17" s="208">
        <v>0.8</v>
      </c>
      <c r="H17" s="208" t="s">
        <v>412</v>
      </c>
      <c r="I17" s="207" t="s">
        <v>414</v>
      </c>
      <c r="J17" s="205" t="s">
        <v>415</v>
      </c>
      <c r="K17" s="205" t="s">
        <v>416</v>
      </c>
      <c r="L17" s="224"/>
      <c r="M17" s="206" t="s">
        <v>113</v>
      </c>
      <c r="N17" s="93">
        <v>1</v>
      </c>
      <c r="O17" s="262"/>
      <c r="P17" s="80">
        <v>1</v>
      </c>
      <c r="Q17" s="264"/>
      <c r="R17" s="80">
        <v>1</v>
      </c>
      <c r="S17" s="260"/>
      <c r="T17" s="80">
        <v>1</v>
      </c>
      <c r="U17" s="260"/>
      <c r="V17" s="67">
        <f t="shared" ref="V17" si="15">IFERROR((O17*100%)/N17,"-")</f>
        <v>0</v>
      </c>
      <c r="W17" s="67">
        <f t="shared" ref="W17" si="16">IFERROR((Q17*100%)/P17,"-")</f>
        <v>0</v>
      </c>
      <c r="X17" s="67">
        <f t="shared" ref="X17" si="17">IFERROR((S17*100%)/R17,"-")</f>
        <v>0</v>
      </c>
      <c r="Y17" s="67">
        <f t="shared" ref="Y17" si="18">IFERROR((U17*100%)/T17,"-")</f>
        <v>0</v>
      </c>
      <c r="Z17" s="67">
        <f t="shared" si="4"/>
        <v>0</v>
      </c>
    </row>
    <row r="18" spans="1:28" ht="45.6" customHeight="1">
      <c r="A18" s="941" t="s">
        <v>181</v>
      </c>
      <c r="B18" s="942"/>
      <c r="C18" s="942"/>
      <c r="D18" s="942"/>
      <c r="E18" s="942"/>
      <c r="F18" s="942"/>
      <c r="G18" s="942"/>
      <c r="H18" s="942"/>
      <c r="I18" s="942"/>
      <c r="J18" s="942"/>
      <c r="K18" s="943"/>
      <c r="L18" s="127"/>
      <c r="M18" s="56"/>
      <c r="N18" s="56"/>
      <c r="O18" s="56"/>
      <c r="P18" s="56"/>
      <c r="Q18" s="56"/>
      <c r="R18" s="56"/>
      <c r="S18" s="56"/>
      <c r="T18" s="56"/>
      <c r="U18" s="56"/>
      <c r="V18" s="57">
        <f>AVERAGE(V4:V17)</f>
        <v>0</v>
      </c>
      <c r="W18" s="57">
        <f>AVERAGE(W4:W17)</f>
        <v>0</v>
      </c>
      <c r="X18" s="57">
        <f>AVERAGE(X4:X17)</f>
        <v>0</v>
      </c>
      <c r="Y18" s="57">
        <f>AVERAGE(Y4:Y17)</f>
        <v>0</v>
      </c>
      <c r="Z18" s="57">
        <f>AVERAGE(Z4:Z17)</f>
        <v>0</v>
      </c>
    </row>
    <row r="21" spans="1:28" ht="48.75" customHeight="1">
      <c r="A21" s="970" t="s">
        <v>577</v>
      </c>
      <c r="B21" s="970"/>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row>
    <row r="22" spans="1:28" ht="50.25" customHeight="1">
      <c r="A22" s="763" t="s">
        <v>352</v>
      </c>
      <c r="B22" s="95" t="s">
        <v>351</v>
      </c>
      <c r="C22" s="763" t="s">
        <v>349</v>
      </c>
      <c r="D22" s="763" t="s">
        <v>0</v>
      </c>
      <c r="E22" s="763" t="s">
        <v>343</v>
      </c>
      <c r="F22" s="763" t="s">
        <v>346</v>
      </c>
      <c r="G22" s="763" t="s">
        <v>1</v>
      </c>
      <c r="H22" s="763" t="s">
        <v>469</v>
      </c>
      <c r="I22" s="763" t="s">
        <v>108</v>
      </c>
      <c r="J22" s="763" t="s">
        <v>579</v>
      </c>
      <c r="K22" s="763" t="s">
        <v>580</v>
      </c>
      <c r="L22" s="814" t="s">
        <v>277</v>
      </c>
      <c r="M22" s="763" t="s">
        <v>2</v>
      </c>
      <c r="N22" s="763" t="s">
        <v>581</v>
      </c>
      <c r="O22" s="763" t="s">
        <v>936</v>
      </c>
      <c r="P22" s="821" t="s">
        <v>3</v>
      </c>
      <c r="Q22" s="822"/>
      <c r="R22" s="822"/>
      <c r="S22" s="822"/>
      <c r="T22" s="822"/>
      <c r="U22" s="822"/>
      <c r="V22" s="822"/>
      <c r="W22" s="858"/>
      <c r="X22" s="786" t="s">
        <v>434</v>
      </c>
      <c r="Y22" s="787"/>
      <c r="Z22" s="787"/>
      <c r="AA22" s="787"/>
      <c r="AB22" s="788"/>
    </row>
    <row r="23" spans="1:28" ht="51">
      <c r="A23" s="764"/>
      <c r="B23" s="96"/>
      <c r="C23" s="764"/>
      <c r="D23" s="764"/>
      <c r="E23" s="764"/>
      <c r="F23" s="764"/>
      <c r="G23" s="764"/>
      <c r="H23" s="764"/>
      <c r="I23" s="764"/>
      <c r="J23" s="764"/>
      <c r="K23" s="764"/>
      <c r="L23" s="814"/>
      <c r="M23" s="764"/>
      <c r="N23" s="764"/>
      <c r="O23" s="764"/>
      <c r="P23" s="484" t="s">
        <v>124</v>
      </c>
      <c r="Q23" s="484" t="s">
        <v>126</v>
      </c>
      <c r="R23" s="484" t="s">
        <v>125</v>
      </c>
      <c r="S23" s="484" t="s">
        <v>127</v>
      </c>
      <c r="T23" s="484" t="s">
        <v>128</v>
      </c>
      <c r="U23" s="484" t="s">
        <v>129</v>
      </c>
      <c r="V23" s="484" t="s">
        <v>130</v>
      </c>
      <c r="W23" s="484" t="s">
        <v>131</v>
      </c>
      <c r="X23" s="484" t="s">
        <v>295</v>
      </c>
      <c r="Y23" s="484" t="s">
        <v>292</v>
      </c>
      <c r="Z23" s="484" t="s">
        <v>293</v>
      </c>
      <c r="AA23" s="484" t="s">
        <v>294</v>
      </c>
      <c r="AB23" s="484" t="s">
        <v>582</v>
      </c>
    </row>
    <row r="24" spans="1:28" ht="138.75" customHeight="1">
      <c r="A24" s="803" t="s">
        <v>110</v>
      </c>
      <c r="B24" s="806" t="s">
        <v>71</v>
      </c>
      <c r="C24" s="806" t="s">
        <v>72</v>
      </c>
      <c r="D24" s="806" t="s">
        <v>583</v>
      </c>
      <c r="E24" s="806" t="s">
        <v>874</v>
      </c>
      <c r="F24" s="806" t="s">
        <v>875</v>
      </c>
      <c r="G24" s="807">
        <v>0.7</v>
      </c>
      <c r="H24" s="807">
        <v>0.8</v>
      </c>
      <c r="I24" s="806" t="s">
        <v>608</v>
      </c>
      <c r="J24" s="481" t="s">
        <v>1005</v>
      </c>
      <c r="K24" s="481" t="s">
        <v>1006</v>
      </c>
      <c r="L24" s="814"/>
      <c r="M24" s="481" t="s">
        <v>1007</v>
      </c>
      <c r="N24" s="164">
        <v>1</v>
      </c>
      <c r="O24" s="168">
        <v>1</v>
      </c>
      <c r="P24" s="590">
        <v>1</v>
      </c>
      <c r="Q24" s="553"/>
      <c r="R24" s="590">
        <v>1</v>
      </c>
      <c r="S24" s="553"/>
      <c r="T24" s="590">
        <v>1</v>
      </c>
      <c r="U24" s="553"/>
      <c r="V24" s="590">
        <v>1</v>
      </c>
      <c r="W24" s="539"/>
      <c r="X24" s="499">
        <f>IFERROR((Q24*100%)/P24,"-")</f>
        <v>0</v>
      </c>
      <c r="Y24" s="499">
        <f>IFERROR((S24*100%)/R24,"-")</f>
        <v>0</v>
      </c>
      <c r="Z24" s="499">
        <f>IFERROR((U24*100%)/T24,"-")</f>
        <v>0</v>
      </c>
      <c r="AA24" s="499">
        <f>IFERROR((W24*100%)/V24,"-")</f>
        <v>0</v>
      </c>
      <c r="AB24" s="499">
        <f t="shared" ref="AB24:AB34" si="19">IFERROR(AVERAGE(X24:AA24),"-")</f>
        <v>0</v>
      </c>
    </row>
    <row r="25" spans="1:28" ht="102.75" customHeight="1">
      <c r="A25" s="803"/>
      <c r="B25" s="806"/>
      <c r="C25" s="806"/>
      <c r="D25" s="806"/>
      <c r="E25" s="806"/>
      <c r="F25" s="806"/>
      <c r="G25" s="807"/>
      <c r="H25" s="807"/>
      <c r="I25" s="806"/>
      <c r="J25" s="481" t="s">
        <v>1008</v>
      </c>
      <c r="K25" s="481" t="s">
        <v>1009</v>
      </c>
      <c r="L25" s="814"/>
      <c r="M25" s="481" t="s">
        <v>1010</v>
      </c>
      <c r="N25" s="164">
        <v>1</v>
      </c>
      <c r="O25" s="168">
        <v>1</v>
      </c>
      <c r="P25" s="590">
        <v>1</v>
      </c>
      <c r="Q25" s="553"/>
      <c r="R25" s="590">
        <v>1</v>
      </c>
      <c r="S25" s="553"/>
      <c r="T25" s="590">
        <v>1</v>
      </c>
      <c r="U25" s="553"/>
      <c r="V25" s="590">
        <v>1</v>
      </c>
      <c r="W25" s="539"/>
      <c r="X25" s="499">
        <f>IFERROR((Q25*100%)/P25,"-")</f>
        <v>0</v>
      </c>
      <c r="Y25" s="499">
        <f>IFERROR((S25*100%)/R25,"-")</f>
        <v>0</v>
      </c>
      <c r="Z25" s="499">
        <f>IFERROR((U25*100%)/T25,"-")</f>
        <v>0</v>
      </c>
      <c r="AA25" s="499">
        <f>IFERROR((W25*100%)/V25,"-")</f>
        <v>0</v>
      </c>
      <c r="AB25" s="499">
        <f t="shared" si="19"/>
        <v>0</v>
      </c>
    </row>
    <row r="26" spans="1:28" ht="65.25" customHeight="1">
      <c r="A26" s="803"/>
      <c r="B26" s="806"/>
      <c r="C26" s="806"/>
      <c r="D26" s="806"/>
      <c r="E26" s="806"/>
      <c r="F26" s="806"/>
      <c r="G26" s="807"/>
      <c r="H26" s="807"/>
      <c r="I26" s="806"/>
      <c r="J26" s="481" t="s">
        <v>1011</v>
      </c>
      <c r="K26" s="481" t="s">
        <v>1012</v>
      </c>
      <c r="L26" s="814"/>
      <c r="M26" s="481" t="s">
        <v>1010</v>
      </c>
      <c r="N26" s="164">
        <v>0.85</v>
      </c>
      <c r="O26" s="168">
        <v>0.9</v>
      </c>
      <c r="P26" s="590">
        <v>0</v>
      </c>
      <c r="Q26" s="553"/>
      <c r="R26" s="590">
        <v>0.9</v>
      </c>
      <c r="S26" s="553"/>
      <c r="T26" s="590">
        <v>0</v>
      </c>
      <c r="U26" s="553"/>
      <c r="V26" s="590">
        <v>0.9</v>
      </c>
      <c r="W26" s="539"/>
      <c r="X26" s="499" t="str">
        <f t="shared" ref="X26:X34" si="20">IFERROR((Q26*100%)/P26,"-")</f>
        <v>-</v>
      </c>
      <c r="Y26" s="499">
        <f t="shared" ref="Y26:Y34" si="21">IFERROR((S26*100%)/R26,"-")</f>
        <v>0</v>
      </c>
      <c r="Z26" s="499" t="str">
        <f t="shared" ref="Z26:Z34" si="22">IFERROR((U26*100%)/T26,"-")</f>
        <v>-</v>
      </c>
      <c r="AA26" s="499">
        <f t="shared" ref="AA26:AA31" si="23">IFERROR((W26*100%)/V26,"-")</f>
        <v>0</v>
      </c>
      <c r="AB26" s="499">
        <f t="shared" si="19"/>
        <v>0</v>
      </c>
    </row>
    <row r="27" spans="1:28" ht="104.25" customHeight="1">
      <c r="A27" s="803"/>
      <c r="B27" s="806"/>
      <c r="C27" s="806"/>
      <c r="D27" s="806"/>
      <c r="E27" s="806"/>
      <c r="F27" s="806"/>
      <c r="G27" s="807"/>
      <c r="H27" s="807"/>
      <c r="I27" s="806"/>
      <c r="J27" s="481" t="s">
        <v>1013</v>
      </c>
      <c r="K27" s="481" t="s">
        <v>1014</v>
      </c>
      <c r="L27" s="814"/>
      <c r="M27" s="481" t="s">
        <v>1010</v>
      </c>
      <c r="N27" s="42">
        <v>1E-3</v>
      </c>
      <c r="O27" s="680">
        <v>1E-3</v>
      </c>
      <c r="P27" s="681">
        <v>1E-3</v>
      </c>
      <c r="Q27" s="682"/>
      <c r="R27" s="681">
        <v>1E-3</v>
      </c>
      <c r="S27" s="552"/>
      <c r="T27" s="681">
        <v>1E-3</v>
      </c>
      <c r="U27" s="555"/>
      <c r="V27" s="681">
        <v>1E-3</v>
      </c>
      <c r="W27" s="624"/>
      <c r="X27" s="499" t="str">
        <f>IF(Q27,IF(Q27&lt;0.1%,100%,59%),"-")</f>
        <v>-</v>
      </c>
      <c r="Y27" s="499" t="str">
        <f>IF(S27,IF(S27&lt;0.1%,100%,59%),"-")</f>
        <v>-</v>
      </c>
      <c r="Z27" s="499" t="str">
        <f>IF(U27,IF(U27&lt;0.1%,100%,59%),"-")</f>
        <v>-</v>
      </c>
      <c r="AA27" s="499" t="str">
        <f>IF(W27,IF(W27&lt;0.1%,100%,59%),"-")</f>
        <v>-</v>
      </c>
      <c r="AB27" s="499" t="str">
        <f>IFERROR(AVERAGE(X27:AA27),"-")</f>
        <v>-</v>
      </c>
    </row>
    <row r="28" spans="1:28" ht="91.5" customHeight="1">
      <c r="A28" s="803"/>
      <c r="B28" s="806"/>
      <c r="C28" s="806"/>
      <c r="D28" s="806"/>
      <c r="E28" s="806"/>
      <c r="F28" s="806"/>
      <c r="G28" s="807"/>
      <c r="H28" s="807"/>
      <c r="I28" s="806"/>
      <c r="J28" s="675" t="s">
        <v>1015</v>
      </c>
      <c r="K28" s="675" t="s">
        <v>1016</v>
      </c>
      <c r="L28" s="814"/>
      <c r="M28" s="481" t="s">
        <v>1010</v>
      </c>
      <c r="N28" s="42" t="s">
        <v>834</v>
      </c>
      <c r="O28" s="42" t="s">
        <v>834</v>
      </c>
      <c r="P28" s="681" t="s">
        <v>834</v>
      </c>
      <c r="Q28" s="552"/>
      <c r="R28" s="681" t="s">
        <v>834</v>
      </c>
      <c r="S28" s="552"/>
      <c r="T28" s="681" t="s">
        <v>834</v>
      </c>
      <c r="U28" s="552"/>
      <c r="V28" s="681" t="s">
        <v>834</v>
      </c>
      <c r="W28" s="624"/>
      <c r="X28" s="499" t="str">
        <f>IF(Q28,IF(Q28&lt;1%,100%,59%),"-")</f>
        <v>-</v>
      </c>
      <c r="Y28" s="499" t="str">
        <f>IF(S28,IF(S28&lt;1%,100%,59%),"-")</f>
        <v>-</v>
      </c>
      <c r="Z28" s="499" t="str">
        <f>IF(U28,IF(U28&lt;1%,100%,59%),"-")</f>
        <v>-</v>
      </c>
      <c r="AA28" s="499" t="str">
        <f>IF(W28,IF(W28&lt;1%,100%,59%),"-")</f>
        <v>-</v>
      </c>
      <c r="AB28" s="499" t="str">
        <f t="shared" si="19"/>
        <v>-</v>
      </c>
    </row>
    <row r="29" spans="1:28" ht="68.25" customHeight="1">
      <c r="A29" s="803"/>
      <c r="B29" s="806"/>
      <c r="C29" s="806"/>
      <c r="D29" s="806"/>
      <c r="E29" s="806"/>
      <c r="F29" s="806"/>
      <c r="G29" s="807"/>
      <c r="H29" s="807"/>
      <c r="I29" s="806"/>
      <c r="J29" s="675" t="s">
        <v>1017</v>
      </c>
      <c r="K29" s="675" t="s">
        <v>1018</v>
      </c>
      <c r="L29" s="814"/>
      <c r="M29" s="481" t="s">
        <v>1010</v>
      </c>
      <c r="N29" s="164" t="s">
        <v>703</v>
      </c>
      <c r="O29" s="164">
        <v>0.95</v>
      </c>
      <c r="P29" s="681">
        <v>0.95</v>
      </c>
      <c r="Q29" s="552"/>
      <c r="R29" s="681">
        <v>0.95</v>
      </c>
      <c r="S29" s="555"/>
      <c r="T29" s="681">
        <v>0.95</v>
      </c>
      <c r="U29" s="555"/>
      <c r="V29" s="681">
        <v>0.95</v>
      </c>
      <c r="W29" s="539"/>
      <c r="X29" s="499">
        <f t="shared" si="20"/>
        <v>0</v>
      </c>
      <c r="Y29" s="499">
        <f t="shared" si="21"/>
        <v>0</v>
      </c>
      <c r="Z29" s="499">
        <f t="shared" si="22"/>
        <v>0</v>
      </c>
      <c r="AA29" s="499">
        <f t="shared" si="23"/>
        <v>0</v>
      </c>
      <c r="AB29" s="499">
        <f t="shared" si="19"/>
        <v>0</v>
      </c>
    </row>
    <row r="30" spans="1:28" ht="70.5" customHeight="1">
      <c r="A30" s="803"/>
      <c r="B30" s="806"/>
      <c r="C30" s="806"/>
      <c r="D30" s="806"/>
      <c r="E30" s="806"/>
      <c r="F30" s="806"/>
      <c r="G30" s="807"/>
      <c r="H30" s="807"/>
      <c r="I30" s="806"/>
      <c r="J30" s="675" t="s">
        <v>1019</v>
      </c>
      <c r="K30" s="675" t="s">
        <v>1020</v>
      </c>
      <c r="L30" s="814"/>
      <c r="M30" s="481" t="s">
        <v>1010</v>
      </c>
      <c r="N30" s="164" t="s">
        <v>703</v>
      </c>
      <c r="O30" s="164">
        <v>0.85</v>
      </c>
      <c r="P30" s="590">
        <v>0.85</v>
      </c>
      <c r="Q30" s="553"/>
      <c r="R30" s="590">
        <v>0.85</v>
      </c>
      <c r="S30" s="553"/>
      <c r="T30" s="590">
        <v>0.85</v>
      </c>
      <c r="U30" s="553"/>
      <c r="V30" s="590">
        <v>0.85</v>
      </c>
      <c r="W30" s="539"/>
      <c r="X30" s="499">
        <f t="shared" si="20"/>
        <v>0</v>
      </c>
      <c r="Y30" s="499">
        <f t="shared" si="21"/>
        <v>0</v>
      </c>
      <c r="Z30" s="499">
        <f t="shared" si="22"/>
        <v>0</v>
      </c>
      <c r="AA30" s="499">
        <f t="shared" si="23"/>
        <v>0</v>
      </c>
      <c r="AB30" s="499">
        <f>IFERROR(AVERAGE(X30:AA30),"-")</f>
        <v>0</v>
      </c>
    </row>
    <row r="31" spans="1:28" ht="89.25">
      <c r="A31" s="803"/>
      <c r="B31" s="806"/>
      <c r="C31" s="806"/>
      <c r="D31" s="806"/>
      <c r="E31" s="806"/>
      <c r="F31" s="806"/>
      <c r="G31" s="807"/>
      <c r="H31" s="807"/>
      <c r="I31" s="806"/>
      <c r="J31" s="675" t="s">
        <v>1021</v>
      </c>
      <c r="K31" s="675" t="s">
        <v>1022</v>
      </c>
      <c r="L31" s="814"/>
      <c r="M31" s="481" t="s">
        <v>1010</v>
      </c>
      <c r="N31" s="164">
        <v>0.83</v>
      </c>
      <c r="O31" s="164">
        <v>0.9</v>
      </c>
      <c r="P31" s="590">
        <v>0.9</v>
      </c>
      <c r="Q31" s="553"/>
      <c r="R31" s="590">
        <v>0.9</v>
      </c>
      <c r="S31" s="553"/>
      <c r="T31" s="590">
        <v>0.9</v>
      </c>
      <c r="U31" s="553"/>
      <c r="V31" s="590">
        <v>0.9</v>
      </c>
      <c r="W31" s="539"/>
      <c r="X31" s="499">
        <f t="shared" si="20"/>
        <v>0</v>
      </c>
      <c r="Y31" s="499">
        <f t="shared" si="21"/>
        <v>0</v>
      </c>
      <c r="Z31" s="499">
        <f t="shared" si="22"/>
        <v>0</v>
      </c>
      <c r="AA31" s="499">
        <f t="shared" si="23"/>
        <v>0</v>
      </c>
      <c r="AB31" s="499">
        <f t="shared" si="19"/>
        <v>0</v>
      </c>
    </row>
    <row r="32" spans="1:28" ht="94.5" customHeight="1">
      <c r="A32" s="803"/>
      <c r="B32" s="806"/>
      <c r="C32" s="806"/>
      <c r="D32" s="806"/>
      <c r="E32" s="806"/>
      <c r="F32" s="806"/>
      <c r="G32" s="807"/>
      <c r="H32" s="807"/>
      <c r="I32" s="806"/>
      <c r="J32" s="675" t="s">
        <v>1023</v>
      </c>
      <c r="K32" s="675" t="s">
        <v>1024</v>
      </c>
      <c r="L32" s="814"/>
      <c r="M32" s="481" t="s">
        <v>1010</v>
      </c>
      <c r="N32" s="164">
        <v>0.9</v>
      </c>
      <c r="O32" s="164">
        <v>0.9</v>
      </c>
      <c r="P32" s="590">
        <v>0.9</v>
      </c>
      <c r="Q32" s="553"/>
      <c r="R32" s="590">
        <v>0.9</v>
      </c>
      <c r="S32" s="553"/>
      <c r="T32" s="590">
        <v>0.9</v>
      </c>
      <c r="U32" s="553"/>
      <c r="V32" s="590">
        <v>0.9</v>
      </c>
      <c r="W32" s="539"/>
      <c r="X32" s="499">
        <f t="shared" si="20"/>
        <v>0</v>
      </c>
      <c r="Y32" s="499">
        <f t="shared" si="21"/>
        <v>0</v>
      </c>
      <c r="Z32" s="499">
        <f t="shared" si="22"/>
        <v>0</v>
      </c>
      <c r="AA32" s="499">
        <f>IFERROR((W32*100%)/V32,"-")</f>
        <v>0</v>
      </c>
      <c r="AB32" s="499">
        <f t="shared" si="19"/>
        <v>0</v>
      </c>
    </row>
    <row r="33" spans="1:28" ht="81" customHeight="1">
      <c r="A33" s="803"/>
      <c r="B33" s="806"/>
      <c r="C33" s="806"/>
      <c r="D33" s="806"/>
      <c r="E33" s="806"/>
      <c r="F33" s="806"/>
      <c r="G33" s="807"/>
      <c r="H33" s="807"/>
      <c r="I33" s="806"/>
      <c r="J33" s="675" t="s">
        <v>1025</v>
      </c>
      <c r="K33" s="675" t="s">
        <v>1026</v>
      </c>
      <c r="L33" s="483"/>
      <c r="M33" s="481" t="s">
        <v>1027</v>
      </c>
      <c r="N33" s="164">
        <v>1</v>
      </c>
      <c r="O33" s="164">
        <v>1</v>
      </c>
      <c r="P33" s="590">
        <v>0</v>
      </c>
      <c r="Q33" s="553"/>
      <c r="R33" s="590">
        <v>1</v>
      </c>
      <c r="S33" s="553"/>
      <c r="T33" s="590">
        <v>0</v>
      </c>
      <c r="U33" s="553"/>
      <c r="V33" s="590">
        <v>1</v>
      </c>
      <c r="W33" s="539"/>
      <c r="X33" s="499" t="str">
        <f t="shared" si="20"/>
        <v>-</v>
      </c>
      <c r="Y33" s="499">
        <f t="shared" si="21"/>
        <v>0</v>
      </c>
      <c r="Z33" s="499" t="str">
        <f t="shared" si="22"/>
        <v>-</v>
      </c>
      <c r="AA33" s="499">
        <f t="shared" ref="AA33:AA34" si="24">IFERROR((W33*100%)/V33,"-")</f>
        <v>0</v>
      </c>
      <c r="AB33" s="499">
        <f t="shared" si="19"/>
        <v>0</v>
      </c>
    </row>
    <row r="34" spans="1:28" ht="94.5" customHeight="1">
      <c r="A34" s="803"/>
      <c r="B34" s="806"/>
      <c r="C34" s="806"/>
      <c r="D34" s="806"/>
      <c r="E34" s="806"/>
      <c r="F34" s="806"/>
      <c r="G34" s="807"/>
      <c r="H34" s="807"/>
      <c r="I34" s="806"/>
      <c r="J34" s="675" t="s">
        <v>1028</v>
      </c>
      <c r="K34" s="675" t="s">
        <v>1029</v>
      </c>
      <c r="L34" s="483"/>
      <c r="M34" s="481" t="s">
        <v>1030</v>
      </c>
      <c r="N34" s="164">
        <v>1</v>
      </c>
      <c r="O34" s="164">
        <v>1</v>
      </c>
      <c r="P34" s="590">
        <v>0</v>
      </c>
      <c r="Q34" s="553"/>
      <c r="R34" s="590">
        <v>1</v>
      </c>
      <c r="S34" s="553"/>
      <c r="T34" s="590">
        <v>0</v>
      </c>
      <c r="U34" s="553"/>
      <c r="V34" s="590">
        <v>0</v>
      </c>
      <c r="W34" s="539"/>
      <c r="X34" s="499" t="str">
        <f t="shared" si="20"/>
        <v>-</v>
      </c>
      <c r="Y34" s="499">
        <f t="shared" si="21"/>
        <v>0</v>
      </c>
      <c r="Z34" s="499" t="str">
        <f t="shared" si="22"/>
        <v>-</v>
      </c>
      <c r="AA34" s="499" t="str">
        <f t="shared" si="24"/>
        <v>-</v>
      </c>
      <c r="AB34" s="499">
        <f t="shared" si="19"/>
        <v>0</v>
      </c>
    </row>
    <row r="35" spans="1:28" ht="43.5" customHeight="1">
      <c r="A35" s="951" t="s">
        <v>181</v>
      </c>
      <c r="B35" s="952"/>
      <c r="C35" s="952"/>
      <c r="D35" s="952"/>
      <c r="E35" s="952"/>
      <c r="F35" s="952"/>
      <c r="G35" s="952"/>
      <c r="H35" s="952"/>
      <c r="I35" s="952"/>
      <c r="J35" s="952"/>
      <c r="K35" s="953"/>
      <c r="L35" s="549"/>
      <c r="M35" s="549"/>
      <c r="N35" s="549"/>
      <c r="O35" s="549"/>
      <c r="P35" s="549"/>
      <c r="Q35" s="549"/>
      <c r="R35" s="549"/>
      <c r="S35" s="549"/>
      <c r="T35" s="549"/>
      <c r="U35" s="549"/>
      <c r="V35" s="549"/>
      <c r="W35" s="549"/>
      <c r="X35" s="57">
        <f>AVERAGE(X24:X32)</f>
        <v>0</v>
      </c>
      <c r="Y35" s="57">
        <f>AVERAGE(Y24:Y32)</f>
        <v>0</v>
      </c>
      <c r="Z35" s="57">
        <f>AVERAGE(Z24:Z32)</f>
        <v>0</v>
      </c>
      <c r="AA35" s="57">
        <f>AVERAGE(AA24:AA32)</f>
        <v>0</v>
      </c>
      <c r="AB35" s="57">
        <f>AVERAGE(AB24:AB32)</f>
        <v>0</v>
      </c>
    </row>
  </sheetData>
  <mergeCells count="67">
    <mergeCell ref="J22:J23"/>
    <mergeCell ref="A35:K35"/>
    <mergeCell ref="A21:AB21"/>
    <mergeCell ref="X22:AB22"/>
    <mergeCell ref="A24:A34"/>
    <mergeCell ref="B24:B34"/>
    <mergeCell ref="C24:C34"/>
    <mergeCell ref="D24:D34"/>
    <mergeCell ref="E24:E34"/>
    <mergeCell ref="F24:F34"/>
    <mergeCell ref="G24:G34"/>
    <mergeCell ref="H24:H34"/>
    <mergeCell ref="I24:I34"/>
    <mergeCell ref="A22:A23"/>
    <mergeCell ref="C22:C23"/>
    <mergeCell ref="D22:D23"/>
    <mergeCell ref="E22:E23"/>
    <mergeCell ref="C5:C8"/>
    <mergeCell ref="D5:D8"/>
    <mergeCell ref="M2:M3"/>
    <mergeCell ref="F2:F3"/>
    <mergeCell ref="C2:C3"/>
    <mergeCell ref="D2:D3"/>
    <mergeCell ref="E2:E3"/>
    <mergeCell ref="G9:G11"/>
    <mergeCell ref="H9:H11"/>
    <mergeCell ref="F9:F11"/>
    <mergeCell ref="C16:C17"/>
    <mergeCell ref="G14:G15"/>
    <mergeCell ref="C9:C11"/>
    <mergeCell ref="D14:D15"/>
    <mergeCell ref="C13:C15"/>
    <mergeCell ref="P22:W22"/>
    <mergeCell ref="V2:Z2"/>
    <mergeCell ref="I14:I15"/>
    <mergeCell ref="A18:K18"/>
    <mergeCell ref="K22:K23"/>
    <mergeCell ref="L22:L32"/>
    <mergeCell ref="M22:M23"/>
    <mergeCell ref="N22:N23"/>
    <mergeCell ref="O22:O23"/>
    <mergeCell ref="F22:F23"/>
    <mergeCell ref="G22:G23"/>
    <mergeCell ref="H22:H23"/>
    <mergeCell ref="I22:I23"/>
    <mergeCell ref="B5:B11"/>
    <mergeCell ref="A13:A15"/>
    <mergeCell ref="B13:B15"/>
    <mergeCell ref="A5:A11"/>
    <mergeCell ref="A2:A3"/>
    <mergeCell ref="B2:B3"/>
    <mergeCell ref="A16:A17"/>
    <mergeCell ref="B16:B17"/>
    <mergeCell ref="M1:P1"/>
    <mergeCell ref="N2:T2"/>
    <mergeCell ref="K2:K3"/>
    <mergeCell ref="L2:L16"/>
    <mergeCell ref="D9:D11"/>
    <mergeCell ref="G2:G3"/>
    <mergeCell ref="H2:H3"/>
    <mergeCell ref="I2:I3"/>
    <mergeCell ref="J2:J3"/>
    <mergeCell ref="I9:I11"/>
    <mergeCell ref="F14:F15"/>
    <mergeCell ref="H14:H15"/>
    <mergeCell ref="E14:E15"/>
    <mergeCell ref="E9:E11"/>
  </mergeCells>
  <conditionalFormatting sqref="V17:Z18 V13:Y16 V4:Z12 Z9:Z17">
    <cfRule type="cellIs" dxfId="47" priority="277" operator="lessThan">
      <formula>0.6</formula>
    </cfRule>
    <cfRule type="cellIs" dxfId="46" priority="278" operator="between">
      <formula>60%</formula>
      <formula>79%</formula>
    </cfRule>
    <cfRule type="cellIs" dxfId="45" priority="279" operator="between">
      <formula>80%</formula>
      <formula>100%</formula>
    </cfRule>
  </conditionalFormatting>
  <conditionalFormatting sqref="X24:AB35">
    <cfRule type="cellIs" dxfId="44" priority="1" operator="lessThan">
      <formula>0.6</formula>
    </cfRule>
    <cfRule type="cellIs" dxfId="43" priority="2" operator="between">
      <formula>60%</formula>
      <formula>79%</formula>
    </cfRule>
    <cfRule type="cellIs" dxfId="42" priority="3" operator="between">
      <formula>80%</formula>
      <formula>100%</formula>
    </cfRule>
  </conditionalFormatting>
  <hyperlinks>
    <hyperlink ref="M1:P1" location="Inicio!A1" display="INICIO"/>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sheetPr>
    <tabColor rgb="FF00B050"/>
  </sheetPr>
  <dimension ref="A1:AB29"/>
  <sheetViews>
    <sheetView topLeftCell="H19" zoomScale="70" zoomScaleNormal="70" workbookViewId="0">
      <selection activeCell="V18" sqref="V18"/>
    </sheetView>
  </sheetViews>
  <sheetFormatPr baseColWidth="10" defaultColWidth="11.42578125" defaultRowHeight="12.75"/>
  <cols>
    <col min="1" max="3" width="11.42578125" style="35"/>
    <col min="4" max="4" width="15.7109375" style="35" customWidth="1"/>
    <col min="5" max="5" width="18.42578125" style="35" customWidth="1"/>
    <col min="6" max="8" width="11.42578125" style="35"/>
    <col min="9" max="9" width="16.28515625" style="35" customWidth="1"/>
    <col min="10" max="10" width="21.85546875" style="35" customWidth="1"/>
    <col min="11" max="11" width="34" style="35" customWidth="1"/>
    <col min="12" max="12" width="21.42578125" style="35" customWidth="1"/>
    <col min="13" max="13" width="13" style="35" customWidth="1"/>
    <col min="14" max="14" width="11.42578125" style="35"/>
    <col min="15" max="15" width="11.5703125" style="35" customWidth="1"/>
    <col min="16" max="16" width="11.42578125" style="35"/>
    <col min="17" max="17" width="11.5703125" style="35" customWidth="1"/>
    <col min="18" max="18" width="11.42578125" style="35"/>
    <col min="19" max="19" width="11.5703125" style="35" customWidth="1"/>
    <col min="20" max="20" width="11.42578125" style="35"/>
    <col min="21" max="21" width="11.42578125" style="35" customWidth="1"/>
    <col min="22" max="22" width="12.28515625" style="35" customWidth="1"/>
    <col min="23" max="23" width="13.140625" style="35" customWidth="1"/>
    <col min="24" max="24" width="14.42578125" style="35" customWidth="1"/>
    <col min="25" max="25" width="14.85546875" style="35" customWidth="1"/>
    <col min="26" max="26" width="18.140625" style="35" customWidth="1"/>
    <col min="27" max="27" width="14" style="35" customWidth="1"/>
    <col min="28" max="28" width="15.5703125" style="35" customWidth="1"/>
    <col min="29" max="29" width="19.140625" style="35" customWidth="1"/>
    <col min="30" max="16384" width="11.42578125" style="35"/>
  </cols>
  <sheetData>
    <row r="1" spans="1:26" ht="38.25" customHeight="1">
      <c r="M1" s="757" t="s">
        <v>313</v>
      </c>
      <c r="N1" s="824"/>
      <c r="O1" s="824"/>
      <c r="P1" s="824"/>
    </row>
    <row r="2" spans="1:26" ht="57.75" customHeight="1">
      <c r="A2" s="763" t="s">
        <v>353</v>
      </c>
      <c r="B2" s="763" t="s">
        <v>350</v>
      </c>
      <c r="C2" s="763" t="s">
        <v>349</v>
      </c>
      <c r="D2" s="763" t="s">
        <v>0</v>
      </c>
      <c r="E2" s="763" t="s">
        <v>343</v>
      </c>
      <c r="F2" s="763" t="s">
        <v>347</v>
      </c>
      <c r="G2" s="763" t="s">
        <v>1</v>
      </c>
      <c r="H2" s="763" t="s">
        <v>469</v>
      </c>
      <c r="I2" s="763" t="s">
        <v>108</v>
      </c>
      <c r="J2" s="763" t="s">
        <v>187</v>
      </c>
      <c r="K2" s="763" t="s">
        <v>109</v>
      </c>
      <c r="L2" s="814" t="s">
        <v>277</v>
      </c>
      <c r="M2" s="763" t="s">
        <v>2</v>
      </c>
      <c r="N2" s="821" t="s">
        <v>3</v>
      </c>
      <c r="O2" s="822"/>
      <c r="P2" s="822"/>
      <c r="Q2" s="822"/>
      <c r="R2" s="822"/>
      <c r="S2" s="822"/>
      <c r="T2" s="858"/>
      <c r="U2" s="36"/>
      <c r="V2" s="786" t="s">
        <v>434</v>
      </c>
      <c r="W2" s="787"/>
      <c r="X2" s="787"/>
      <c r="Y2" s="787"/>
      <c r="Z2" s="788"/>
    </row>
    <row r="3" spans="1:26" ht="38.25">
      <c r="A3" s="764"/>
      <c r="B3" s="764"/>
      <c r="C3" s="764"/>
      <c r="D3" s="764"/>
      <c r="E3" s="764"/>
      <c r="F3" s="764"/>
      <c r="G3" s="764"/>
      <c r="H3" s="764"/>
      <c r="I3" s="764"/>
      <c r="J3" s="764"/>
      <c r="K3" s="764"/>
      <c r="L3" s="814"/>
      <c r="M3" s="764"/>
      <c r="N3" s="36" t="s">
        <v>124</v>
      </c>
      <c r="O3" s="36" t="s">
        <v>126</v>
      </c>
      <c r="P3" s="36" t="s">
        <v>125</v>
      </c>
      <c r="Q3" s="36" t="s">
        <v>127</v>
      </c>
      <c r="R3" s="36" t="s">
        <v>128</v>
      </c>
      <c r="S3" s="36" t="s">
        <v>129</v>
      </c>
      <c r="T3" s="36" t="s">
        <v>130</v>
      </c>
      <c r="U3" s="128" t="s">
        <v>131</v>
      </c>
      <c r="V3" s="36" t="s">
        <v>296</v>
      </c>
      <c r="W3" s="36" t="s">
        <v>292</v>
      </c>
      <c r="X3" s="36" t="s">
        <v>293</v>
      </c>
      <c r="Y3" s="36" t="s">
        <v>294</v>
      </c>
      <c r="Z3" s="342" t="s">
        <v>466</v>
      </c>
    </row>
    <row r="4" spans="1:26" ht="63.6" customHeight="1">
      <c r="A4" s="454" t="s">
        <v>424</v>
      </c>
      <c r="B4" s="453" t="s">
        <v>4</v>
      </c>
      <c r="C4" s="453" t="s">
        <v>5</v>
      </c>
      <c r="D4" s="453" t="s">
        <v>171</v>
      </c>
      <c r="E4" s="202" t="s">
        <v>10</v>
      </c>
      <c r="F4" s="202" t="s">
        <v>11</v>
      </c>
      <c r="G4" s="164">
        <v>0.9</v>
      </c>
      <c r="H4" s="168">
        <v>1</v>
      </c>
      <c r="I4" s="202" t="s">
        <v>151</v>
      </c>
      <c r="J4" s="202" t="s">
        <v>373</v>
      </c>
      <c r="K4" s="202" t="s">
        <v>408</v>
      </c>
      <c r="L4" s="814"/>
      <c r="M4" s="37" t="s">
        <v>164</v>
      </c>
      <c r="N4" s="58">
        <v>1</v>
      </c>
      <c r="O4" s="247"/>
      <c r="P4" s="58">
        <v>1</v>
      </c>
      <c r="Q4" s="247"/>
      <c r="R4" s="58">
        <v>1</v>
      </c>
      <c r="S4" s="247"/>
      <c r="T4" s="58">
        <v>1</v>
      </c>
      <c r="U4" s="272"/>
      <c r="V4" s="67">
        <f t="shared" ref="V4:V16" si="0">IFERROR((O4*100%)/N4,"-")</f>
        <v>0</v>
      </c>
      <c r="W4" s="67">
        <f t="shared" ref="W4:W16" si="1">IFERROR((Q4*100%)/P4,"-")</f>
        <v>0</v>
      </c>
      <c r="X4" s="67">
        <f t="shared" ref="X4:X16" si="2">IFERROR((S4*100%)/R4,"-")</f>
        <v>0</v>
      </c>
      <c r="Y4" s="67">
        <f t="shared" ref="Y4:Y16" si="3">IFERROR((U4*100%)/T4,"-")</f>
        <v>0</v>
      </c>
      <c r="Z4" s="67">
        <f t="shared" ref="Z4:Z17" si="4">IFERROR(AVERAGE(V4:Y4),"-")</f>
        <v>0</v>
      </c>
    </row>
    <row r="5" spans="1:26" ht="120.75" customHeight="1">
      <c r="A5" s="778" t="s">
        <v>29</v>
      </c>
      <c r="B5" s="769" t="s">
        <v>166</v>
      </c>
      <c r="C5" s="769" t="s">
        <v>27</v>
      </c>
      <c r="D5" s="769" t="s">
        <v>281</v>
      </c>
      <c r="E5" s="199" t="s">
        <v>28</v>
      </c>
      <c r="F5" s="326" t="s">
        <v>464</v>
      </c>
      <c r="G5" s="201">
        <v>1</v>
      </c>
      <c r="H5" s="200">
        <v>1</v>
      </c>
      <c r="I5" s="204" t="s">
        <v>134</v>
      </c>
      <c r="J5" s="204" t="s">
        <v>417</v>
      </c>
      <c r="K5" s="374" t="s">
        <v>473</v>
      </c>
      <c r="L5" s="814"/>
      <c r="M5" s="116" t="s">
        <v>112</v>
      </c>
      <c r="N5" s="121">
        <v>1</v>
      </c>
      <c r="O5" s="291"/>
      <c r="P5" s="121">
        <v>1</v>
      </c>
      <c r="Q5" s="291"/>
      <c r="R5" s="121">
        <v>1</v>
      </c>
      <c r="S5" s="291"/>
      <c r="T5" s="121">
        <v>1</v>
      </c>
      <c r="U5" s="289"/>
      <c r="V5" s="67">
        <f t="shared" si="0"/>
        <v>0</v>
      </c>
      <c r="W5" s="67">
        <f t="shared" si="1"/>
        <v>0</v>
      </c>
      <c r="X5" s="67">
        <f t="shared" si="2"/>
        <v>0</v>
      </c>
      <c r="Y5" s="67">
        <f t="shared" si="3"/>
        <v>0</v>
      </c>
      <c r="Z5" s="67">
        <f t="shared" si="4"/>
        <v>0</v>
      </c>
    </row>
    <row r="6" spans="1:26" ht="65.25" customHeight="1">
      <c r="A6" s="779"/>
      <c r="B6" s="770"/>
      <c r="C6" s="770"/>
      <c r="D6" s="770"/>
      <c r="E6" s="102" t="s">
        <v>33</v>
      </c>
      <c r="F6" s="378" t="s">
        <v>34</v>
      </c>
      <c r="G6" s="379">
        <v>0.7</v>
      </c>
      <c r="H6" s="380">
        <v>0.9</v>
      </c>
      <c r="I6" s="379" t="s">
        <v>156</v>
      </c>
      <c r="J6" s="409" t="s">
        <v>504</v>
      </c>
      <c r="K6" s="409" t="s">
        <v>506</v>
      </c>
      <c r="L6" s="814"/>
      <c r="M6" s="407" t="s">
        <v>503</v>
      </c>
      <c r="N6" s="104">
        <v>1</v>
      </c>
      <c r="O6" s="253"/>
      <c r="P6" s="104">
        <v>1</v>
      </c>
      <c r="Q6" s="253"/>
      <c r="R6" s="104">
        <v>1</v>
      </c>
      <c r="S6" s="253"/>
      <c r="T6" s="104">
        <v>1</v>
      </c>
      <c r="U6" s="256"/>
      <c r="V6" s="67"/>
      <c r="W6" s="67">
        <f t="shared" si="1"/>
        <v>0</v>
      </c>
      <c r="X6" s="67">
        <f t="shared" si="2"/>
        <v>0</v>
      </c>
      <c r="Y6" s="67"/>
      <c r="Z6" s="67">
        <f t="shared" si="4"/>
        <v>0</v>
      </c>
    </row>
    <row r="7" spans="1:26" ht="101.25" customHeight="1">
      <c r="A7" s="779"/>
      <c r="B7" s="770"/>
      <c r="C7" s="770"/>
      <c r="D7" s="770"/>
      <c r="E7" s="117" t="s">
        <v>35</v>
      </c>
      <c r="F7" s="118" t="s">
        <v>34</v>
      </c>
      <c r="G7" s="119">
        <v>0.8</v>
      </c>
      <c r="H7" s="120">
        <v>0.9</v>
      </c>
      <c r="I7" s="119" t="s">
        <v>157</v>
      </c>
      <c r="J7" s="375" t="s">
        <v>498</v>
      </c>
      <c r="K7" s="407" t="s">
        <v>513</v>
      </c>
      <c r="L7" s="814"/>
      <c r="M7" s="113" t="s">
        <v>112</v>
      </c>
      <c r="N7" s="104">
        <v>0</v>
      </c>
      <c r="O7" s="253"/>
      <c r="P7" s="104">
        <v>1</v>
      </c>
      <c r="Q7" s="253"/>
      <c r="R7" s="104">
        <v>1</v>
      </c>
      <c r="S7" s="253"/>
      <c r="T7" s="104">
        <v>1</v>
      </c>
      <c r="U7" s="289"/>
      <c r="V7" s="67" t="str">
        <f t="shared" si="0"/>
        <v>-</v>
      </c>
      <c r="W7" s="67">
        <f t="shared" si="1"/>
        <v>0</v>
      </c>
      <c r="X7" s="67">
        <f t="shared" si="2"/>
        <v>0</v>
      </c>
      <c r="Y7" s="67">
        <f t="shared" si="3"/>
        <v>0</v>
      </c>
      <c r="Z7" s="67">
        <f t="shared" si="4"/>
        <v>0</v>
      </c>
    </row>
    <row r="8" spans="1:26" ht="90" customHeight="1">
      <c r="A8" s="779"/>
      <c r="B8" s="770"/>
      <c r="C8" s="770"/>
      <c r="D8" s="770"/>
      <c r="E8" s="769" t="s">
        <v>36</v>
      </c>
      <c r="F8" s="910" t="s">
        <v>37</v>
      </c>
      <c r="G8" s="795">
        <v>0.8</v>
      </c>
      <c r="H8" s="798">
        <v>0.9</v>
      </c>
      <c r="I8" s="795" t="s">
        <v>158</v>
      </c>
      <c r="J8" s="407" t="s">
        <v>478</v>
      </c>
      <c r="K8" s="407" t="s">
        <v>480</v>
      </c>
      <c r="L8" s="814"/>
      <c r="M8" s="409" t="s">
        <v>479</v>
      </c>
      <c r="N8" s="60">
        <v>1</v>
      </c>
      <c r="O8" s="247"/>
      <c r="P8" s="60">
        <v>0</v>
      </c>
      <c r="Q8" s="247"/>
      <c r="R8" s="60">
        <v>0</v>
      </c>
      <c r="S8" s="247"/>
      <c r="T8" s="60">
        <v>0</v>
      </c>
      <c r="U8" s="248"/>
      <c r="V8" s="67">
        <f t="shared" si="0"/>
        <v>0</v>
      </c>
      <c r="W8" s="67" t="str">
        <f t="shared" si="1"/>
        <v>-</v>
      </c>
      <c r="X8" s="67" t="str">
        <f t="shared" si="2"/>
        <v>-</v>
      </c>
      <c r="Y8" s="67" t="str">
        <f t="shared" si="3"/>
        <v>-</v>
      </c>
      <c r="Z8" s="67">
        <f t="shared" si="4"/>
        <v>0</v>
      </c>
    </row>
    <row r="9" spans="1:26" ht="93" customHeight="1">
      <c r="A9" s="779"/>
      <c r="B9" s="770"/>
      <c r="C9" s="770"/>
      <c r="D9" s="770"/>
      <c r="E9" s="771"/>
      <c r="F9" s="911"/>
      <c r="G9" s="797"/>
      <c r="H9" s="800"/>
      <c r="I9" s="797"/>
      <c r="J9" s="407" t="s">
        <v>477</v>
      </c>
      <c r="K9" s="407" t="s">
        <v>507</v>
      </c>
      <c r="L9" s="814"/>
      <c r="M9" s="409" t="s">
        <v>479</v>
      </c>
      <c r="N9" s="104">
        <v>0</v>
      </c>
      <c r="O9" s="253"/>
      <c r="P9" s="104">
        <v>1</v>
      </c>
      <c r="Q9" s="253"/>
      <c r="R9" s="104">
        <v>1</v>
      </c>
      <c r="S9" s="253"/>
      <c r="T9" s="104">
        <v>1</v>
      </c>
      <c r="U9" s="248"/>
      <c r="V9" s="67" t="str">
        <f t="shared" si="0"/>
        <v>-</v>
      </c>
      <c r="W9" s="67">
        <f t="shared" si="1"/>
        <v>0</v>
      </c>
      <c r="X9" s="67">
        <f t="shared" si="2"/>
        <v>0</v>
      </c>
      <c r="Y9" s="67">
        <f t="shared" si="3"/>
        <v>0</v>
      </c>
      <c r="Z9" s="67">
        <f t="shared" si="4"/>
        <v>0</v>
      </c>
    </row>
    <row r="10" spans="1:26" ht="90.6" customHeight="1">
      <c r="A10" s="779"/>
      <c r="B10" s="770"/>
      <c r="C10" s="771"/>
      <c r="D10" s="771"/>
      <c r="E10" s="117" t="s">
        <v>39</v>
      </c>
      <c r="F10" s="118" t="s">
        <v>40</v>
      </c>
      <c r="G10" s="119">
        <v>0.9</v>
      </c>
      <c r="H10" s="120">
        <v>0.9</v>
      </c>
      <c r="I10" s="119" t="s">
        <v>159</v>
      </c>
      <c r="J10" s="47" t="s">
        <v>42</v>
      </c>
      <c r="K10" s="47" t="s">
        <v>155</v>
      </c>
      <c r="L10" s="814"/>
      <c r="M10" s="45" t="s">
        <v>112</v>
      </c>
      <c r="N10" s="60">
        <v>0</v>
      </c>
      <c r="O10" s="247"/>
      <c r="P10" s="60">
        <v>1</v>
      </c>
      <c r="Q10" s="247"/>
      <c r="R10" s="60">
        <v>1</v>
      </c>
      <c r="S10" s="247"/>
      <c r="T10" s="60">
        <v>1</v>
      </c>
      <c r="U10" s="289"/>
      <c r="V10" s="67" t="str">
        <f t="shared" si="0"/>
        <v>-</v>
      </c>
      <c r="W10" s="67">
        <f t="shared" si="1"/>
        <v>0</v>
      </c>
      <c r="X10" s="67">
        <f t="shared" si="2"/>
        <v>0</v>
      </c>
      <c r="Y10" s="67">
        <f t="shared" si="3"/>
        <v>0</v>
      </c>
      <c r="Z10" s="67">
        <f t="shared" si="4"/>
        <v>0</v>
      </c>
    </row>
    <row r="11" spans="1:26" ht="53.25" customHeight="1">
      <c r="A11" s="779"/>
      <c r="B11" s="770"/>
      <c r="C11" s="769" t="s">
        <v>46</v>
      </c>
      <c r="D11" s="781" t="s">
        <v>172</v>
      </c>
      <c r="E11" s="769" t="s">
        <v>47</v>
      </c>
      <c r="F11" s="769" t="s">
        <v>48</v>
      </c>
      <c r="G11" s="795">
        <v>0.9</v>
      </c>
      <c r="H11" s="798">
        <v>0.9</v>
      </c>
      <c r="I11" s="795" t="s">
        <v>322</v>
      </c>
      <c r="J11" s="463" t="s">
        <v>169</v>
      </c>
      <c r="K11" s="463" t="s">
        <v>556</v>
      </c>
      <c r="L11" s="814"/>
      <c r="M11" s="463" t="s">
        <v>553</v>
      </c>
      <c r="N11" s="60">
        <v>1</v>
      </c>
      <c r="O11" s="247"/>
      <c r="P11" s="60">
        <v>1</v>
      </c>
      <c r="Q11" s="247"/>
      <c r="R11" s="60">
        <v>1</v>
      </c>
      <c r="S11" s="247"/>
      <c r="T11" s="60">
        <v>1</v>
      </c>
      <c r="U11" s="256"/>
      <c r="V11" s="67">
        <f t="shared" si="0"/>
        <v>0</v>
      </c>
      <c r="W11" s="67">
        <f t="shared" si="1"/>
        <v>0</v>
      </c>
      <c r="X11" s="67">
        <f t="shared" si="2"/>
        <v>0</v>
      </c>
      <c r="Y11" s="67">
        <f t="shared" si="3"/>
        <v>0</v>
      </c>
      <c r="Z11" s="67">
        <f t="shared" si="4"/>
        <v>0</v>
      </c>
    </row>
    <row r="12" spans="1:26" ht="54" customHeight="1">
      <c r="A12" s="779"/>
      <c r="B12" s="770"/>
      <c r="C12" s="770"/>
      <c r="D12" s="782"/>
      <c r="E12" s="770"/>
      <c r="F12" s="770"/>
      <c r="G12" s="796"/>
      <c r="H12" s="799"/>
      <c r="I12" s="796"/>
      <c r="J12" s="473" t="s">
        <v>569</v>
      </c>
      <c r="K12" s="473" t="s">
        <v>570</v>
      </c>
      <c r="L12" s="814"/>
      <c r="M12" s="463" t="s">
        <v>554</v>
      </c>
      <c r="N12" s="60">
        <v>1</v>
      </c>
      <c r="O12" s="247"/>
      <c r="P12" s="60">
        <v>1</v>
      </c>
      <c r="Q12" s="247"/>
      <c r="R12" s="60">
        <v>1</v>
      </c>
      <c r="S12" s="247"/>
      <c r="T12" s="60">
        <v>1</v>
      </c>
      <c r="U12" s="256"/>
      <c r="V12" s="67">
        <f t="shared" ref="V12" si="5">IFERROR((O12*100%)/N12,"-")</f>
        <v>0</v>
      </c>
      <c r="W12" s="67">
        <f t="shared" ref="W12" si="6">IFERROR((Q12*100%)/P12,"-")</f>
        <v>0</v>
      </c>
      <c r="X12" s="67">
        <f t="shared" ref="X12" si="7">IFERROR((S12*100%)/R12,"-")</f>
        <v>0</v>
      </c>
      <c r="Y12" s="67">
        <f t="shared" ref="Y12" si="8">IFERROR((U12*100%)/T12,"-")</f>
        <v>0</v>
      </c>
      <c r="Z12" s="67">
        <f t="shared" ref="Z12" si="9">IFERROR(AVERAGE(V12:Y12),"-")</f>
        <v>0</v>
      </c>
    </row>
    <row r="13" spans="1:26" ht="60.75" customHeight="1">
      <c r="A13" s="779"/>
      <c r="B13" s="770"/>
      <c r="C13" s="771"/>
      <c r="D13" s="783"/>
      <c r="E13" s="771"/>
      <c r="F13" s="771"/>
      <c r="G13" s="797"/>
      <c r="H13" s="800"/>
      <c r="I13" s="797"/>
      <c r="J13" s="419" t="s">
        <v>549</v>
      </c>
      <c r="K13" s="463" t="s">
        <v>550</v>
      </c>
      <c r="L13" s="814"/>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row>
    <row r="14" spans="1:26" ht="115.5" customHeight="1">
      <c r="A14" s="160" t="s">
        <v>392</v>
      </c>
      <c r="B14" s="161" t="s">
        <v>282</v>
      </c>
      <c r="C14" s="161" t="s">
        <v>423</v>
      </c>
      <c r="D14" s="161" t="s">
        <v>284</v>
      </c>
      <c r="E14" s="161" t="s">
        <v>64</v>
      </c>
      <c r="F14" s="161" t="s">
        <v>288</v>
      </c>
      <c r="G14" s="226">
        <v>5.0000000000000001E-3</v>
      </c>
      <c r="H14" s="226">
        <v>5.0000000000000001E-3</v>
      </c>
      <c r="I14" s="212" t="s">
        <v>66</v>
      </c>
      <c r="J14" s="52" t="s">
        <v>142</v>
      </c>
      <c r="K14" s="198" t="s">
        <v>143</v>
      </c>
      <c r="L14" s="814"/>
      <c r="M14" s="103" t="s">
        <v>113</v>
      </c>
      <c r="N14" s="63">
        <v>5.0000000000000001E-3</v>
      </c>
      <c r="O14" s="263"/>
      <c r="P14" s="63">
        <v>5.0000000000000001E-3</v>
      </c>
      <c r="Q14" s="263"/>
      <c r="R14" s="63">
        <v>5.0000000000000001E-3</v>
      </c>
      <c r="S14" s="249"/>
      <c r="T14" s="63">
        <v>5.0000000000000001E-3</v>
      </c>
      <c r="U14" s="258"/>
      <c r="V14" s="67" t="str">
        <f>IF(O14,IF(O14&gt;=0.5%,100%,IF(AND(O14&gt;0.4%),79%,0%)),"-")</f>
        <v>-</v>
      </c>
      <c r="W14" s="67" t="str">
        <f>IF(Q14,IF(Q14&gt;=0.5%,100%,IF(AND(Q14&gt;0.4%),79%,0%)),"-")</f>
        <v>-</v>
      </c>
      <c r="X14" s="67" t="str">
        <f>IF(S14,IF(S14&gt;=0.5%,100%,IF(AND(S14&gt;0.4%),79%,0%)),"-")</f>
        <v>-</v>
      </c>
      <c r="Y14" s="67" t="str">
        <f>IF(U14,IF(U14&gt;=0.5%,100%,IF(AND(U14&gt;0.4%),79%,0%)),"-")</f>
        <v>-</v>
      </c>
      <c r="Z14" s="67" t="str">
        <f t="shared" si="4"/>
        <v>-</v>
      </c>
    </row>
    <row r="15" spans="1:26" ht="72.75" customHeight="1">
      <c r="A15" s="765" t="s">
        <v>110</v>
      </c>
      <c r="B15" s="767" t="s">
        <v>71</v>
      </c>
      <c r="C15" s="767" t="s">
        <v>72</v>
      </c>
      <c r="D15" s="767" t="s">
        <v>81</v>
      </c>
      <c r="E15" s="767" t="s">
        <v>82</v>
      </c>
      <c r="F15" s="115" t="s">
        <v>83</v>
      </c>
      <c r="G15" s="99">
        <v>0.7</v>
      </c>
      <c r="H15" s="100">
        <v>0.8</v>
      </c>
      <c r="I15" s="97" t="s">
        <v>163</v>
      </c>
      <c r="J15" s="54" t="s">
        <v>147</v>
      </c>
      <c r="K15" s="54" t="s">
        <v>163</v>
      </c>
      <c r="L15" s="814"/>
      <c r="M15" s="54" t="s">
        <v>113</v>
      </c>
      <c r="N15" s="64">
        <v>0</v>
      </c>
      <c r="O15" s="247"/>
      <c r="P15" s="64" t="s">
        <v>399</v>
      </c>
      <c r="Q15" s="247"/>
      <c r="R15" s="64">
        <v>0</v>
      </c>
      <c r="S15" s="247"/>
      <c r="T15" s="64" t="s">
        <v>399</v>
      </c>
      <c r="U15" s="255"/>
      <c r="V15" s="67" t="str">
        <f>IF(O15,IF(O15&gt;=90%,100%,59%),"-")</f>
        <v>-</v>
      </c>
      <c r="W15" s="67" t="str">
        <f>IF(Q15,IF(Q15&gt;=90%,100%,59%),"-")</f>
        <v>-</v>
      </c>
      <c r="X15" s="67" t="str">
        <f>IF(S15,IF(S15&gt;=90%,100%,59%),"-")</f>
        <v>-</v>
      </c>
      <c r="Y15" s="67" t="str">
        <f>IF(U15,IF(U15&gt;=90%,100%,59%),"-")</f>
        <v>-</v>
      </c>
      <c r="Z15" s="67" t="str">
        <f t="shared" si="4"/>
        <v>-</v>
      </c>
    </row>
    <row r="16" spans="1:26" ht="76.5">
      <c r="A16" s="766"/>
      <c r="B16" s="768"/>
      <c r="C16" s="768"/>
      <c r="D16" s="768"/>
      <c r="E16" s="768"/>
      <c r="F16" s="54" t="s">
        <v>86</v>
      </c>
      <c r="G16" s="109">
        <v>0.7</v>
      </c>
      <c r="H16" s="110">
        <v>0.8</v>
      </c>
      <c r="I16" s="54" t="s">
        <v>474</v>
      </c>
      <c r="J16" s="455" t="s">
        <v>472</v>
      </c>
      <c r="K16" s="455" t="s">
        <v>471</v>
      </c>
      <c r="L16" s="814"/>
      <c r="M16" s="54" t="s">
        <v>113</v>
      </c>
      <c r="N16" s="64">
        <v>0</v>
      </c>
      <c r="O16" s="247"/>
      <c r="P16" s="64">
        <v>1</v>
      </c>
      <c r="Q16" s="247"/>
      <c r="R16" s="64">
        <v>0</v>
      </c>
      <c r="S16" s="247"/>
      <c r="T16" s="64">
        <v>0</v>
      </c>
      <c r="U16" s="255"/>
      <c r="V16" s="67" t="str">
        <f t="shared" si="0"/>
        <v>-</v>
      </c>
      <c r="W16" s="67">
        <f t="shared" si="1"/>
        <v>0</v>
      </c>
      <c r="X16" s="67" t="str">
        <f t="shared" si="2"/>
        <v>-</v>
      </c>
      <c r="Y16" s="67" t="str">
        <f t="shared" si="3"/>
        <v>-</v>
      </c>
      <c r="Z16" s="67">
        <f t="shared" si="4"/>
        <v>0</v>
      </c>
    </row>
    <row r="17" spans="1:28" ht="136.5" customHeight="1">
      <c r="A17" s="160" t="s">
        <v>111</v>
      </c>
      <c r="B17" s="222" t="s">
        <v>286</v>
      </c>
      <c r="C17" s="222" t="s">
        <v>287</v>
      </c>
      <c r="D17" s="203" t="s">
        <v>411</v>
      </c>
      <c r="E17" s="207" t="s">
        <v>413</v>
      </c>
      <c r="F17" s="207" t="s">
        <v>414</v>
      </c>
      <c r="G17" s="208">
        <v>0.8</v>
      </c>
      <c r="H17" s="208" t="s">
        <v>412</v>
      </c>
      <c r="I17" s="207" t="s">
        <v>414</v>
      </c>
      <c r="J17" s="205" t="s">
        <v>415</v>
      </c>
      <c r="K17" s="205" t="s">
        <v>416</v>
      </c>
      <c r="L17" s="224"/>
      <c r="M17" s="206" t="s">
        <v>113</v>
      </c>
      <c r="N17" s="65">
        <v>1</v>
      </c>
      <c r="O17" s="250"/>
      <c r="P17" s="66">
        <v>1</v>
      </c>
      <c r="Q17" s="260"/>
      <c r="R17" s="66">
        <v>1</v>
      </c>
      <c r="S17" s="260"/>
      <c r="T17" s="66">
        <v>1</v>
      </c>
      <c r="U17" s="259"/>
      <c r="V17" s="67">
        <f t="shared" ref="V17" si="10">IFERROR((O17*100%)/N17,"-")</f>
        <v>0</v>
      </c>
      <c r="W17" s="67">
        <f t="shared" ref="W17" si="11">IFERROR((Q17*100%)/P17,"-")</f>
        <v>0</v>
      </c>
      <c r="X17" s="67">
        <f t="shared" ref="X17" si="12">IFERROR((S17*100%)/R17,"-")</f>
        <v>0</v>
      </c>
      <c r="Y17" s="67">
        <f t="shared" ref="Y17" si="13">IFERROR((U17*100%)/T17,"-")</f>
        <v>0</v>
      </c>
      <c r="Z17" s="67">
        <f t="shared" si="4"/>
        <v>0</v>
      </c>
    </row>
    <row r="18" spans="1:28" ht="45.6" customHeight="1">
      <c r="A18" s="871" t="s">
        <v>181</v>
      </c>
      <c r="B18" s="872"/>
      <c r="C18" s="872"/>
      <c r="D18" s="872"/>
      <c r="E18" s="872"/>
      <c r="F18" s="872"/>
      <c r="G18" s="872"/>
      <c r="H18" s="872"/>
      <c r="I18" s="872"/>
      <c r="J18" s="872"/>
      <c r="K18" s="873"/>
      <c r="L18" s="129"/>
      <c r="M18" s="56"/>
      <c r="N18" s="56"/>
      <c r="O18" s="56"/>
      <c r="P18" s="56"/>
      <c r="Q18" s="56"/>
      <c r="R18" s="56"/>
      <c r="S18" s="56"/>
      <c r="T18" s="56"/>
      <c r="U18" s="56"/>
      <c r="V18" s="341">
        <f>AVERAGE(V4:V17)</f>
        <v>0</v>
      </c>
      <c r="W18" s="341">
        <f>AVERAGE(W4:W17)</f>
        <v>0</v>
      </c>
      <c r="X18" s="341">
        <f>AVERAGE(X4:X17)</f>
        <v>0</v>
      </c>
      <c r="Y18" s="341">
        <f>AVERAGE(Y4:Y17)</f>
        <v>0</v>
      </c>
      <c r="Z18" s="130">
        <f>AVERAGE(Z4:Z17)</f>
        <v>0</v>
      </c>
    </row>
    <row r="22" spans="1:28" ht="44.25" customHeight="1">
      <c r="A22" s="981" t="s">
        <v>577</v>
      </c>
      <c r="B22" s="981"/>
      <c r="C22" s="981"/>
      <c r="D22" s="981"/>
      <c r="E22" s="981"/>
      <c r="F22" s="981"/>
      <c r="G22" s="981"/>
      <c r="H22" s="981"/>
      <c r="I22" s="981"/>
      <c r="J22" s="981"/>
      <c r="K22" s="981"/>
      <c r="L22" s="981"/>
      <c r="M22" s="981"/>
      <c r="N22" s="981"/>
      <c r="O22" s="981"/>
      <c r="P22" s="981"/>
      <c r="Q22" s="981"/>
      <c r="R22" s="981"/>
      <c r="S22" s="981"/>
      <c r="T22" s="981"/>
      <c r="U22" s="981"/>
      <c r="V22" s="981"/>
      <c r="W22" s="981"/>
      <c r="X22" s="981"/>
      <c r="Y22" s="981"/>
      <c r="Z22" s="981"/>
      <c r="AA22" s="981"/>
      <c r="AB22" s="981"/>
    </row>
    <row r="23" spans="1:28" ht="52.5" customHeight="1">
      <c r="A23" s="763" t="s">
        <v>352</v>
      </c>
      <c r="B23" s="763" t="s">
        <v>351</v>
      </c>
      <c r="C23" s="763" t="s">
        <v>187</v>
      </c>
      <c r="D23" s="763" t="s">
        <v>0</v>
      </c>
      <c r="E23" s="763" t="s">
        <v>343</v>
      </c>
      <c r="F23" s="763" t="s">
        <v>346</v>
      </c>
      <c r="G23" s="763" t="s">
        <v>1</v>
      </c>
      <c r="H23" s="763" t="s">
        <v>469</v>
      </c>
      <c r="I23" s="763" t="s">
        <v>108</v>
      </c>
      <c r="J23" s="763" t="s">
        <v>579</v>
      </c>
      <c r="K23" s="763" t="s">
        <v>580</v>
      </c>
      <c r="L23" s="814" t="s">
        <v>277</v>
      </c>
      <c r="M23" s="763" t="s">
        <v>2</v>
      </c>
      <c r="N23" s="763" t="s">
        <v>581</v>
      </c>
      <c r="O23" s="763" t="s">
        <v>469</v>
      </c>
      <c r="P23" s="821" t="s">
        <v>3</v>
      </c>
      <c r="Q23" s="822"/>
      <c r="R23" s="822"/>
      <c r="S23" s="822"/>
      <c r="T23" s="822"/>
      <c r="U23" s="822"/>
      <c r="V23" s="822"/>
      <c r="W23" s="858"/>
      <c r="X23" s="786" t="s">
        <v>434</v>
      </c>
      <c r="Y23" s="787"/>
      <c r="Z23" s="787"/>
      <c r="AA23" s="787"/>
      <c r="AB23" s="788"/>
    </row>
    <row r="24" spans="1:28" ht="36" customHeight="1">
      <c r="A24" s="764"/>
      <c r="B24" s="764"/>
      <c r="C24" s="764"/>
      <c r="D24" s="764"/>
      <c r="E24" s="764"/>
      <c r="F24" s="764"/>
      <c r="G24" s="764"/>
      <c r="H24" s="764"/>
      <c r="I24" s="764"/>
      <c r="J24" s="764"/>
      <c r="K24" s="764"/>
      <c r="L24" s="814"/>
      <c r="M24" s="764"/>
      <c r="N24" s="764"/>
      <c r="O24" s="764"/>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90" customHeight="1">
      <c r="A25" s="778" t="s">
        <v>110</v>
      </c>
      <c r="B25" s="806" t="s">
        <v>71</v>
      </c>
      <c r="C25" s="806" t="s">
        <v>72</v>
      </c>
      <c r="D25" s="806" t="s">
        <v>583</v>
      </c>
      <c r="E25" s="806" t="s">
        <v>1031</v>
      </c>
      <c r="F25" s="806" t="s">
        <v>875</v>
      </c>
      <c r="G25" s="807">
        <v>0.7</v>
      </c>
      <c r="H25" s="807">
        <v>0.8</v>
      </c>
      <c r="I25" s="806" t="s">
        <v>608</v>
      </c>
      <c r="J25" s="503" t="s">
        <v>1032</v>
      </c>
      <c r="K25" s="503" t="s">
        <v>1033</v>
      </c>
      <c r="L25" s="814"/>
      <c r="M25" s="511" t="s">
        <v>1034</v>
      </c>
      <c r="N25" s="505">
        <v>0.8</v>
      </c>
      <c r="O25" s="505">
        <v>0.8</v>
      </c>
      <c r="P25" s="496">
        <v>0.8</v>
      </c>
      <c r="Q25" s="661"/>
      <c r="R25" s="496">
        <v>0.8</v>
      </c>
      <c r="S25" s="497"/>
      <c r="T25" s="496">
        <v>0.8</v>
      </c>
      <c r="U25" s="661"/>
      <c r="V25" s="496">
        <v>0.8</v>
      </c>
      <c r="W25" s="500"/>
      <c r="X25" s="499">
        <f>IFERROR((Q25*100%)/P25,"-")</f>
        <v>0</v>
      </c>
      <c r="Y25" s="499">
        <f>IFERROR((S25*100%)/R25,"-")</f>
        <v>0</v>
      </c>
      <c r="Z25" s="499">
        <f>IFERROR((U25*100%)/T25,"-")</f>
        <v>0</v>
      </c>
      <c r="AA25" s="499">
        <f>IFERROR((W25*100%)/V25,"-")</f>
        <v>0</v>
      </c>
      <c r="AB25" s="499">
        <f>IFERROR(AVERAGE(X25:AA25),"-")</f>
        <v>0</v>
      </c>
    </row>
    <row r="26" spans="1:28" ht="51">
      <c r="A26" s="779"/>
      <c r="B26" s="806"/>
      <c r="C26" s="806"/>
      <c r="D26" s="806"/>
      <c r="E26" s="806"/>
      <c r="F26" s="806"/>
      <c r="G26" s="807"/>
      <c r="H26" s="806"/>
      <c r="I26" s="806"/>
      <c r="J26" s="503" t="s">
        <v>1035</v>
      </c>
      <c r="K26" s="683" t="s">
        <v>1036</v>
      </c>
      <c r="L26" s="814"/>
      <c r="M26" s="511" t="s">
        <v>1034</v>
      </c>
      <c r="N26" s="503" t="s">
        <v>1037</v>
      </c>
      <c r="O26" s="482" t="s">
        <v>1038</v>
      </c>
      <c r="P26" s="590" t="s">
        <v>1039</v>
      </c>
      <c r="Q26" s="684"/>
      <c r="R26" s="590" t="s">
        <v>1039</v>
      </c>
      <c r="S26" s="685"/>
      <c r="T26" s="590" t="s">
        <v>1039</v>
      </c>
      <c r="U26" s="552"/>
      <c r="V26" s="590" t="s">
        <v>1039</v>
      </c>
      <c r="W26" s="552"/>
      <c r="X26" s="499" t="str">
        <f>IF(Q26,IF(Q26&lt;=1%,100%,59%),"-")</f>
        <v>-</v>
      </c>
      <c r="Y26" s="499" t="str">
        <f>IF(S26,IF(S26&lt;=1%,100%,59%),"-")</f>
        <v>-</v>
      </c>
      <c r="Z26" s="499" t="str">
        <f>IF(U26,IF(U26&lt;=1%,100%,59%),"-")</f>
        <v>-</v>
      </c>
      <c r="AA26" s="499" t="str">
        <f>IF(W26,IF(W26&lt;=1%,100%,59%),"-")</f>
        <v>-</v>
      </c>
      <c r="AB26" s="499" t="str">
        <f t="shared" ref="AB26:AB29" si="14">IFERROR(AVERAGE(X26:AA26),"-")</f>
        <v>-</v>
      </c>
    </row>
    <row r="27" spans="1:28" ht="69.75" customHeight="1">
      <c r="A27" s="779"/>
      <c r="B27" s="806"/>
      <c r="C27" s="806"/>
      <c r="D27" s="806"/>
      <c r="E27" s="806"/>
      <c r="F27" s="806"/>
      <c r="G27" s="807"/>
      <c r="H27" s="806"/>
      <c r="I27" s="806"/>
      <c r="J27" s="503" t="s">
        <v>1040</v>
      </c>
      <c r="K27" s="503" t="s">
        <v>1041</v>
      </c>
      <c r="L27" s="814"/>
      <c r="M27" s="511" t="s">
        <v>1034</v>
      </c>
      <c r="N27" s="503" t="s">
        <v>1037</v>
      </c>
      <c r="O27" s="503" t="s">
        <v>1042</v>
      </c>
      <c r="P27" s="590" t="s">
        <v>1043</v>
      </c>
      <c r="Q27" s="686"/>
      <c r="R27" s="590" t="s">
        <v>1043</v>
      </c>
      <c r="S27" s="685"/>
      <c r="T27" s="590" t="s">
        <v>1043</v>
      </c>
      <c r="U27" s="552"/>
      <c r="V27" s="590" t="s">
        <v>1043</v>
      </c>
      <c r="W27" s="624"/>
      <c r="X27" s="499" t="str">
        <f>IF(Q27,IF(Q27&lt;=5%,100%,59%),"-")</f>
        <v>-</v>
      </c>
      <c r="Y27" s="499" t="str">
        <f>IF(S27,IF(S27&lt;=5%,100%,59%),"-")</f>
        <v>-</v>
      </c>
      <c r="Z27" s="499" t="str">
        <f>IF(U27,IF(U27&lt;=5%,100%,59%),"-")</f>
        <v>-</v>
      </c>
      <c r="AA27" s="499" t="str">
        <f>IF(W27,IF(W27&lt;=5%,100%,59%),"-")</f>
        <v>-</v>
      </c>
      <c r="AB27" s="499" t="str">
        <f t="shared" si="14"/>
        <v>-</v>
      </c>
    </row>
    <row r="28" spans="1:28" ht="94.5" customHeight="1">
      <c r="A28" s="779"/>
      <c r="B28" s="806"/>
      <c r="C28" s="806"/>
      <c r="D28" s="806"/>
      <c r="E28" s="806"/>
      <c r="F28" s="806"/>
      <c r="G28" s="807"/>
      <c r="H28" s="806"/>
      <c r="I28" s="806"/>
      <c r="J28" s="511" t="s">
        <v>1044</v>
      </c>
      <c r="K28" s="687" t="s">
        <v>1045</v>
      </c>
      <c r="L28" s="814"/>
      <c r="M28" s="511" t="s">
        <v>1046</v>
      </c>
      <c r="N28" s="505">
        <v>0.75</v>
      </c>
      <c r="O28" s="505">
        <v>0.75</v>
      </c>
      <c r="P28" s="496" t="s">
        <v>316</v>
      </c>
      <c r="Q28" s="497"/>
      <c r="R28" s="496">
        <v>1</v>
      </c>
      <c r="S28" s="497"/>
      <c r="T28" s="496">
        <v>1</v>
      </c>
      <c r="U28" s="497"/>
      <c r="V28" s="496">
        <v>1</v>
      </c>
      <c r="W28" s="500"/>
      <c r="X28" s="499" t="str">
        <f>IFERROR((R28*100%)/Q28,"-")</f>
        <v>-</v>
      </c>
      <c r="Y28" s="499">
        <f>IFERROR((S28*100%)/R28,"-")</f>
        <v>0</v>
      </c>
      <c r="Z28" s="499">
        <f>IFERROR((U28*100%)/T28,"-")</f>
        <v>0</v>
      </c>
      <c r="AA28" s="499">
        <f>IFERROR((W28*100%)/V28,"-")</f>
        <v>0</v>
      </c>
      <c r="AB28" s="499">
        <f t="shared" si="14"/>
        <v>0</v>
      </c>
    </row>
    <row r="29" spans="1:28" ht="54.75" customHeight="1">
      <c r="A29" s="875" t="s">
        <v>181</v>
      </c>
      <c r="B29" s="876"/>
      <c r="C29" s="876"/>
      <c r="D29" s="876"/>
      <c r="E29" s="876"/>
      <c r="F29" s="876"/>
      <c r="G29" s="876"/>
      <c r="H29" s="876"/>
      <c r="I29" s="876"/>
      <c r="J29" s="876"/>
      <c r="K29" s="877"/>
      <c r="L29" s="549"/>
      <c r="M29" s="549"/>
      <c r="N29" s="549"/>
      <c r="O29" s="549"/>
      <c r="P29" s="549"/>
      <c r="Q29" s="549"/>
      <c r="R29" s="549"/>
      <c r="S29" s="549"/>
      <c r="T29" s="549"/>
      <c r="U29" s="549"/>
      <c r="V29" s="549"/>
      <c r="W29" s="549"/>
      <c r="X29" s="499">
        <f t="shared" ref="X29:AA29" si="15">AVERAGE(X25:X28)</f>
        <v>0</v>
      </c>
      <c r="Y29" s="499">
        <f t="shared" si="15"/>
        <v>0</v>
      </c>
      <c r="Z29" s="499">
        <f t="shared" si="15"/>
        <v>0</v>
      </c>
      <c r="AA29" s="499">
        <f t="shared" si="15"/>
        <v>0</v>
      </c>
      <c r="AB29" s="499">
        <f t="shared" si="14"/>
        <v>0</v>
      </c>
    </row>
  </sheetData>
  <mergeCells count="66">
    <mergeCell ref="B23:B24"/>
    <mergeCell ref="C23:C24"/>
    <mergeCell ref="G23:G24"/>
    <mergeCell ref="H23:H24"/>
    <mergeCell ref="A29:K29"/>
    <mergeCell ref="J23:J24"/>
    <mergeCell ref="K23:K24"/>
    <mergeCell ref="A22:AB22"/>
    <mergeCell ref="P23:W23"/>
    <mergeCell ref="X23:AB23"/>
    <mergeCell ref="A25:A28"/>
    <mergeCell ref="B25:B28"/>
    <mergeCell ref="C25:C28"/>
    <mergeCell ref="D25:D28"/>
    <mergeCell ref="E25:E28"/>
    <mergeCell ref="F25:F28"/>
    <mergeCell ref="G25:G28"/>
    <mergeCell ref="H25:H28"/>
    <mergeCell ref="I25:I28"/>
    <mergeCell ref="A23:A24"/>
    <mergeCell ref="N23:N24"/>
    <mergeCell ref="O23:O24"/>
    <mergeCell ref="I23:I24"/>
    <mergeCell ref="I2:I3"/>
    <mergeCell ref="A2:A3"/>
    <mergeCell ref="B2:B3"/>
    <mergeCell ref="C2:C3"/>
    <mergeCell ref="D2:D3"/>
    <mergeCell ref="E2:E3"/>
    <mergeCell ref="L23:L28"/>
    <mergeCell ref="M23:M24"/>
    <mergeCell ref="D23:D24"/>
    <mergeCell ref="E23:E24"/>
    <mergeCell ref="F23:F24"/>
    <mergeCell ref="M1:P1"/>
    <mergeCell ref="G2:G3"/>
    <mergeCell ref="G11:G13"/>
    <mergeCell ref="E11:E13"/>
    <mergeCell ref="E8:E9"/>
    <mergeCell ref="F8:F9"/>
    <mergeCell ref="G8:G9"/>
    <mergeCell ref="F11:F13"/>
    <mergeCell ref="J2:J3"/>
    <mergeCell ref="K2:K3"/>
    <mergeCell ref="L2:L16"/>
    <mergeCell ref="I8:I9"/>
    <mergeCell ref="I11:I13"/>
    <mergeCell ref="N2:T2"/>
    <mergeCell ref="H2:H3"/>
    <mergeCell ref="M2:M3"/>
    <mergeCell ref="V2:Z2"/>
    <mergeCell ref="A18:K18"/>
    <mergeCell ref="H11:H13"/>
    <mergeCell ref="H8:H9"/>
    <mergeCell ref="A15:A16"/>
    <mergeCell ref="B15:B16"/>
    <mergeCell ref="C15:C16"/>
    <mergeCell ref="C11:C13"/>
    <mergeCell ref="D11:D13"/>
    <mergeCell ref="A5:A13"/>
    <mergeCell ref="B5:B13"/>
    <mergeCell ref="C5:C10"/>
    <mergeCell ref="D5:D10"/>
    <mergeCell ref="D15:D16"/>
    <mergeCell ref="E15:E16"/>
    <mergeCell ref="F2:F3"/>
  </mergeCells>
  <conditionalFormatting sqref="V16:Z18 V15:Y15 Z11:Z17 V4:Z14">
    <cfRule type="cellIs" dxfId="41" priority="274" operator="lessThan">
      <formula>0.6</formula>
    </cfRule>
    <cfRule type="cellIs" dxfId="40" priority="275" operator="between">
      <formula>60%</formula>
      <formula>79%</formula>
    </cfRule>
    <cfRule type="cellIs" dxfId="39" priority="276" operator="between">
      <formula>80%</formula>
      <formula>100%</formula>
    </cfRule>
  </conditionalFormatting>
  <conditionalFormatting sqref="X25:AB29">
    <cfRule type="cellIs" dxfId="38" priority="1" operator="lessThan">
      <formula>0.6</formula>
    </cfRule>
    <cfRule type="cellIs" dxfId="37" priority="2" operator="between">
      <formula>60%</formula>
      <formula>79%</formula>
    </cfRule>
    <cfRule type="cellIs" dxfId="36" priority="3" operator="between">
      <formula>80%</formula>
      <formula>100%</formula>
    </cfRule>
  </conditionalFormatting>
  <hyperlinks>
    <hyperlink ref="M1:P1" location="Inicio!A1" display="INICIO"/>
  </hyperlinks>
  <pageMargins left="0.7" right="0.7" top="0.75" bottom="0.75" header="0.3" footer="0.3"/>
  <pageSetup paperSize="9" scale="22" orientation="portrait" r:id="rId1"/>
  <colBreaks count="1" manualBreakCount="1">
    <brk id="28" max="1048575" man="1"/>
  </colBreaks>
  <drawing r:id="rId2"/>
  <legacyDrawing r:id="rId3"/>
</worksheet>
</file>

<file path=xl/worksheets/sheet23.xml><?xml version="1.0" encoding="utf-8"?>
<worksheet xmlns="http://schemas.openxmlformats.org/spreadsheetml/2006/main" xmlns:r="http://schemas.openxmlformats.org/officeDocument/2006/relationships">
  <sheetPr>
    <tabColor theme="5" tint="0.39997558519241921"/>
  </sheetPr>
  <dimension ref="A1:AD38"/>
  <sheetViews>
    <sheetView topLeftCell="K25" zoomScale="70" zoomScaleNormal="70" workbookViewId="0">
      <selection activeCell="AB37" sqref="AB37"/>
    </sheetView>
  </sheetViews>
  <sheetFormatPr baseColWidth="10" defaultColWidth="11.42578125" defaultRowHeight="12.75"/>
  <cols>
    <col min="1" max="3" width="11.42578125" style="35"/>
    <col min="4" max="4" width="15.7109375" style="35" customWidth="1"/>
    <col min="5" max="5" width="19" style="35" customWidth="1"/>
    <col min="6" max="6" width="19.5703125" style="35" customWidth="1"/>
    <col min="7" max="8" width="11.42578125" style="35"/>
    <col min="9" max="9" width="16.28515625" style="35" customWidth="1"/>
    <col min="10" max="10" width="21.42578125" style="35" customWidth="1"/>
    <col min="11" max="11" width="28.5703125" style="35" customWidth="1"/>
    <col min="12" max="12" width="21.42578125" style="35" customWidth="1"/>
    <col min="13" max="13" width="17.28515625" style="35" customWidth="1"/>
    <col min="14" max="14" width="11.42578125" style="35"/>
    <col min="15" max="15" width="11.5703125" style="35" customWidth="1"/>
    <col min="16" max="16" width="11.42578125" style="35"/>
    <col min="17" max="17" width="11.5703125" style="35" customWidth="1"/>
    <col min="18" max="18" width="11.42578125" style="35"/>
    <col min="19" max="19" width="11.5703125" style="35" customWidth="1"/>
    <col min="20" max="20" width="11.42578125" style="35"/>
    <col min="21" max="21" width="14.85546875" style="35" customWidth="1"/>
    <col min="22" max="22" width="16.85546875" style="35" customWidth="1"/>
    <col min="23" max="23" width="15.85546875" style="35" customWidth="1"/>
    <col min="24" max="24" width="16.7109375" style="35" customWidth="1"/>
    <col min="25" max="26" width="16.42578125" style="35" customWidth="1"/>
    <col min="27" max="27" width="16.7109375" style="35" customWidth="1"/>
    <col min="28" max="28" width="18.85546875" style="35" customWidth="1"/>
    <col min="29" max="29" width="17.5703125" style="35" customWidth="1"/>
    <col min="30" max="16384" width="11.42578125" style="35"/>
  </cols>
  <sheetData>
    <row r="1" spans="1:26" ht="45.75" customHeight="1">
      <c r="A1" s="982" t="s">
        <v>360</v>
      </c>
      <c r="B1" s="983"/>
      <c r="C1" s="983"/>
      <c r="D1" s="983"/>
      <c r="E1" s="757" t="s">
        <v>313</v>
      </c>
      <c r="F1" s="824"/>
      <c r="G1" s="824"/>
      <c r="H1" s="824"/>
    </row>
    <row r="2" spans="1:26" ht="45" customHeight="1">
      <c r="A2" s="763" t="s">
        <v>352</v>
      </c>
      <c r="B2" s="763" t="s">
        <v>350</v>
      </c>
      <c r="C2" s="763" t="s">
        <v>349</v>
      </c>
      <c r="D2" s="763" t="s">
        <v>0</v>
      </c>
      <c r="E2" s="763" t="s">
        <v>343</v>
      </c>
      <c r="F2" s="763" t="s">
        <v>341</v>
      </c>
      <c r="G2" s="763" t="s">
        <v>1</v>
      </c>
      <c r="H2" s="763" t="s">
        <v>469</v>
      </c>
      <c r="I2" s="763" t="s">
        <v>108</v>
      </c>
      <c r="J2" s="763" t="s">
        <v>187</v>
      </c>
      <c r="K2" s="763" t="s">
        <v>357</v>
      </c>
      <c r="L2" s="789" t="s">
        <v>277</v>
      </c>
      <c r="M2" s="763" t="s">
        <v>2</v>
      </c>
      <c r="N2" s="821" t="s">
        <v>3</v>
      </c>
      <c r="O2" s="822"/>
      <c r="P2" s="822"/>
      <c r="Q2" s="822"/>
      <c r="R2" s="822"/>
      <c r="S2" s="822"/>
      <c r="T2" s="858"/>
      <c r="U2" s="36"/>
      <c r="V2" s="786" t="s">
        <v>434</v>
      </c>
      <c r="W2" s="787"/>
      <c r="X2" s="787"/>
      <c r="Y2" s="787"/>
      <c r="Z2" s="788"/>
    </row>
    <row r="3" spans="1:26" ht="56.25" customHeight="1">
      <c r="A3" s="764"/>
      <c r="B3" s="764"/>
      <c r="C3" s="764"/>
      <c r="D3" s="764"/>
      <c r="E3" s="764"/>
      <c r="F3" s="764"/>
      <c r="G3" s="764"/>
      <c r="H3" s="764"/>
      <c r="I3" s="764"/>
      <c r="J3" s="764"/>
      <c r="K3" s="764"/>
      <c r="L3" s="790"/>
      <c r="M3" s="764"/>
      <c r="N3" s="36" t="s">
        <v>124</v>
      </c>
      <c r="O3" s="36" t="s">
        <v>126</v>
      </c>
      <c r="P3" s="36" t="s">
        <v>125</v>
      </c>
      <c r="Q3" s="36" t="s">
        <v>127</v>
      </c>
      <c r="R3" s="36" t="s">
        <v>128</v>
      </c>
      <c r="S3" s="36" t="s">
        <v>129</v>
      </c>
      <c r="T3" s="36" t="s">
        <v>130</v>
      </c>
      <c r="U3" s="36" t="s">
        <v>131</v>
      </c>
      <c r="V3" s="36" t="s">
        <v>296</v>
      </c>
      <c r="W3" s="36" t="s">
        <v>292</v>
      </c>
      <c r="X3" s="36" t="s">
        <v>293</v>
      </c>
      <c r="Y3" s="36" t="s">
        <v>294</v>
      </c>
      <c r="Z3" s="342" t="s">
        <v>467</v>
      </c>
    </row>
    <row r="4" spans="1:26" ht="107.25" customHeight="1">
      <c r="A4" s="439" t="s">
        <v>424</v>
      </c>
      <c r="B4" s="437" t="s">
        <v>4</v>
      </c>
      <c r="C4" s="437" t="s">
        <v>5</v>
      </c>
      <c r="D4" s="437" t="s">
        <v>171</v>
      </c>
      <c r="E4" s="202" t="s">
        <v>10</v>
      </c>
      <c r="F4" s="202" t="s">
        <v>11</v>
      </c>
      <c r="G4" s="164">
        <v>0.9</v>
      </c>
      <c r="H4" s="168">
        <v>1</v>
      </c>
      <c r="I4" s="202" t="s">
        <v>151</v>
      </c>
      <c r="J4" s="202" t="s">
        <v>373</v>
      </c>
      <c r="K4" s="202" t="s">
        <v>408</v>
      </c>
      <c r="L4" s="790"/>
      <c r="M4" s="37" t="s">
        <v>272</v>
      </c>
      <c r="N4" s="58">
        <v>1</v>
      </c>
      <c r="O4" s="247"/>
      <c r="P4" s="58">
        <v>1</v>
      </c>
      <c r="Q4" s="247"/>
      <c r="R4" s="58">
        <v>1</v>
      </c>
      <c r="S4" s="247"/>
      <c r="T4" s="58">
        <v>1</v>
      </c>
      <c r="U4" s="272"/>
      <c r="V4" s="67">
        <f t="shared" ref="V4:V17" si="0">IFERROR((O4*100%)/N4,"-")</f>
        <v>0</v>
      </c>
      <c r="W4" s="67">
        <f t="shared" ref="W4:W17" si="1">IFERROR((Q4*100%)/P4,"-")</f>
        <v>0</v>
      </c>
      <c r="X4" s="67">
        <f t="shared" ref="X4:X17" si="2">IFERROR((S4*100%)/R4,"-")</f>
        <v>0</v>
      </c>
      <c r="Y4" s="67">
        <f t="shared" ref="Y4:Y17" si="3">IFERROR((U4*100%)/T4,"-")</f>
        <v>0</v>
      </c>
      <c r="Z4" s="67">
        <f t="shared" ref="Z4:Z19" si="4">IFERROR(AVERAGE(V4:Y4),"-")</f>
        <v>0</v>
      </c>
    </row>
    <row r="5" spans="1:26" ht="122.25" customHeight="1">
      <c r="A5" s="778" t="s">
        <v>29</v>
      </c>
      <c r="B5" s="820" t="s">
        <v>26</v>
      </c>
      <c r="C5" s="820" t="s">
        <v>27</v>
      </c>
      <c r="D5" s="820" t="s">
        <v>281</v>
      </c>
      <c r="E5" s="199" t="s">
        <v>28</v>
      </c>
      <c r="F5" s="326" t="s">
        <v>464</v>
      </c>
      <c r="G5" s="201">
        <v>1</v>
      </c>
      <c r="H5" s="200">
        <v>1</v>
      </c>
      <c r="I5" s="204" t="s">
        <v>134</v>
      </c>
      <c r="J5" s="204" t="s">
        <v>417</v>
      </c>
      <c r="K5" s="374" t="s">
        <v>473</v>
      </c>
      <c r="L5" s="790"/>
      <c r="M5" s="116" t="s">
        <v>112</v>
      </c>
      <c r="N5" s="121">
        <v>1</v>
      </c>
      <c r="O5" s="291"/>
      <c r="P5" s="121">
        <v>0</v>
      </c>
      <c r="Q5" s="291"/>
      <c r="R5" s="121">
        <v>0</v>
      </c>
      <c r="S5" s="248"/>
      <c r="T5" s="121">
        <v>1</v>
      </c>
      <c r="U5" s="274"/>
      <c r="V5" s="67">
        <f t="shared" si="0"/>
        <v>0</v>
      </c>
      <c r="W5" s="67" t="str">
        <f t="shared" si="1"/>
        <v>-</v>
      </c>
      <c r="X5" s="67" t="str">
        <f t="shared" si="2"/>
        <v>-</v>
      </c>
      <c r="Y5" s="67">
        <f t="shared" si="3"/>
        <v>0</v>
      </c>
      <c r="Z5" s="67">
        <f t="shared" si="4"/>
        <v>0</v>
      </c>
    </row>
    <row r="6" spans="1:26" ht="99.75" customHeight="1">
      <c r="A6" s="779"/>
      <c r="B6" s="820"/>
      <c r="C6" s="820"/>
      <c r="D6" s="820"/>
      <c r="E6" s="471"/>
      <c r="F6" s="378" t="s">
        <v>34</v>
      </c>
      <c r="G6" s="379">
        <v>0.7</v>
      </c>
      <c r="H6" s="380">
        <v>0.9</v>
      </c>
      <c r="I6" s="379" t="s">
        <v>156</v>
      </c>
      <c r="J6" s="409" t="s">
        <v>504</v>
      </c>
      <c r="K6" s="409" t="s">
        <v>506</v>
      </c>
      <c r="L6" s="790"/>
      <c r="M6" s="407" t="s">
        <v>503</v>
      </c>
      <c r="N6" s="104">
        <v>1</v>
      </c>
      <c r="O6" s="253"/>
      <c r="P6" s="104">
        <v>1</v>
      </c>
      <c r="Q6" s="253"/>
      <c r="R6" s="104">
        <v>1</v>
      </c>
      <c r="S6" s="253"/>
      <c r="T6" s="104">
        <v>1</v>
      </c>
      <c r="U6" s="274"/>
      <c r="V6" s="67">
        <f t="shared" ref="V6" si="5">IFERROR((O6*100%)/N6,"-")</f>
        <v>0</v>
      </c>
      <c r="W6" s="67">
        <f t="shared" ref="W6" si="6">IFERROR((Q6*100%)/P6,"-")</f>
        <v>0</v>
      </c>
      <c r="X6" s="67">
        <f t="shared" ref="X6" si="7">IFERROR((S6*100%)/R6,"-")</f>
        <v>0</v>
      </c>
      <c r="Y6" s="67">
        <f t="shared" ref="Y6" si="8">IFERROR((U6*100%)/T6,"-")</f>
        <v>0</v>
      </c>
      <c r="Z6" s="67">
        <f t="shared" ref="Z6" si="9">IFERROR(AVERAGE(V6:Y6),"-")</f>
        <v>0</v>
      </c>
    </row>
    <row r="7" spans="1:26" ht="114" customHeight="1">
      <c r="A7" s="779"/>
      <c r="B7" s="820"/>
      <c r="C7" s="820"/>
      <c r="D7" s="820"/>
      <c r="E7" s="117" t="s">
        <v>35</v>
      </c>
      <c r="F7" s="118" t="s">
        <v>34</v>
      </c>
      <c r="G7" s="119">
        <v>0.8</v>
      </c>
      <c r="H7" s="120">
        <v>0.9</v>
      </c>
      <c r="I7" s="119" t="s">
        <v>157</v>
      </c>
      <c r="J7" s="407" t="s">
        <v>498</v>
      </c>
      <c r="K7" s="407" t="s">
        <v>513</v>
      </c>
      <c r="L7" s="790"/>
      <c r="M7" s="113" t="s">
        <v>112</v>
      </c>
      <c r="N7" s="104">
        <v>0</v>
      </c>
      <c r="O7" s="253"/>
      <c r="P7" s="104">
        <v>0</v>
      </c>
      <c r="Q7" s="253"/>
      <c r="R7" s="104">
        <v>1</v>
      </c>
      <c r="S7" s="253"/>
      <c r="T7" s="104">
        <v>1</v>
      </c>
      <c r="U7" s="274"/>
      <c r="V7" s="67" t="str">
        <f t="shared" si="0"/>
        <v>-</v>
      </c>
      <c r="W7" s="67" t="str">
        <f t="shared" si="1"/>
        <v>-</v>
      </c>
      <c r="X7" s="67">
        <f t="shared" si="2"/>
        <v>0</v>
      </c>
      <c r="Y7" s="67">
        <f t="shared" si="3"/>
        <v>0</v>
      </c>
      <c r="Z7" s="67">
        <f t="shared" si="4"/>
        <v>0</v>
      </c>
    </row>
    <row r="8" spans="1:26" ht="99.75" customHeight="1">
      <c r="A8" s="779"/>
      <c r="B8" s="820"/>
      <c r="C8" s="820"/>
      <c r="D8" s="820"/>
      <c r="E8" s="117" t="s">
        <v>39</v>
      </c>
      <c r="F8" s="118" t="s">
        <v>40</v>
      </c>
      <c r="G8" s="119">
        <v>0.9</v>
      </c>
      <c r="H8" s="120">
        <v>0.9</v>
      </c>
      <c r="I8" s="119" t="s">
        <v>159</v>
      </c>
      <c r="J8" s="47" t="s">
        <v>42</v>
      </c>
      <c r="K8" s="47" t="s">
        <v>155</v>
      </c>
      <c r="L8" s="790"/>
      <c r="M8" s="45" t="s">
        <v>112</v>
      </c>
      <c r="N8" s="60">
        <v>0</v>
      </c>
      <c r="O8" s="247"/>
      <c r="P8" s="60">
        <v>1</v>
      </c>
      <c r="Q8" s="247"/>
      <c r="R8" s="60">
        <v>1</v>
      </c>
      <c r="S8" s="247"/>
      <c r="T8" s="60">
        <v>1</v>
      </c>
      <c r="U8" s="274"/>
      <c r="V8" s="67" t="str">
        <f t="shared" si="0"/>
        <v>-</v>
      </c>
      <c r="W8" s="67">
        <f t="shared" si="1"/>
        <v>0</v>
      </c>
      <c r="X8" s="67">
        <f t="shared" si="2"/>
        <v>0</v>
      </c>
      <c r="Y8" s="67">
        <f t="shared" si="3"/>
        <v>0</v>
      </c>
      <c r="Z8" s="67">
        <f t="shared" si="4"/>
        <v>0</v>
      </c>
    </row>
    <row r="9" spans="1:26" ht="63.75" customHeight="1">
      <c r="A9" s="779"/>
      <c r="B9" s="820"/>
      <c r="C9" s="820"/>
      <c r="D9" s="838" t="s">
        <v>172</v>
      </c>
      <c r="E9" s="769" t="s">
        <v>47</v>
      </c>
      <c r="F9" s="769" t="s">
        <v>48</v>
      </c>
      <c r="G9" s="795">
        <v>0.9</v>
      </c>
      <c r="H9" s="798">
        <v>0.9</v>
      </c>
      <c r="I9" s="795" t="s">
        <v>322</v>
      </c>
      <c r="J9" s="463" t="s">
        <v>169</v>
      </c>
      <c r="K9" s="463" t="s">
        <v>556</v>
      </c>
      <c r="L9" s="790"/>
      <c r="M9" s="463" t="s">
        <v>553</v>
      </c>
      <c r="N9" s="60">
        <v>1</v>
      </c>
      <c r="O9" s="247"/>
      <c r="P9" s="60">
        <v>1</v>
      </c>
      <c r="Q9" s="247"/>
      <c r="R9" s="60">
        <v>1</v>
      </c>
      <c r="S9" s="247"/>
      <c r="T9" s="60">
        <v>1</v>
      </c>
      <c r="U9" s="256"/>
      <c r="V9" s="67">
        <f t="shared" si="0"/>
        <v>0</v>
      </c>
      <c r="W9" s="67">
        <f t="shared" si="1"/>
        <v>0</v>
      </c>
      <c r="X9" s="67">
        <f t="shared" si="2"/>
        <v>0</v>
      </c>
      <c r="Y9" s="67">
        <f t="shared" si="3"/>
        <v>0</v>
      </c>
      <c r="Z9" s="67">
        <f t="shared" si="4"/>
        <v>0</v>
      </c>
    </row>
    <row r="10" spans="1:26" ht="63.75" customHeight="1">
      <c r="A10" s="779"/>
      <c r="B10" s="820"/>
      <c r="C10" s="820"/>
      <c r="D10" s="838"/>
      <c r="E10" s="770"/>
      <c r="F10" s="770"/>
      <c r="G10" s="796"/>
      <c r="H10" s="799"/>
      <c r="I10" s="796"/>
      <c r="J10" s="473" t="s">
        <v>569</v>
      </c>
      <c r="K10" s="473" t="s">
        <v>570</v>
      </c>
      <c r="L10" s="790"/>
      <c r="M10" s="463" t="s">
        <v>554</v>
      </c>
      <c r="N10" s="60">
        <v>1</v>
      </c>
      <c r="O10" s="247"/>
      <c r="P10" s="60">
        <v>1</v>
      </c>
      <c r="Q10" s="247"/>
      <c r="R10" s="60">
        <v>1</v>
      </c>
      <c r="S10" s="247"/>
      <c r="T10" s="60">
        <v>1</v>
      </c>
      <c r="U10" s="256"/>
      <c r="V10" s="67">
        <f t="shared" ref="V10" si="10">IFERROR((O10*100%)/N10,"-")</f>
        <v>0</v>
      </c>
      <c r="W10" s="67">
        <f t="shared" ref="W10" si="11">IFERROR((Q10*100%)/P10,"-")</f>
        <v>0</v>
      </c>
      <c r="X10" s="67">
        <f t="shared" ref="X10" si="12">IFERROR((S10*100%)/R10,"-")</f>
        <v>0</v>
      </c>
      <c r="Y10" s="67">
        <f t="shared" ref="Y10" si="13">IFERROR((U10*100%)/T10,"-")</f>
        <v>0</v>
      </c>
      <c r="Z10" s="67">
        <f t="shared" ref="Z10" si="14">IFERROR(AVERAGE(V10:Y10),"-")</f>
        <v>0</v>
      </c>
    </row>
    <row r="11" spans="1:26" ht="63.75" customHeight="1">
      <c r="A11" s="779"/>
      <c r="B11" s="820"/>
      <c r="C11" s="820"/>
      <c r="D11" s="838"/>
      <c r="E11" s="771"/>
      <c r="F11" s="771"/>
      <c r="G11" s="797"/>
      <c r="H11" s="800"/>
      <c r="I11" s="797"/>
      <c r="J11" s="419" t="s">
        <v>549</v>
      </c>
      <c r="K11" s="463" t="s">
        <v>550</v>
      </c>
      <c r="L11" s="790"/>
      <c r="M11" s="463" t="s">
        <v>558</v>
      </c>
      <c r="N11" s="60">
        <v>0</v>
      </c>
      <c r="O11" s="247"/>
      <c r="P11" s="60">
        <v>1</v>
      </c>
      <c r="Q11" s="247"/>
      <c r="R11" s="60">
        <v>0</v>
      </c>
      <c r="S11" s="247"/>
      <c r="T11" s="60">
        <v>1</v>
      </c>
      <c r="U11" s="256"/>
      <c r="V11" s="67" t="str">
        <f t="shared" si="0"/>
        <v>-</v>
      </c>
      <c r="W11" s="67">
        <f t="shared" si="1"/>
        <v>0</v>
      </c>
      <c r="X11" s="67" t="str">
        <f t="shared" si="2"/>
        <v>-</v>
      </c>
      <c r="Y11" s="67">
        <f t="shared" si="3"/>
        <v>0</v>
      </c>
      <c r="Z11" s="67">
        <f t="shared" si="4"/>
        <v>0</v>
      </c>
    </row>
    <row r="12" spans="1:26" ht="153">
      <c r="A12" s="779"/>
      <c r="B12" s="820"/>
      <c r="C12" s="820" t="s">
        <v>49</v>
      </c>
      <c r="D12" s="820" t="s">
        <v>173</v>
      </c>
      <c r="E12" s="199" t="s">
        <v>50</v>
      </c>
      <c r="F12" s="199" t="s">
        <v>51</v>
      </c>
      <c r="G12" s="201">
        <v>0.3</v>
      </c>
      <c r="H12" s="200">
        <v>0.45</v>
      </c>
      <c r="I12" s="201" t="s">
        <v>161</v>
      </c>
      <c r="J12" s="49" t="s">
        <v>362</v>
      </c>
      <c r="K12" s="138" t="s">
        <v>361</v>
      </c>
      <c r="L12" s="790"/>
      <c r="M12" s="139" t="s">
        <v>363</v>
      </c>
      <c r="N12" s="104">
        <v>0</v>
      </c>
      <c r="O12" s="247"/>
      <c r="P12" s="104">
        <v>1</v>
      </c>
      <c r="Q12" s="253"/>
      <c r="R12" s="104">
        <v>1</v>
      </c>
      <c r="S12" s="294"/>
      <c r="T12" s="104">
        <v>1</v>
      </c>
      <c r="U12" s="256"/>
      <c r="V12" s="67" t="str">
        <f t="shared" si="0"/>
        <v>-</v>
      </c>
      <c r="W12" s="67">
        <f t="shared" si="1"/>
        <v>0</v>
      </c>
      <c r="X12" s="67">
        <f t="shared" si="2"/>
        <v>0</v>
      </c>
      <c r="Y12" s="67">
        <f t="shared" si="3"/>
        <v>0</v>
      </c>
      <c r="Z12" s="67">
        <f t="shared" si="4"/>
        <v>0</v>
      </c>
    </row>
    <row r="13" spans="1:26" ht="52.5" customHeight="1">
      <c r="A13" s="779"/>
      <c r="B13" s="820"/>
      <c r="C13" s="820"/>
      <c r="D13" s="820"/>
      <c r="E13" s="820" t="s">
        <v>52</v>
      </c>
      <c r="F13" s="820" t="s">
        <v>53</v>
      </c>
      <c r="G13" s="840">
        <v>0.5</v>
      </c>
      <c r="H13" s="859">
        <v>1</v>
      </c>
      <c r="I13" s="840" t="s">
        <v>365</v>
      </c>
      <c r="J13" s="400" t="s">
        <v>501</v>
      </c>
      <c r="K13" s="400" t="s">
        <v>366</v>
      </c>
      <c r="L13" s="790"/>
      <c r="M13" s="139" t="s">
        <v>363</v>
      </c>
      <c r="N13" s="60">
        <v>0</v>
      </c>
      <c r="O13" s="253"/>
      <c r="P13" s="60">
        <v>1</v>
      </c>
      <c r="Q13" s="247"/>
      <c r="R13" s="60">
        <v>0</v>
      </c>
      <c r="S13" s="254"/>
      <c r="T13" s="60">
        <v>1</v>
      </c>
      <c r="U13" s="274"/>
      <c r="V13" s="67" t="str">
        <f t="shared" si="0"/>
        <v>-</v>
      </c>
      <c r="W13" s="67">
        <f t="shared" si="1"/>
        <v>0</v>
      </c>
      <c r="X13" s="67" t="str">
        <f t="shared" si="2"/>
        <v>-</v>
      </c>
      <c r="Y13" s="67">
        <f t="shared" si="3"/>
        <v>0</v>
      </c>
      <c r="Z13" s="67">
        <f t="shared" si="4"/>
        <v>0</v>
      </c>
    </row>
    <row r="14" spans="1:26" ht="63" customHeight="1">
      <c r="A14" s="779"/>
      <c r="B14" s="820"/>
      <c r="C14" s="820"/>
      <c r="D14" s="820"/>
      <c r="E14" s="820"/>
      <c r="F14" s="820"/>
      <c r="G14" s="984"/>
      <c r="H14" s="859"/>
      <c r="I14" s="840"/>
      <c r="J14" s="44" t="s">
        <v>315</v>
      </c>
      <c r="K14" s="325" t="s">
        <v>459</v>
      </c>
      <c r="L14" s="790"/>
      <c r="M14" s="139" t="s">
        <v>363</v>
      </c>
      <c r="N14" s="60">
        <v>0</v>
      </c>
      <c r="O14" s="253"/>
      <c r="P14" s="60">
        <v>1</v>
      </c>
      <c r="Q14" s="247"/>
      <c r="R14" s="60">
        <v>1</v>
      </c>
      <c r="S14" s="254"/>
      <c r="T14" s="60">
        <v>1</v>
      </c>
      <c r="U14" s="272"/>
      <c r="V14" s="67" t="str">
        <f t="shared" si="0"/>
        <v>-</v>
      </c>
      <c r="W14" s="67">
        <f t="shared" si="1"/>
        <v>0</v>
      </c>
      <c r="X14" s="67">
        <f t="shared" si="2"/>
        <v>0</v>
      </c>
      <c r="Y14" s="67">
        <f t="shared" si="3"/>
        <v>0</v>
      </c>
      <c r="Z14" s="67">
        <f t="shared" si="4"/>
        <v>0</v>
      </c>
    </row>
    <row r="15" spans="1:26" ht="132.75" customHeight="1">
      <c r="A15" s="225" t="s">
        <v>392</v>
      </c>
      <c r="B15" s="161" t="s">
        <v>282</v>
      </c>
      <c r="C15" s="161" t="s">
        <v>283</v>
      </c>
      <c r="D15" s="161" t="s">
        <v>284</v>
      </c>
      <c r="E15" s="197" t="s">
        <v>64</v>
      </c>
      <c r="F15" s="197" t="s">
        <v>288</v>
      </c>
      <c r="G15" s="366" t="s">
        <v>425</v>
      </c>
      <c r="H15" s="196" t="s">
        <v>425</v>
      </c>
      <c r="I15" s="211" t="s">
        <v>66</v>
      </c>
      <c r="J15" s="52" t="s">
        <v>165</v>
      </c>
      <c r="K15" s="198" t="s">
        <v>143</v>
      </c>
      <c r="L15" s="790"/>
      <c r="M15" s="103" t="s">
        <v>113</v>
      </c>
      <c r="N15" s="63">
        <v>5.0000000000000001E-3</v>
      </c>
      <c r="O15" s="263"/>
      <c r="P15" s="63">
        <v>5.0000000000000001E-3</v>
      </c>
      <c r="Q15" s="263"/>
      <c r="R15" s="63">
        <v>5.0000000000000001E-3</v>
      </c>
      <c r="S15" s="263"/>
      <c r="T15" s="63">
        <v>5.0000000000000001E-3</v>
      </c>
      <c r="U15" s="258"/>
      <c r="V15" s="67" t="str">
        <f>IF(O15,IF(O15&gt;=0.5%,100%,IF(AND(O15&gt;0.4%),79%,0%)),"-")</f>
        <v>-</v>
      </c>
      <c r="W15" s="67" t="str">
        <f>IF(Q15,IF(Q15&gt;=0.5%,100%,IF(AND(Q15&gt;0.4%),79%,0%)),"-")</f>
        <v>-</v>
      </c>
      <c r="X15" s="67" t="str">
        <f>IF(S15,IF(S15&gt;=0.5%,100%,IF(AND(S15&gt;0.4%),79%,0%)),"-")</f>
        <v>-</v>
      </c>
      <c r="Y15" s="67" t="str">
        <f>IF(U15,IF(U15&gt;=0.5%,100%,IF(AND(U15&gt;0.4%),79%,0%)),"-")</f>
        <v>-</v>
      </c>
      <c r="Z15" s="67" t="str">
        <f t="shared" si="4"/>
        <v>-</v>
      </c>
    </row>
    <row r="16" spans="1:26" ht="102">
      <c r="A16" s="765" t="s">
        <v>110</v>
      </c>
      <c r="B16" s="819" t="s">
        <v>71</v>
      </c>
      <c r="C16" s="819" t="s">
        <v>72</v>
      </c>
      <c r="D16" s="819" t="s">
        <v>81</v>
      </c>
      <c r="E16" s="819" t="s">
        <v>82</v>
      </c>
      <c r="F16" s="108" t="s">
        <v>83</v>
      </c>
      <c r="G16" s="109">
        <v>0.7</v>
      </c>
      <c r="H16" s="110">
        <v>0.8</v>
      </c>
      <c r="I16" s="54" t="s">
        <v>163</v>
      </c>
      <c r="J16" s="54" t="s">
        <v>147</v>
      </c>
      <c r="K16" s="54" t="s">
        <v>163</v>
      </c>
      <c r="L16" s="790"/>
      <c r="M16" s="54" t="s">
        <v>113</v>
      </c>
      <c r="N16" s="64">
        <v>0</v>
      </c>
      <c r="O16" s="247"/>
      <c r="P16" s="64" t="s">
        <v>399</v>
      </c>
      <c r="Q16" s="247"/>
      <c r="R16" s="64">
        <v>0</v>
      </c>
      <c r="S16" s="247"/>
      <c r="T16" s="64" t="s">
        <v>399</v>
      </c>
      <c r="U16" s="255"/>
      <c r="V16" s="67" t="str">
        <f>IF(O16,IF(O16&gt;=90%,100%,59%),"-")</f>
        <v>-</v>
      </c>
      <c r="W16" s="67" t="str">
        <f>IF(Q16,IF(Q16&gt;=90%,100%,59%),"-")</f>
        <v>-</v>
      </c>
      <c r="X16" s="67" t="str">
        <f>IF(S16,IF(S16&gt;=90%,100%,59%),"-")</f>
        <v>-</v>
      </c>
      <c r="Y16" s="67" t="str">
        <f>IF(U16,IF(U16&gt;=90%,100%,59%),"-")</f>
        <v>-</v>
      </c>
      <c r="Z16" s="67" t="str">
        <f t="shared" si="4"/>
        <v>-</v>
      </c>
    </row>
    <row r="17" spans="1:30" ht="121.5" customHeight="1">
      <c r="A17" s="766"/>
      <c r="B17" s="819"/>
      <c r="C17" s="819"/>
      <c r="D17" s="819"/>
      <c r="E17" s="819"/>
      <c r="F17" s="54" t="s">
        <v>356</v>
      </c>
      <c r="G17" s="109">
        <v>0.7</v>
      </c>
      <c r="H17" s="110">
        <v>0.8</v>
      </c>
      <c r="I17" s="54" t="s">
        <v>474</v>
      </c>
      <c r="J17" s="441" t="s">
        <v>472</v>
      </c>
      <c r="K17" s="441" t="s">
        <v>471</v>
      </c>
      <c r="L17" s="790"/>
      <c r="M17" s="54" t="s">
        <v>113</v>
      </c>
      <c r="N17" s="64">
        <v>0</v>
      </c>
      <c r="O17" s="247"/>
      <c r="P17" s="64">
        <v>1</v>
      </c>
      <c r="Q17" s="247"/>
      <c r="R17" s="64">
        <v>0</v>
      </c>
      <c r="S17" s="247"/>
      <c r="T17" s="64">
        <v>0</v>
      </c>
      <c r="U17" s="272"/>
      <c r="V17" s="67" t="str">
        <f t="shared" si="0"/>
        <v>-</v>
      </c>
      <c r="W17" s="67">
        <f t="shared" si="1"/>
        <v>0</v>
      </c>
      <c r="X17" s="67" t="str">
        <f t="shared" si="2"/>
        <v>-</v>
      </c>
      <c r="Y17" s="67" t="str">
        <f t="shared" si="3"/>
        <v>-</v>
      </c>
      <c r="Z17" s="67">
        <f t="shared" si="4"/>
        <v>0</v>
      </c>
    </row>
    <row r="18" spans="1:30" ht="90.75" customHeight="1">
      <c r="A18" s="765" t="s">
        <v>111</v>
      </c>
      <c r="B18" s="918" t="s">
        <v>286</v>
      </c>
      <c r="C18" s="918" t="s">
        <v>89</v>
      </c>
      <c r="D18" s="388" t="s">
        <v>411</v>
      </c>
      <c r="E18" s="207" t="s">
        <v>413</v>
      </c>
      <c r="F18" s="207" t="s">
        <v>414</v>
      </c>
      <c r="G18" s="208">
        <v>0.8</v>
      </c>
      <c r="H18" s="208" t="s">
        <v>412</v>
      </c>
      <c r="I18" s="207" t="s">
        <v>414</v>
      </c>
      <c r="J18" s="205" t="s">
        <v>415</v>
      </c>
      <c r="K18" s="205" t="s">
        <v>416</v>
      </c>
      <c r="L18" s="790"/>
      <c r="M18" s="206" t="s">
        <v>113</v>
      </c>
      <c r="N18" s="65">
        <v>1</v>
      </c>
      <c r="O18" s="250"/>
      <c r="P18" s="66">
        <v>1</v>
      </c>
      <c r="Q18" s="260"/>
      <c r="R18" s="65">
        <v>1</v>
      </c>
      <c r="S18" s="247"/>
      <c r="T18" s="66">
        <v>1</v>
      </c>
      <c r="U18" s="295"/>
      <c r="V18" s="67">
        <f t="shared" ref="V18:V19" si="15">IFERROR((O18*100%)/N18,"-")</f>
        <v>0</v>
      </c>
      <c r="W18" s="67">
        <f t="shared" ref="W18:W19" si="16">IFERROR((Q18*100%)/P18,"-")</f>
        <v>0</v>
      </c>
      <c r="X18" s="67">
        <f t="shared" ref="X18:X19" si="17">IFERROR((S18*100%)/R18,"-")</f>
        <v>0</v>
      </c>
      <c r="Y18" s="67">
        <f t="shared" ref="Y18:Y19" si="18">IFERROR((U18*100%)/T18,"-")</f>
        <v>0</v>
      </c>
      <c r="Z18" s="67">
        <f t="shared" si="4"/>
        <v>0</v>
      </c>
    </row>
    <row r="19" spans="1:30" ht="69" customHeight="1">
      <c r="A19" s="766"/>
      <c r="B19" s="920"/>
      <c r="C19" s="920"/>
      <c r="D19" s="222" t="s">
        <v>104</v>
      </c>
      <c r="E19" s="223" t="s">
        <v>491</v>
      </c>
      <c r="F19" s="223" t="s">
        <v>492</v>
      </c>
      <c r="G19" s="391">
        <v>0.6</v>
      </c>
      <c r="H19" s="391">
        <v>0.7</v>
      </c>
      <c r="I19" s="223" t="s">
        <v>493</v>
      </c>
      <c r="J19" s="396" t="s">
        <v>494</v>
      </c>
      <c r="K19" s="396" t="s">
        <v>459</v>
      </c>
      <c r="L19" s="791"/>
      <c r="M19" s="389" t="s">
        <v>363</v>
      </c>
      <c r="N19" s="65">
        <v>0</v>
      </c>
      <c r="O19" s="253"/>
      <c r="P19" s="66">
        <v>1</v>
      </c>
      <c r="Q19" s="253"/>
      <c r="R19" s="65">
        <v>1</v>
      </c>
      <c r="S19" s="294"/>
      <c r="T19" s="66">
        <v>1</v>
      </c>
      <c r="U19" s="272"/>
      <c r="V19" s="67" t="str">
        <f t="shared" si="15"/>
        <v>-</v>
      </c>
      <c r="W19" s="67">
        <f t="shared" si="16"/>
        <v>0</v>
      </c>
      <c r="X19" s="67">
        <f t="shared" si="17"/>
        <v>0</v>
      </c>
      <c r="Y19" s="67">
        <f t="shared" si="18"/>
        <v>0</v>
      </c>
      <c r="Z19" s="67">
        <f t="shared" si="4"/>
        <v>0</v>
      </c>
    </row>
    <row r="20" spans="1:30" ht="55.5" customHeight="1">
      <c r="A20" s="985" t="s">
        <v>181</v>
      </c>
      <c r="B20" s="986"/>
      <c r="C20" s="986"/>
      <c r="D20" s="986"/>
      <c r="E20" s="986"/>
      <c r="F20" s="986"/>
      <c r="G20" s="986"/>
      <c r="H20" s="986"/>
      <c r="I20" s="986"/>
      <c r="J20" s="986"/>
      <c r="K20" s="986"/>
      <c r="L20" s="986"/>
      <c r="M20" s="987"/>
      <c r="N20" s="56"/>
      <c r="O20" s="56"/>
      <c r="P20" s="56"/>
      <c r="Q20" s="56"/>
      <c r="R20" s="56"/>
      <c r="S20" s="56"/>
      <c r="T20" s="56"/>
      <c r="U20" s="56"/>
      <c r="V20" s="339">
        <f>AVERAGE(V4:V19)</f>
        <v>0</v>
      </c>
      <c r="W20" s="339">
        <f>AVERAGE(W4:W19)</f>
        <v>0</v>
      </c>
      <c r="X20" s="339">
        <f>AVERAGE(X4:X19)</f>
        <v>0</v>
      </c>
      <c r="Y20" s="339">
        <f>AVERAGE(Y4:Y19)</f>
        <v>0</v>
      </c>
      <c r="Z20" s="339">
        <f>AVERAGE(Z4:Z19)</f>
        <v>0</v>
      </c>
    </row>
    <row r="24" spans="1:30" ht="42.75" customHeight="1">
      <c r="A24" s="970" t="s">
        <v>577</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row>
    <row r="25" spans="1:30" ht="48.75" customHeight="1">
      <c r="A25" s="763" t="s">
        <v>353</v>
      </c>
      <c r="B25" s="763" t="s">
        <v>350</v>
      </c>
      <c r="C25" s="763" t="s">
        <v>187</v>
      </c>
      <c r="D25" s="763" t="s">
        <v>0</v>
      </c>
      <c r="E25" s="763" t="s">
        <v>343</v>
      </c>
      <c r="F25" s="763" t="s">
        <v>578</v>
      </c>
      <c r="G25" s="763" t="s">
        <v>1</v>
      </c>
      <c r="H25" s="763" t="s">
        <v>469</v>
      </c>
      <c r="I25" s="763" t="s">
        <v>108</v>
      </c>
      <c r="J25" s="763" t="s">
        <v>579</v>
      </c>
      <c r="K25" s="763" t="s">
        <v>580</v>
      </c>
      <c r="L25" s="814" t="s">
        <v>277</v>
      </c>
      <c r="M25" s="763" t="s">
        <v>2</v>
      </c>
      <c r="N25" s="763" t="s">
        <v>581</v>
      </c>
      <c r="O25" s="763" t="s">
        <v>936</v>
      </c>
      <c r="P25" s="821" t="s">
        <v>3</v>
      </c>
      <c r="Q25" s="822"/>
      <c r="R25" s="822"/>
      <c r="S25" s="822"/>
      <c r="T25" s="822"/>
      <c r="U25" s="822"/>
      <c r="V25" s="822"/>
      <c r="W25" s="822"/>
      <c r="X25" s="786" t="s">
        <v>434</v>
      </c>
      <c r="Y25" s="787"/>
      <c r="Z25" s="787"/>
      <c r="AA25" s="787"/>
      <c r="AB25" s="788"/>
    </row>
    <row r="26" spans="1:30" ht="58.5" customHeight="1">
      <c r="A26" s="764"/>
      <c r="B26" s="764"/>
      <c r="C26" s="764"/>
      <c r="D26" s="764"/>
      <c r="E26" s="764"/>
      <c r="F26" s="764"/>
      <c r="G26" s="764"/>
      <c r="H26" s="764"/>
      <c r="I26" s="764"/>
      <c r="J26" s="764"/>
      <c r="K26" s="764"/>
      <c r="L26" s="814"/>
      <c r="M26" s="764"/>
      <c r="N26" s="764"/>
      <c r="O26" s="764"/>
      <c r="P26" s="484" t="s">
        <v>124</v>
      </c>
      <c r="Q26" s="484" t="s">
        <v>126</v>
      </c>
      <c r="R26" s="484" t="s">
        <v>125</v>
      </c>
      <c r="S26" s="484" t="s">
        <v>127</v>
      </c>
      <c r="T26" s="484" t="s">
        <v>128</v>
      </c>
      <c r="U26" s="484" t="s">
        <v>129</v>
      </c>
      <c r="V26" s="484" t="s">
        <v>130</v>
      </c>
      <c r="W26" s="485" t="s">
        <v>131</v>
      </c>
      <c r="X26" s="484" t="s">
        <v>295</v>
      </c>
      <c r="Y26" s="484" t="s">
        <v>292</v>
      </c>
      <c r="Z26" s="484" t="s">
        <v>293</v>
      </c>
      <c r="AA26" s="484" t="s">
        <v>294</v>
      </c>
      <c r="AB26" s="484" t="s">
        <v>582</v>
      </c>
    </row>
    <row r="27" spans="1:30" ht="82.5" customHeight="1">
      <c r="A27" s="765" t="s">
        <v>110</v>
      </c>
      <c r="B27" s="806" t="s">
        <v>71</v>
      </c>
      <c r="C27" s="806" t="s">
        <v>72</v>
      </c>
      <c r="D27" s="806" t="s">
        <v>583</v>
      </c>
      <c r="E27" s="806" t="s">
        <v>1047</v>
      </c>
      <c r="F27" s="806" t="s">
        <v>875</v>
      </c>
      <c r="G27" s="807">
        <v>0.7</v>
      </c>
      <c r="H27" s="807">
        <v>0.8</v>
      </c>
      <c r="I27" s="806" t="s">
        <v>608</v>
      </c>
      <c r="J27" s="536" t="s">
        <v>1048</v>
      </c>
      <c r="K27" s="536" t="s">
        <v>1049</v>
      </c>
      <c r="L27" s="814"/>
      <c r="M27" s="519" t="s">
        <v>1050</v>
      </c>
      <c r="N27" s="521">
        <v>0.9</v>
      </c>
      <c r="O27" s="519">
        <v>100</v>
      </c>
      <c r="P27" s="688">
        <v>1</v>
      </c>
      <c r="Q27" s="497"/>
      <c r="R27" s="688">
        <v>1</v>
      </c>
      <c r="S27" s="497"/>
      <c r="T27" s="688">
        <v>1</v>
      </c>
      <c r="U27" s="689"/>
      <c r="V27" s="688">
        <v>1</v>
      </c>
      <c r="W27" s="509"/>
      <c r="X27" s="499">
        <f>IFERROR((Q27*100%)/P27,"-")</f>
        <v>0</v>
      </c>
      <c r="Y27" s="499">
        <f>IFERROR((S27*100%)/R27,"-")</f>
        <v>0</v>
      </c>
      <c r="Z27" s="499">
        <f>IFERROR((U27*100%)/T27,"-")</f>
        <v>0</v>
      </c>
      <c r="AA27" s="499">
        <f>IFERROR((W27*100%)/V27,"-")</f>
        <v>0</v>
      </c>
      <c r="AB27" s="499">
        <f>IFERROR(AVERAGE(X27:AA27),"-")</f>
        <v>0</v>
      </c>
    </row>
    <row r="28" spans="1:30" ht="63" customHeight="1">
      <c r="A28" s="785"/>
      <c r="B28" s="806"/>
      <c r="C28" s="806"/>
      <c r="D28" s="806"/>
      <c r="E28" s="806"/>
      <c r="F28" s="806"/>
      <c r="G28" s="807"/>
      <c r="H28" s="807"/>
      <c r="I28" s="806"/>
      <c r="J28" s="536" t="s">
        <v>1051</v>
      </c>
      <c r="K28" s="536" t="s">
        <v>1052</v>
      </c>
      <c r="L28" s="814"/>
      <c r="M28" s="519" t="s">
        <v>1050</v>
      </c>
      <c r="N28" s="521" t="s">
        <v>703</v>
      </c>
      <c r="O28" s="521">
        <v>0.5</v>
      </c>
      <c r="P28" s="551" t="s">
        <v>581</v>
      </c>
      <c r="Q28" s="497"/>
      <c r="R28" s="688">
        <v>0.5</v>
      </c>
      <c r="S28" s="497"/>
      <c r="T28" s="688">
        <v>0.5</v>
      </c>
      <c r="U28" s="689"/>
      <c r="V28" s="688">
        <v>0.5</v>
      </c>
      <c r="W28" s="509"/>
      <c r="X28" s="499" t="str">
        <f>IFERROR((Q28*100%)/P28,"-")</f>
        <v>-</v>
      </c>
      <c r="Y28" s="499">
        <f>IFERROR((S28*100%)/R28,"-")</f>
        <v>0</v>
      </c>
      <c r="Z28" s="499">
        <f>IFERROR((U28*100%)/T28,"-")</f>
        <v>0</v>
      </c>
      <c r="AA28" s="499">
        <f>IFERROR((W28*100%)/V28,"-")</f>
        <v>0</v>
      </c>
      <c r="AB28" s="499">
        <f>IFERROR(AVERAGE(X28:AA28),"-")</f>
        <v>0</v>
      </c>
    </row>
    <row r="29" spans="1:30" ht="82.5" customHeight="1">
      <c r="A29" s="785"/>
      <c r="B29" s="806"/>
      <c r="C29" s="806"/>
      <c r="D29" s="806"/>
      <c r="E29" s="806"/>
      <c r="F29" s="806"/>
      <c r="G29" s="807"/>
      <c r="H29" s="806"/>
      <c r="I29" s="806"/>
      <c r="J29" s="536" t="s">
        <v>1053</v>
      </c>
      <c r="K29" s="536" t="s">
        <v>1054</v>
      </c>
      <c r="L29" s="814"/>
      <c r="M29" s="519" t="s">
        <v>1050</v>
      </c>
      <c r="N29" s="521">
        <v>0.65</v>
      </c>
      <c r="O29" s="519" t="s">
        <v>1055</v>
      </c>
      <c r="P29" s="688">
        <v>0.65</v>
      </c>
      <c r="Q29" s="576"/>
      <c r="R29" s="688">
        <v>0.65</v>
      </c>
      <c r="S29" s="497"/>
      <c r="T29" s="688">
        <v>0.65</v>
      </c>
      <c r="U29" s="690"/>
      <c r="V29" s="691">
        <v>0.65</v>
      </c>
      <c r="W29" s="509"/>
      <c r="X29" s="499">
        <f>IFERROR((Q29*100%)/P29,"-")</f>
        <v>0</v>
      </c>
      <c r="Y29" s="499">
        <f>IFERROR((S29*100%)/R29,"-")</f>
        <v>0</v>
      </c>
      <c r="Z29" s="499">
        <f>IFERROR((U29*100%)/T29,"-")</f>
        <v>0</v>
      </c>
      <c r="AA29" s="499" t="str">
        <f>IF(W29,IF(W29&gt;60%,100%,IF(AND(W29=60%),79%,59%)),"-")</f>
        <v>-</v>
      </c>
      <c r="AB29" s="499">
        <f t="shared" ref="AB29:AB37" si="19">IFERROR(AVERAGE(X29:AA29),"-")</f>
        <v>0</v>
      </c>
    </row>
    <row r="30" spans="1:30" ht="73.5" customHeight="1">
      <c r="A30" s="785"/>
      <c r="B30" s="806"/>
      <c r="C30" s="806"/>
      <c r="D30" s="806"/>
      <c r="E30" s="806"/>
      <c r="F30" s="806"/>
      <c r="G30" s="807"/>
      <c r="H30" s="806"/>
      <c r="I30" s="806"/>
      <c r="J30" s="536" t="s">
        <v>1056</v>
      </c>
      <c r="K30" s="536" t="s">
        <v>1057</v>
      </c>
      <c r="L30" s="814"/>
      <c r="M30" s="519" t="s">
        <v>1058</v>
      </c>
      <c r="N30" s="521">
        <v>0.95</v>
      </c>
      <c r="O30" s="521">
        <v>0.95</v>
      </c>
      <c r="P30" s="688">
        <v>0.95</v>
      </c>
      <c r="Q30" s="692"/>
      <c r="R30" s="688">
        <v>0.95</v>
      </c>
      <c r="S30" s="497"/>
      <c r="T30" s="688">
        <v>0.95</v>
      </c>
      <c r="U30" s="693"/>
      <c r="V30" s="688">
        <v>0.95</v>
      </c>
      <c r="W30" s="509"/>
      <c r="X30" s="499">
        <f>IFERROR((Q30*100%)/P30,"-")</f>
        <v>0</v>
      </c>
      <c r="Y30" s="499">
        <f>IFERROR((S30*100%)/R30,"-")</f>
        <v>0</v>
      </c>
      <c r="Z30" s="499">
        <f>IFERROR((U30*100%)/T30,"-")</f>
        <v>0</v>
      </c>
      <c r="AA30" s="499" t="str">
        <f>IF(W30,IF(W30&gt;60%,100%,IF(AND(W30=60%),79%,59%)),"-")</f>
        <v>-</v>
      </c>
      <c r="AB30" s="499">
        <f t="shared" si="19"/>
        <v>0</v>
      </c>
    </row>
    <row r="31" spans="1:30" ht="173.25" customHeight="1">
      <c r="A31" s="785"/>
      <c r="B31" s="806"/>
      <c r="C31" s="806"/>
      <c r="D31" s="806"/>
      <c r="E31" s="806"/>
      <c r="F31" s="806"/>
      <c r="G31" s="807"/>
      <c r="H31" s="806"/>
      <c r="I31" s="806"/>
      <c r="J31" s="944" t="s">
        <v>1059</v>
      </c>
      <c r="K31" s="536" t="s">
        <v>1060</v>
      </c>
      <c r="L31" s="814"/>
      <c r="M31" s="536" t="s">
        <v>1061</v>
      </c>
      <c r="N31" s="623">
        <v>2.7E-2</v>
      </c>
      <c r="O31" s="578" t="s">
        <v>1062</v>
      </c>
      <c r="P31" s="551" t="s">
        <v>1063</v>
      </c>
      <c r="Q31" s="555"/>
      <c r="R31" s="551" t="s">
        <v>1063</v>
      </c>
      <c r="S31" s="555"/>
      <c r="T31" s="551" t="s">
        <v>1063</v>
      </c>
      <c r="U31" s="552"/>
      <c r="V31" s="551" t="s">
        <v>1063</v>
      </c>
      <c r="W31" s="515"/>
      <c r="X31" s="67" t="str">
        <f>IF(Q31,IF(Q31&lt;=24%,100%,0%),"-")</f>
        <v>-</v>
      </c>
      <c r="Y31" s="67" t="str">
        <f>IF(S31,IF(S31&lt;=24%,100%,0%),"-")</f>
        <v>-</v>
      </c>
      <c r="Z31" s="67" t="str">
        <f>IF(U31,IF(U31&lt;=24%,100%,0%),"-")</f>
        <v>-</v>
      </c>
      <c r="AA31" s="67" t="str">
        <f>IF(W31,IF(W31&lt;=24%,100%,0%),"-")</f>
        <v>-</v>
      </c>
      <c r="AB31" s="499" t="str">
        <f t="shared" si="19"/>
        <v>-</v>
      </c>
      <c r="AD31" s="694"/>
    </row>
    <row r="32" spans="1:30" ht="132.75" customHeight="1">
      <c r="A32" s="785"/>
      <c r="B32" s="806"/>
      <c r="C32" s="806"/>
      <c r="D32" s="806"/>
      <c r="E32" s="806"/>
      <c r="F32" s="806"/>
      <c r="G32" s="807"/>
      <c r="H32" s="806"/>
      <c r="I32" s="806"/>
      <c r="J32" s="944"/>
      <c r="K32" s="536" t="s">
        <v>1064</v>
      </c>
      <c r="L32" s="814"/>
      <c r="M32" s="536" t="s">
        <v>1061</v>
      </c>
      <c r="N32" s="623" t="s">
        <v>1065</v>
      </c>
      <c r="O32" s="695" t="s">
        <v>1066</v>
      </c>
      <c r="P32" s="551" t="s">
        <v>1067</v>
      </c>
      <c r="Q32" s="553"/>
      <c r="R32" s="551" t="s">
        <v>1067</v>
      </c>
      <c r="S32" s="555"/>
      <c r="T32" s="551" t="s">
        <v>1067</v>
      </c>
      <c r="U32" s="552"/>
      <c r="V32" s="551" t="s">
        <v>1067</v>
      </c>
      <c r="W32" s="515"/>
      <c r="X32" s="67" t="str">
        <f>IF(Q32,IF(Q32&lt;=24%,100%,0%),"-")</f>
        <v>-</v>
      </c>
      <c r="Y32" s="67" t="str">
        <f>IF(S32,IF(S32&lt;=24%,100%,0%),"-")</f>
        <v>-</v>
      </c>
      <c r="Z32" s="67" t="str">
        <f>IF(U32,IF(U32&lt;=24%,100%,0%),"-")</f>
        <v>-</v>
      </c>
      <c r="AA32" s="67" t="str">
        <f>IF(W32,IF(W32&lt;=24%,100%,0%),"-")</f>
        <v>-</v>
      </c>
      <c r="AB32" s="499" t="str">
        <f t="shared" si="19"/>
        <v>-</v>
      </c>
      <c r="AD32" s="694"/>
    </row>
    <row r="33" spans="1:30" ht="110.25" customHeight="1">
      <c r="A33" s="785"/>
      <c r="B33" s="806"/>
      <c r="C33" s="806"/>
      <c r="D33" s="806"/>
      <c r="E33" s="806"/>
      <c r="F33" s="806"/>
      <c r="G33" s="807"/>
      <c r="H33" s="806"/>
      <c r="I33" s="806"/>
      <c r="J33" s="944"/>
      <c r="K33" s="536" t="s">
        <v>1068</v>
      </c>
      <c r="L33" s="814"/>
      <c r="M33" s="536" t="s">
        <v>1061</v>
      </c>
      <c r="N33" s="623" t="s">
        <v>1069</v>
      </c>
      <c r="O33" s="623" t="s">
        <v>1070</v>
      </c>
      <c r="P33" s="551" t="s">
        <v>1071</v>
      </c>
      <c r="Q33" s="553"/>
      <c r="R33" s="551" t="s">
        <v>1072</v>
      </c>
      <c r="S33" s="555"/>
      <c r="T33" s="551" t="s">
        <v>1072</v>
      </c>
      <c r="U33" s="552"/>
      <c r="V33" s="551" t="s">
        <v>1072</v>
      </c>
      <c r="W33" s="515"/>
      <c r="X33" s="67" t="str">
        <f>IF(Q33,IF(Q33&lt;=48%,100%,0%),"-")</f>
        <v>-</v>
      </c>
      <c r="Y33" s="67" t="str">
        <f>IF(S33,IF(S33&lt;=48%,100%,0%),"-")</f>
        <v>-</v>
      </c>
      <c r="Z33" s="67" t="str">
        <f>IF(U33,IF(U33&lt;=48%,100%,0%),"-")</f>
        <v>-</v>
      </c>
      <c r="AA33" s="67" t="str">
        <f>IF(W33,IF(W33&lt;=48%,100%,0%),"-")</f>
        <v>-</v>
      </c>
      <c r="AB33" s="499" t="str">
        <f t="shared" si="19"/>
        <v>-</v>
      </c>
      <c r="AD33" s="694"/>
    </row>
    <row r="34" spans="1:30" ht="129" customHeight="1">
      <c r="A34" s="785"/>
      <c r="B34" s="806"/>
      <c r="C34" s="806"/>
      <c r="D34" s="806"/>
      <c r="E34" s="806"/>
      <c r="F34" s="806"/>
      <c r="G34" s="807"/>
      <c r="H34" s="806"/>
      <c r="I34" s="806"/>
      <c r="J34" s="944"/>
      <c r="K34" s="649" t="s">
        <v>1073</v>
      </c>
      <c r="L34" s="814"/>
      <c r="M34" s="536" t="s">
        <v>1061</v>
      </c>
      <c r="N34" s="551" t="s">
        <v>1074</v>
      </c>
      <c r="O34" s="551" t="s">
        <v>1074</v>
      </c>
      <c r="P34" s="551" t="s">
        <v>1074</v>
      </c>
      <c r="Q34" s="553"/>
      <c r="R34" s="551" t="s">
        <v>1074</v>
      </c>
      <c r="S34" s="555"/>
      <c r="T34" s="551" t="s">
        <v>1074</v>
      </c>
      <c r="U34" s="552"/>
      <c r="V34" s="551" t="s">
        <v>1074</v>
      </c>
      <c r="W34" s="515"/>
      <c r="X34" s="67" t="str">
        <f>IF(Q34,IF(Q34&lt;=3%,100%,0%),"-")</f>
        <v>-</v>
      </c>
      <c r="Y34" s="67" t="str">
        <f>IF(S34,IF(S34&lt;=3%,100%,0%),"-")</f>
        <v>-</v>
      </c>
      <c r="Z34" s="67" t="str">
        <f>IF(U34,IF(U34&lt;=3%,100%,0%),"-")</f>
        <v>-</v>
      </c>
      <c r="AA34" s="67" t="str">
        <f>IF(W34,IF(W34&lt;=3%,100%,0%),"-")</f>
        <v>-</v>
      </c>
      <c r="AB34" s="499" t="str">
        <f t="shared" si="19"/>
        <v>-</v>
      </c>
      <c r="AD34" s="694"/>
    </row>
    <row r="35" spans="1:30" ht="189" customHeight="1">
      <c r="A35" s="785"/>
      <c r="B35" s="806"/>
      <c r="C35" s="806"/>
      <c r="D35" s="806"/>
      <c r="E35" s="806"/>
      <c r="F35" s="806"/>
      <c r="G35" s="807"/>
      <c r="H35" s="806"/>
      <c r="I35" s="806"/>
      <c r="J35" s="944"/>
      <c r="K35" s="536" t="s">
        <v>1075</v>
      </c>
      <c r="L35" s="814"/>
      <c r="M35" s="536" t="s">
        <v>1061</v>
      </c>
      <c r="N35" s="561" t="s">
        <v>1076</v>
      </c>
      <c r="O35" s="633" t="s">
        <v>1077</v>
      </c>
      <c r="P35" s="551" t="s">
        <v>1074</v>
      </c>
      <c r="Q35" s="553"/>
      <c r="R35" s="551" t="s">
        <v>1074</v>
      </c>
      <c r="S35" s="651"/>
      <c r="T35" s="551" t="s">
        <v>1074</v>
      </c>
      <c r="U35" s="651"/>
      <c r="V35" s="551" t="s">
        <v>1074</v>
      </c>
      <c r="W35" s="648"/>
      <c r="X35" s="67" t="str">
        <f>IF(Q35,IF(Q35&lt;=3%,100%,0%),"-")</f>
        <v>-</v>
      </c>
      <c r="Y35" s="67" t="str">
        <f>IF(S35,IF(S35&lt;=3%,100%,0%),"-")</f>
        <v>-</v>
      </c>
      <c r="Z35" s="67" t="str">
        <f>IF(U35,IF(U35&lt;=3%,100%,0%),"-")</f>
        <v>-</v>
      </c>
      <c r="AA35" s="67" t="str">
        <f>IF(W35,IF(W35&lt;=3%,100%,0%),"-")</f>
        <v>-</v>
      </c>
      <c r="AB35" s="499" t="str">
        <f t="shared" si="19"/>
        <v>-</v>
      </c>
      <c r="AD35" s="636"/>
    </row>
    <row r="36" spans="1:30" ht="159" customHeight="1">
      <c r="A36" s="785"/>
      <c r="B36" s="806"/>
      <c r="C36" s="806"/>
      <c r="D36" s="806"/>
      <c r="E36" s="806"/>
      <c r="F36" s="806"/>
      <c r="G36" s="807"/>
      <c r="H36" s="806"/>
      <c r="I36" s="806"/>
      <c r="J36" s="944"/>
      <c r="K36" s="536" t="s">
        <v>1078</v>
      </c>
      <c r="L36" s="814"/>
      <c r="M36" s="536" t="s">
        <v>1061</v>
      </c>
      <c r="N36" s="633" t="s">
        <v>1079</v>
      </c>
      <c r="O36" s="633" t="s">
        <v>1079</v>
      </c>
      <c r="P36" s="633" t="s">
        <v>1079</v>
      </c>
      <c r="Q36" s="647"/>
      <c r="R36" s="633" t="s">
        <v>1079</v>
      </c>
      <c r="S36" s="651"/>
      <c r="T36" s="633" t="s">
        <v>1079</v>
      </c>
      <c r="U36" s="651"/>
      <c r="V36" s="633" t="s">
        <v>1079</v>
      </c>
      <c r="W36" s="648"/>
      <c r="X36" s="67" t="str">
        <f>IF(Q36,IF(Q36&lt;=15%,100%,0%),"-")</f>
        <v>-</v>
      </c>
      <c r="Y36" s="67" t="str">
        <f>IF(S36,IF(S36&lt;=15%,100%,0%),"-")</f>
        <v>-</v>
      </c>
      <c r="Z36" s="67" t="str">
        <f>IF(U36,IF(U36&lt;=15%,100%,0%),"-")</f>
        <v>-</v>
      </c>
      <c r="AA36" s="67" t="str">
        <f>IF(W36,IF(W36&lt;=15%,100%,0%),"-")</f>
        <v>-</v>
      </c>
      <c r="AB36" s="499" t="str">
        <f t="shared" si="19"/>
        <v>-</v>
      </c>
      <c r="AD36" s="636"/>
    </row>
    <row r="37" spans="1:30" ht="177" customHeight="1">
      <c r="A37" s="785"/>
      <c r="B37" s="806"/>
      <c r="C37" s="806"/>
      <c r="D37" s="806"/>
      <c r="E37" s="806"/>
      <c r="F37" s="806"/>
      <c r="G37" s="807"/>
      <c r="H37" s="806"/>
      <c r="I37" s="806"/>
      <c r="J37" s="944"/>
      <c r="K37" s="536" t="s">
        <v>1080</v>
      </c>
      <c r="L37" s="814"/>
      <c r="M37" s="536" t="s">
        <v>1061</v>
      </c>
      <c r="N37" s="623" t="s">
        <v>1081</v>
      </c>
      <c r="O37" s="633" t="s">
        <v>1082</v>
      </c>
      <c r="P37" s="578" t="s">
        <v>1083</v>
      </c>
      <c r="Q37" s="651"/>
      <c r="R37" s="633" t="s">
        <v>1084</v>
      </c>
      <c r="S37" s="651"/>
      <c r="T37" s="633" t="s">
        <v>1084</v>
      </c>
      <c r="U37" s="650"/>
      <c r="V37" s="633" t="s">
        <v>1084</v>
      </c>
      <c r="W37" s="648"/>
      <c r="X37" s="67" t="str">
        <f>IF(Q37,IF(Q37&lt;=36%,100%,0%),"-")</f>
        <v>-</v>
      </c>
      <c r="Y37" s="67" t="str">
        <f>IF(S37,IF(S37&lt;=36%,100%,0%),"-")</f>
        <v>-</v>
      </c>
      <c r="Z37" s="67" t="str">
        <f>IF(U37,IF(U37&lt;=36%,100%,0%),"-")</f>
        <v>-</v>
      </c>
      <c r="AA37" s="67" t="str">
        <f>IF(W37,IF(W37&lt;=36%,100%,0%),"-")</f>
        <v>-</v>
      </c>
      <c r="AB37" s="499" t="str">
        <f t="shared" si="19"/>
        <v>-</v>
      </c>
      <c r="AD37" s="636"/>
    </row>
    <row r="38" spans="1:30" ht="48" customHeight="1">
      <c r="A38" s="893" t="s">
        <v>181</v>
      </c>
      <c r="B38" s="894"/>
      <c r="C38" s="894"/>
      <c r="D38" s="894"/>
      <c r="E38" s="894"/>
      <c r="F38" s="894"/>
      <c r="G38" s="894"/>
      <c r="H38" s="894"/>
      <c r="I38" s="894"/>
      <c r="J38" s="894"/>
      <c r="K38" s="895"/>
      <c r="L38" s="587"/>
      <c r="M38" s="587"/>
      <c r="N38" s="587"/>
      <c r="O38" s="587"/>
      <c r="P38" s="587"/>
      <c r="Q38" s="587"/>
      <c r="R38" s="587"/>
      <c r="S38" s="587"/>
      <c r="T38" s="587"/>
      <c r="U38" s="587"/>
      <c r="V38" s="587"/>
      <c r="W38" s="587"/>
      <c r="X38" s="499">
        <f t="shared" ref="X38:AA38" si="20">AVERAGE(X27:X37)</f>
        <v>0</v>
      </c>
      <c r="Y38" s="499">
        <f t="shared" si="20"/>
        <v>0</v>
      </c>
      <c r="Z38" s="499">
        <f t="shared" si="20"/>
        <v>0</v>
      </c>
      <c r="AA38" s="499">
        <f t="shared" si="20"/>
        <v>0</v>
      </c>
      <c r="AB38" s="499">
        <f>AVERAGE(AB27:AB37)</f>
        <v>0</v>
      </c>
    </row>
  </sheetData>
  <mergeCells count="72">
    <mergeCell ref="A38:K38"/>
    <mergeCell ref="A24:AB24"/>
    <mergeCell ref="P25:W25"/>
    <mergeCell ref="X25:AB25"/>
    <mergeCell ref="A27:A37"/>
    <mergeCell ref="B27:B37"/>
    <mergeCell ref="C27:C37"/>
    <mergeCell ref="D27:D37"/>
    <mergeCell ref="E27:E37"/>
    <mergeCell ref="F27:F37"/>
    <mergeCell ref="G27:G37"/>
    <mergeCell ref="H27:H37"/>
    <mergeCell ref="I27:I37"/>
    <mergeCell ref="J31:J37"/>
    <mergeCell ref="A25:A26"/>
    <mergeCell ref="B25:B26"/>
    <mergeCell ref="C25:C26"/>
    <mergeCell ref="D25:D26"/>
    <mergeCell ref="E25:E26"/>
    <mergeCell ref="F25:F26"/>
    <mergeCell ref="G25:G26"/>
    <mergeCell ref="H25:H26"/>
    <mergeCell ref="I25:I26"/>
    <mergeCell ref="J25:J26"/>
    <mergeCell ref="K25:K26"/>
    <mergeCell ref="L25:L37"/>
    <mergeCell ref="M25:M26"/>
    <mergeCell ref="N25:N26"/>
    <mergeCell ref="O25:O26"/>
    <mergeCell ref="V2:Z2"/>
    <mergeCell ref="F2:F3"/>
    <mergeCell ref="G9:G11"/>
    <mergeCell ref="I13:I14"/>
    <mergeCell ref="F9:F11"/>
    <mergeCell ref="F13:F14"/>
    <mergeCell ref="A20:M20"/>
    <mergeCell ref="C12:C14"/>
    <mergeCell ref="D12:D14"/>
    <mergeCell ref="D16:D17"/>
    <mergeCell ref="E16:E17"/>
    <mergeCell ref="B18:B19"/>
    <mergeCell ref="C18:C19"/>
    <mergeCell ref="E1:H1"/>
    <mergeCell ref="M2:M3"/>
    <mergeCell ref="N2:T2"/>
    <mergeCell ref="H2:H3"/>
    <mergeCell ref="I2:I3"/>
    <mergeCell ref="J2:J3"/>
    <mergeCell ref="K2:K3"/>
    <mergeCell ref="G2:G3"/>
    <mergeCell ref="E2:E3"/>
    <mergeCell ref="L2:L19"/>
    <mergeCell ref="I9:I11"/>
    <mergeCell ref="H9:H11"/>
    <mergeCell ref="E9:E11"/>
    <mergeCell ref="G13:G14"/>
    <mergeCell ref="E13:E14"/>
    <mergeCell ref="H13:H14"/>
    <mergeCell ref="A5:A14"/>
    <mergeCell ref="B5:B14"/>
    <mergeCell ref="A18:A19"/>
    <mergeCell ref="A1:D1"/>
    <mergeCell ref="A16:A17"/>
    <mergeCell ref="B16:B17"/>
    <mergeCell ref="C16:C17"/>
    <mergeCell ref="C5:C11"/>
    <mergeCell ref="D5:D8"/>
    <mergeCell ref="D9:D11"/>
    <mergeCell ref="D2:D3"/>
    <mergeCell ref="A2:A3"/>
    <mergeCell ref="B2:B3"/>
    <mergeCell ref="C2:C3"/>
  </mergeCells>
  <conditionalFormatting sqref="V18:Z20 V16:Y17 Z15:Z18 V4:Z15">
    <cfRule type="cellIs" dxfId="35" priority="514" operator="lessThan">
      <formula>0.6</formula>
    </cfRule>
    <cfRule type="cellIs" dxfId="34" priority="515" operator="between">
      <formula>60%</formula>
      <formula>79%</formula>
    </cfRule>
    <cfRule type="cellIs" dxfId="33" priority="516" operator="between">
      <formula>80%</formula>
      <formula>100%</formula>
    </cfRule>
  </conditionalFormatting>
  <conditionalFormatting sqref="X27:AB38">
    <cfRule type="cellIs" dxfId="32" priority="1" operator="lessThan">
      <formula>0.6</formula>
    </cfRule>
    <cfRule type="cellIs" dxfId="31" priority="2" operator="between">
      <formula>60%</formula>
      <formula>79%</formula>
    </cfRule>
    <cfRule type="cellIs" dxfId="30" priority="3" operator="between">
      <formula>80%</formula>
      <formula>100%</formula>
    </cfRule>
  </conditionalFormatting>
  <hyperlinks>
    <hyperlink ref="A1:D1" location="Inicio!A1" display="INICIO"/>
    <hyperlink ref="E1:H1" location="Inicio!A1" display="INICIO"/>
  </hyperlinks>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sheetPr>
    <tabColor rgb="FFFFC000"/>
  </sheetPr>
  <dimension ref="A1:AC26"/>
  <sheetViews>
    <sheetView topLeftCell="I19" zoomScale="70" zoomScaleNormal="70" workbookViewId="0">
      <selection activeCell="AB26" sqref="AB26"/>
    </sheetView>
  </sheetViews>
  <sheetFormatPr baseColWidth="10" defaultColWidth="11.42578125" defaultRowHeight="12.75"/>
  <cols>
    <col min="1" max="3" width="11.42578125" style="68"/>
    <col min="4" max="4" width="12.85546875" style="68" customWidth="1"/>
    <col min="5" max="5" width="20.42578125" style="68" customWidth="1"/>
    <col min="6" max="6" width="15.140625" style="68" customWidth="1"/>
    <col min="7" max="7" width="13.42578125" style="68" customWidth="1"/>
    <col min="8" max="8" width="11.42578125" style="68"/>
    <col min="9" max="9" width="31.85546875" style="68" customWidth="1"/>
    <col min="10" max="10" width="21.85546875" style="68" customWidth="1"/>
    <col min="11" max="11" width="18.85546875" style="68" customWidth="1"/>
    <col min="12" max="12" width="21.42578125" style="68" customWidth="1"/>
    <col min="13" max="13" width="10" style="68" customWidth="1"/>
    <col min="14" max="14" width="11.42578125" style="68" customWidth="1"/>
    <col min="15" max="15" width="15.42578125" style="68" customWidth="1"/>
    <col min="16" max="16" width="11.42578125" style="68" customWidth="1"/>
    <col min="17" max="17" width="11.5703125" style="68" customWidth="1"/>
    <col min="18" max="18" width="11.42578125" style="68" customWidth="1"/>
    <col min="19" max="19" width="11.5703125" style="68" customWidth="1"/>
    <col min="20" max="20" width="11.42578125" style="68" customWidth="1"/>
    <col min="21" max="21" width="14" style="68" customWidth="1"/>
    <col min="22" max="22" width="12" style="68" customWidth="1"/>
    <col min="23" max="23" width="14.28515625" style="68" customWidth="1"/>
    <col min="24" max="24" width="15.42578125" style="68" customWidth="1"/>
    <col min="25" max="25" width="13.85546875" style="68" customWidth="1"/>
    <col min="26" max="26" width="13.28515625" style="68" customWidth="1"/>
    <col min="27" max="27" width="12.42578125" style="68" customWidth="1"/>
    <col min="28" max="28" width="13.42578125" style="68" customWidth="1"/>
    <col min="29" max="29" width="15.7109375" style="68" customWidth="1"/>
    <col min="30" max="16384" width="11.42578125" style="68"/>
  </cols>
  <sheetData>
    <row r="1" spans="1:29" ht="40.5" customHeight="1">
      <c r="A1" s="757" t="s">
        <v>313</v>
      </c>
      <c r="B1" s="824"/>
      <c r="C1" s="824"/>
      <c r="D1" s="824"/>
    </row>
    <row r="2" spans="1:29" ht="44.25" customHeight="1">
      <c r="A2" s="813" t="s">
        <v>352</v>
      </c>
      <c r="B2" s="813" t="s">
        <v>350</v>
      </c>
      <c r="C2" s="813" t="s">
        <v>187</v>
      </c>
      <c r="D2" s="813" t="s">
        <v>0</v>
      </c>
      <c r="E2" s="813" t="s">
        <v>343</v>
      </c>
      <c r="F2" s="813" t="s">
        <v>341</v>
      </c>
      <c r="G2" s="813" t="s">
        <v>1</v>
      </c>
      <c r="H2" s="813" t="s">
        <v>469</v>
      </c>
      <c r="I2" s="813" t="s">
        <v>344</v>
      </c>
      <c r="J2" s="813" t="s">
        <v>187</v>
      </c>
      <c r="K2" s="813" t="s">
        <v>357</v>
      </c>
      <c r="L2" s="814" t="s">
        <v>277</v>
      </c>
      <c r="M2" s="813" t="s">
        <v>2</v>
      </c>
      <c r="N2" s="839" t="s">
        <v>3</v>
      </c>
      <c r="O2" s="839"/>
      <c r="P2" s="839"/>
      <c r="Q2" s="839"/>
      <c r="R2" s="839"/>
      <c r="S2" s="839"/>
      <c r="T2" s="839"/>
      <c r="U2" s="81"/>
      <c r="V2" s="786" t="s">
        <v>434</v>
      </c>
      <c r="W2" s="787"/>
      <c r="X2" s="787"/>
      <c r="Y2" s="787"/>
      <c r="Z2" s="788"/>
    </row>
    <row r="3" spans="1:29" ht="63.6" customHeight="1">
      <c r="A3" s="813"/>
      <c r="B3" s="813"/>
      <c r="C3" s="813"/>
      <c r="D3" s="813"/>
      <c r="E3" s="813"/>
      <c r="F3" s="813"/>
      <c r="G3" s="813"/>
      <c r="H3" s="813"/>
      <c r="I3" s="813"/>
      <c r="J3" s="813"/>
      <c r="K3" s="813"/>
      <c r="L3" s="814"/>
      <c r="M3" s="813"/>
      <c r="N3" s="150" t="s">
        <v>124</v>
      </c>
      <c r="O3" s="150" t="s">
        <v>126</v>
      </c>
      <c r="P3" s="150" t="s">
        <v>125</v>
      </c>
      <c r="Q3" s="150" t="s">
        <v>127</v>
      </c>
      <c r="R3" s="150" t="s">
        <v>128</v>
      </c>
      <c r="S3" s="150" t="s">
        <v>129</v>
      </c>
      <c r="T3" s="150" t="s">
        <v>130</v>
      </c>
      <c r="U3" s="150" t="s">
        <v>297</v>
      </c>
      <c r="V3" s="150" t="s">
        <v>291</v>
      </c>
      <c r="W3" s="150" t="s">
        <v>292</v>
      </c>
      <c r="X3" s="150" t="s">
        <v>293</v>
      </c>
      <c r="Y3" s="150" t="s">
        <v>294</v>
      </c>
      <c r="Z3" s="342" t="s">
        <v>465</v>
      </c>
    </row>
    <row r="4" spans="1:29" ht="89.25" customHeight="1">
      <c r="A4" s="439" t="s">
        <v>424</v>
      </c>
      <c r="B4" s="437" t="s">
        <v>4</v>
      </c>
      <c r="C4" s="437" t="s">
        <v>5</v>
      </c>
      <c r="D4" s="437" t="s">
        <v>171</v>
      </c>
      <c r="E4" s="202" t="s">
        <v>10</v>
      </c>
      <c r="F4" s="202" t="s">
        <v>11</v>
      </c>
      <c r="G4" s="164">
        <v>0.9</v>
      </c>
      <c r="H4" s="168">
        <v>1</v>
      </c>
      <c r="I4" s="202" t="s">
        <v>151</v>
      </c>
      <c r="J4" s="202" t="s">
        <v>373</v>
      </c>
      <c r="K4" s="202" t="s">
        <v>408</v>
      </c>
      <c r="L4" s="814"/>
      <c r="M4" s="155" t="s">
        <v>272</v>
      </c>
      <c r="N4" s="58">
        <v>1</v>
      </c>
      <c r="O4" s="247"/>
      <c r="P4" s="58">
        <v>1</v>
      </c>
      <c r="Q4" s="247"/>
      <c r="R4" s="58">
        <v>1</v>
      </c>
      <c r="S4" s="247"/>
      <c r="T4" s="58">
        <v>1</v>
      </c>
      <c r="U4" s="272"/>
      <c r="V4" s="67">
        <f t="shared" ref="V4:V16" si="0">IFERROR((O4*100%)/N4,"-")</f>
        <v>0</v>
      </c>
      <c r="W4" s="67">
        <f t="shared" ref="W4:W16" si="1">IFERROR((Q4*100%)/P4,"-")</f>
        <v>0</v>
      </c>
      <c r="X4" s="67">
        <f t="shared" ref="X4:X16" si="2">IFERROR((S4*100%)/R4,"-")</f>
        <v>0</v>
      </c>
      <c r="Y4" s="67">
        <f t="shared" ref="Y4:Y16" si="3">IFERROR((U4*100%)/T4,"-")</f>
        <v>0</v>
      </c>
      <c r="Z4" s="67">
        <f t="shared" ref="Z4:Z17" si="4">IFERROR(AVERAGE(V4:Y4),"-")</f>
        <v>0</v>
      </c>
    </row>
    <row r="5" spans="1:29" ht="96.75" customHeight="1">
      <c r="A5" s="837" t="s">
        <v>29</v>
      </c>
      <c r="B5" s="820" t="s">
        <v>26</v>
      </c>
      <c r="C5" s="820" t="s">
        <v>27</v>
      </c>
      <c r="D5" s="820" t="s">
        <v>281</v>
      </c>
      <c r="E5" s="199" t="s">
        <v>28</v>
      </c>
      <c r="F5" s="326" t="s">
        <v>464</v>
      </c>
      <c r="G5" s="201">
        <v>1</v>
      </c>
      <c r="H5" s="200">
        <v>1</v>
      </c>
      <c r="I5" s="204" t="s">
        <v>134</v>
      </c>
      <c r="J5" s="204" t="s">
        <v>417</v>
      </c>
      <c r="K5" s="374" t="s">
        <v>473</v>
      </c>
      <c r="L5" s="814"/>
      <c r="M5" s="158" t="s">
        <v>112</v>
      </c>
      <c r="N5" s="59">
        <v>0</v>
      </c>
      <c r="O5" s="248"/>
      <c r="P5" s="59">
        <v>0</v>
      </c>
      <c r="Q5" s="248"/>
      <c r="R5" s="59">
        <v>0</v>
      </c>
      <c r="S5" s="248"/>
      <c r="T5" s="86">
        <v>0</v>
      </c>
      <c r="U5" s="273"/>
      <c r="V5" s="67" t="str">
        <f t="shared" si="0"/>
        <v>-</v>
      </c>
      <c r="W5" s="67" t="str">
        <f t="shared" si="1"/>
        <v>-</v>
      </c>
      <c r="X5" s="67" t="str">
        <f t="shared" si="2"/>
        <v>-</v>
      </c>
      <c r="Y5" s="67" t="str">
        <f t="shared" si="3"/>
        <v>-</v>
      </c>
      <c r="Z5" s="67" t="str">
        <f t="shared" si="4"/>
        <v>-</v>
      </c>
    </row>
    <row r="6" spans="1:29" ht="84" customHeight="1">
      <c r="A6" s="837"/>
      <c r="B6" s="820"/>
      <c r="C6" s="820"/>
      <c r="D6" s="820"/>
      <c r="E6" s="102" t="s">
        <v>33</v>
      </c>
      <c r="F6" s="378" t="s">
        <v>34</v>
      </c>
      <c r="G6" s="379">
        <v>0.7</v>
      </c>
      <c r="H6" s="380">
        <v>0.9</v>
      </c>
      <c r="I6" s="379" t="s">
        <v>156</v>
      </c>
      <c r="J6" s="409" t="s">
        <v>504</v>
      </c>
      <c r="K6" s="409" t="s">
        <v>506</v>
      </c>
      <c r="L6" s="814"/>
      <c r="M6" s="407" t="s">
        <v>503</v>
      </c>
      <c r="N6" s="60">
        <v>1</v>
      </c>
      <c r="O6" s="247"/>
      <c r="P6" s="60">
        <v>1</v>
      </c>
      <c r="Q6" s="247"/>
      <c r="R6" s="60">
        <v>1</v>
      </c>
      <c r="S6" s="247"/>
      <c r="T6" s="87">
        <v>1</v>
      </c>
      <c r="U6" s="272"/>
      <c r="V6" s="67" t="str">
        <f>IF(O6,IF(O6&gt;=90%,100%,59%),"-")</f>
        <v>-</v>
      </c>
      <c r="W6" s="67">
        <f t="shared" ref="W6" si="5">IFERROR((Q6*100%)/P6,"-")</f>
        <v>0</v>
      </c>
      <c r="X6" s="67">
        <f t="shared" ref="X6" si="6">IFERROR((S6*100%)/R6,"-")</f>
        <v>0</v>
      </c>
      <c r="Y6" s="67">
        <f t="shared" ref="Y6" si="7">IFERROR((U6*100%)/T6,"-")</f>
        <v>0</v>
      </c>
      <c r="Z6" s="67">
        <f t="shared" ref="Z6" si="8">IFERROR(AVERAGE(V6:Y6),"-")</f>
        <v>0</v>
      </c>
    </row>
    <row r="7" spans="1:29" ht="110.25" customHeight="1">
      <c r="A7" s="837"/>
      <c r="B7" s="820"/>
      <c r="C7" s="820"/>
      <c r="D7" s="820"/>
      <c r="E7" s="152" t="s">
        <v>39</v>
      </c>
      <c r="F7" s="157" t="s">
        <v>40</v>
      </c>
      <c r="G7" s="153">
        <v>0.9</v>
      </c>
      <c r="H7" s="154">
        <v>0.9</v>
      </c>
      <c r="I7" s="153" t="s">
        <v>159</v>
      </c>
      <c r="J7" s="158" t="s">
        <v>42</v>
      </c>
      <c r="K7" s="158" t="s">
        <v>155</v>
      </c>
      <c r="L7" s="814"/>
      <c r="M7" s="153" t="s">
        <v>112</v>
      </c>
      <c r="N7" s="60">
        <v>0</v>
      </c>
      <c r="O7" s="247"/>
      <c r="P7" s="60">
        <v>1</v>
      </c>
      <c r="Q7" s="247"/>
      <c r="R7" s="60">
        <v>1</v>
      </c>
      <c r="S7" s="247"/>
      <c r="T7" s="87">
        <v>1</v>
      </c>
      <c r="U7" s="272"/>
      <c r="V7" s="67" t="str">
        <f t="shared" si="0"/>
        <v>-</v>
      </c>
      <c r="W7" s="67">
        <f t="shared" si="1"/>
        <v>0</v>
      </c>
      <c r="X7" s="67">
        <f t="shared" si="2"/>
        <v>0</v>
      </c>
      <c r="Y7" s="67">
        <f t="shared" si="3"/>
        <v>0</v>
      </c>
      <c r="Z7" s="67">
        <f t="shared" si="4"/>
        <v>0</v>
      </c>
    </row>
    <row r="8" spans="1:29" ht="53.25" customHeight="1">
      <c r="A8" s="837"/>
      <c r="B8" s="820"/>
      <c r="C8" s="820" t="s">
        <v>46</v>
      </c>
      <c r="D8" s="838" t="s">
        <v>172</v>
      </c>
      <c r="E8" s="820" t="s">
        <v>47</v>
      </c>
      <c r="F8" s="820" t="s">
        <v>48</v>
      </c>
      <c r="G8" s="840">
        <v>0.9</v>
      </c>
      <c r="H8" s="859">
        <v>0.9</v>
      </c>
      <c r="I8" s="795" t="s">
        <v>322</v>
      </c>
      <c r="J8" s="463" t="s">
        <v>169</v>
      </c>
      <c r="K8" s="463" t="s">
        <v>556</v>
      </c>
      <c r="L8" s="814"/>
      <c r="M8" s="463" t="s">
        <v>553</v>
      </c>
      <c r="N8" s="60">
        <v>1</v>
      </c>
      <c r="O8" s="247"/>
      <c r="P8" s="60">
        <v>1</v>
      </c>
      <c r="Q8" s="247"/>
      <c r="R8" s="60">
        <v>1</v>
      </c>
      <c r="S8" s="247"/>
      <c r="T8" s="60">
        <v>1</v>
      </c>
      <c r="U8" s="256"/>
      <c r="V8" s="67" t="str">
        <f t="shared" ref="V8:V13" si="9">IF(O8,IF(O8&gt;=90%,100%,59%),"-")</f>
        <v>-</v>
      </c>
      <c r="W8" s="67">
        <f t="shared" si="1"/>
        <v>0</v>
      </c>
      <c r="X8" s="67">
        <f t="shared" si="2"/>
        <v>0</v>
      </c>
      <c r="Y8" s="67">
        <f t="shared" si="3"/>
        <v>0</v>
      </c>
      <c r="Z8" s="67">
        <f t="shared" si="4"/>
        <v>0</v>
      </c>
      <c r="AA8" s="35"/>
      <c r="AB8" s="35"/>
      <c r="AC8" s="35"/>
    </row>
    <row r="9" spans="1:29" ht="53.25" customHeight="1">
      <c r="A9" s="837"/>
      <c r="B9" s="820"/>
      <c r="C9" s="820"/>
      <c r="D9" s="838"/>
      <c r="E9" s="820"/>
      <c r="F9" s="820"/>
      <c r="G9" s="840"/>
      <c r="H9" s="859"/>
      <c r="I9" s="796"/>
      <c r="J9" s="473" t="s">
        <v>569</v>
      </c>
      <c r="K9" s="473" t="s">
        <v>570</v>
      </c>
      <c r="L9" s="814"/>
      <c r="M9" s="463" t="s">
        <v>554</v>
      </c>
      <c r="N9" s="60">
        <v>1</v>
      </c>
      <c r="O9" s="247"/>
      <c r="P9" s="60">
        <v>1</v>
      </c>
      <c r="Q9" s="247"/>
      <c r="R9" s="60">
        <v>1</v>
      </c>
      <c r="S9" s="247"/>
      <c r="T9" s="60">
        <v>1</v>
      </c>
      <c r="U9" s="256"/>
      <c r="V9" s="67" t="str">
        <f t="shared" si="9"/>
        <v>-</v>
      </c>
      <c r="W9" s="67">
        <f t="shared" ref="W9" si="10">IFERROR((Q9*100%)/P9,"-")</f>
        <v>0</v>
      </c>
      <c r="X9" s="67">
        <f t="shared" ref="X9" si="11">IFERROR((S9*100%)/R9,"-")</f>
        <v>0</v>
      </c>
      <c r="Y9" s="67">
        <f t="shared" ref="Y9" si="12">IFERROR((U9*100%)/T9,"-")</f>
        <v>0</v>
      </c>
      <c r="Z9" s="67">
        <f t="shared" ref="Z9" si="13">IFERROR(AVERAGE(V9:Y9),"-")</f>
        <v>0</v>
      </c>
      <c r="AA9" s="35"/>
      <c r="AB9" s="35"/>
      <c r="AC9" s="35"/>
    </row>
    <row r="10" spans="1:29" ht="61.5" customHeight="1">
      <c r="A10" s="837"/>
      <c r="B10" s="820"/>
      <c r="C10" s="820"/>
      <c r="D10" s="838"/>
      <c r="E10" s="820"/>
      <c r="F10" s="820"/>
      <c r="G10" s="840"/>
      <c r="H10" s="859"/>
      <c r="I10" s="797"/>
      <c r="J10" s="419" t="s">
        <v>549</v>
      </c>
      <c r="K10" s="463" t="s">
        <v>550</v>
      </c>
      <c r="L10" s="814"/>
      <c r="M10" s="463" t="s">
        <v>558</v>
      </c>
      <c r="N10" s="60">
        <v>0</v>
      </c>
      <c r="O10" s="247"/>
      <c r="P10" s="60">
        <v>1</v>
      </c>
      <c r="Q10" s="247"/>
      <c r="R10" s="60">
        <v>0</v>
      </c>
      <c r="S10" s="247"/>
      <c r="T10" s="60">
        <v>1</v>
      </c>
      <c r="U10" s="256"/>
      <c r="V10" s="67" t="str">
        <f t="shared" si="9"/>
        <v>-</v>
      </c>
      <c r="W10" s="67">
        <f t="shared" si="1"/>
        <v>0</v>
      </c>
      <c r="X10" s="67" t="str">
        <f t="shared" si="2"/>
        <v>-</v>
      </c>
      <c r="Y10" s="67">
        <f t="shared" si="3"/>
        <v>0</v>
      </c>
      <c r="Z10" s="67">
        <f t="shared" si="4"/>
        <v>0</v>
      </c>
      <c r="AA10" s="35"/>
      <c r="AB10" s="35"/>
      <c r="AC10" s="35"/>
    </row>
    <row r="11" spans="1:29" ht="96.75" customHeight="1">
      <c r="A11" s="765" t="s">
        <v>392</v>
      </c>
      <c r="B11" s="853" t="s">
        <v>282</v>
      </c>
      <c r="C11" s="853" t="s">
        <v>283</v>
      </c>
      <c r="D11" s="853" t="s">
        <v>284</v>
      </c>
      <c r="E11" s="853" t="s">
        <v>383</v>
      </c>
      <c r="F11" s="991">
        <v>0.89</v>
      </c>
      <c r="G11" s="991">
        <v>0.88</v>
      </c>
      <c r="H11" s="991">
        <v>0.89</v>
      </c>
      <c r="I11" s="993" t="s">
        <v>61</v>
      </c>
      <c r="J11" s="853" t="s">
        <v>339</v>
      </c>
      <c r="K11" s="198" t="s">
        <v>521</v>
      </c>
      <c r="L11" s="814"/>
      <c r="M11" s="151" t="s">
        <v>117</v>
      </c>
      <c r="N11" s="61">
        <v>0</v>
      </c>
      <c r="O11" s="250"/>
      <c r="P11" s="62">
        <v>1</v>
      </c>
      <c r="Q11" s="260"/>
      <c r="R11" s="77">
        <v>0</v>
      </c>
      <c r="S11" s="250"/>
      <c r="T11" s="90">
        <v>1</v>
      </c>
      <c r="U11" s="296"/>
      <c r="V11" s="67" t="str">
        <f t="shared" si="9"/>
        <v>-</v>
      </c>
      <c r="W11" s="67">
        <f t="shared" si="1"/>
        <v>0</v>
      </c>
      <c r="X11" s="67" t="str">
        <f t="shared" si="2"/>
        <v>-</v>
      </c>
      <c r="Y11" s="67">
        <f t="shared" si="3"/>
        <v>0</v>
      </c>
      <c r="Z11" s="67">
        <f t="shared" si="4"/>
        <v>0</v>
      </c>
    </row>
    <row r="12" spans="1:29" ht="64.5" customHeight="1">
      <c r="A12" s="785"/>
      <c r="B12" s="854"/>
      <c r="C12" s="854"/>
      <c r="D12" s="854"/>
      <c r="E12" s="854"/>
      <c r="F12" s="992"/>
      <c r="G12" s="992"/>
      <c r="H12" s="992"/>
      <c r="I12" s="994"/>
      <c r="J12" s="854"/>
      <c r="K12" s="198" t="s">
        <v>531</v>
      </c>
      <c r="L12" s="814"/>
      <c r="M12" s="151" t="s">
        <v>117</v>
      </c>
      <c r="N12" s="61">
        <v>1</v>
      </c>
      <c r="O12" s="250"/>
      <c r="P12" s="62">
        <v>1</v>
      </c>
      <c r="Q12" s="260"/>
      <c r="R12" s="77">
        <v>1</v>
      </c>
      <c r="S12" s="254"/>
      <c r="T12" s="90">
        <v>1</v>
      </c>
      <c r="U12" s="296"/>
      <c r="V12" s="67" t="str">
        <f t="shared" si="9"/>
        <v>-</v>
      </c>
      <c r="W12" s="67">
        <f t="shared" si="1"/>
        <v>0</v>
      </c>
      <c r="X12" s="67">
        <f t="shared" si="2"/>
        <v>0</v>
      </c>
      <c r="Y12" s="67">
        <f t="shared" si="3"/>
        <v>0</v>
      </c>
      <c r="Z12" s="67">
        <f t="shared" si="4"/>
        <v>0</v>
      </c>
    </row>
    <row r="13" spans="1:29" ht="75.75" customHeight="1">
      <c r="A13" s="785"/>
      <c r="B13" s="854"/>
      <c r="C13" s="854"/>
      <c r="D13" s="854"/>
      <c r="E13" s="854"/>
      <c r="F13" s="992"/>
      <c r="G13" s="992"/>
      <c r="H13" s="992"/>
      <c r="I13" s="994"/>
      <c r="J13" s="854"/>
      <c r="K13" s="198" t="s">
        <v>388</v>
      </c>
      <c r="L13" s="814"/>
      <c r="M13" s="151" t="s">
        <v>117</v>
      </c>
      <c r="N13" s="61">
        <v>1</v>
      </c>
      <c r="O13" s="250"/>
      <c r="P13" s="62">
        <v>1</v>
      </c>
      <c r="Q13" s="260"/>
      <c r="R13" s="77">
        <v>1</v>
      </c>
      <c r="S13" s="268"/>
      <c r="T13" s="90">
        <v>1</v>
      </c>
      <c r="U13" s="296"/>
      <c r="V13" s="67" t="str">
        <f t="shared" si="9"/>
        <v>-</v>
      </c>
      <c r="W13" s="67">
        <f t="shared" si="1"/>
        <v>0</v>
      </c>
      <c r="X13" s="67">
        <f t="shared" si="2"/>
        <v>0</v>
      </c>
      <c r="Y13" s="67">
        <f t="shared" si="3"/>
        <v>0</v>
      </c>
      <c r="Z13" s="67">
        <f t="shared" si="4"/>
        <v>0</v>
      </c>
    </row>
    <row r="14" spans="1:29" ht="114.75" customHeight="1">
      <c r="A14" s="766"/>
      <c r="B14" s="855"/>
      <c r="C14" s="855"/>
      <c r="D14" s="855"/>
      <c r="E14" s="161" t="s">
        <v>64</v>
      </c>
      <c r="F14" s="161" t="s">
        <v>288</v>
      </c>
      <c r="G14" s="366" t="s">
        <v>425</v>
      </c>
      <c r="H14" s="196" t="s">
        <v>425</v>
      </c>
      <c r="I14" s="211" t="s">
        <v>66</v>
      </c>
      <c r="J14" s="52" t="s">
        <v>165</v>
      </c>
      <c r="K14" s="198" t="s">
        <v>143</v>
      </c>
      <c r="L14" s="814"/>
      <c r="M14" s="156" t="s">
        <v>113</v>
      </c>
      <c r="N14" s="79" t="s">
        <v>425</v>
      </c>
      <c r="O14" s="263"/>
      <c r="P14" s="79">
        <v>5.0000000000000001E-3</v>
      </c>
      <c r="Q14" s="263"/>
      <c r="R14" s="79">
        <v>5.0000000000000001E-3</v>
      </c>
      <c r="S14" s="263"/>
      <c r="T14" s="91">
        <v>5.0000000000000001E-3</v>
      </c>
      <c r="U14" s="275"/>
      <c r="V14" s="67" t="str">
        <f>IF(O14,IF(O14&gt;=0.5%,100%,IF(AND(O14&gt;0.4%),79%,0%)),"-")</f>
        <v>-</v>
      </c>
      <c r="W14" s="67" t="str">
        <f>IF(Q14,IF(Q14&gt;=0.5%,100%,IF(AND(Q14&gt;0.4%),79%,0%)),"-")</f>
        <v>-</v>
      </c>
      <c r="X14" s="67" t="str">
        <f>IF(S14,IF(S14&gt;=0.5%,100%,IF(AND(S14&gt;0.4%),79%,0%)),"-")</f>
        <v>-</v>
      </c>
      <c r="Y14" s="67" t="str">
        <f>IF(U14,IF(U14&gt;=0.5%,100%,IF(AND(U14&gt;0.4%),79%,0%)),"-")</f>
        <v>-</v>
      </c>
      <c r="Z14" s="67" t="str">
        <f t="shared" si="4"/>
        <v>-</v>
      </c>
    </row>
    <row r="15" spans="1:29" ht="90.75" customHeight="1">
      <c r="A15" s="765" t="s">
        <v>110</v>
      </c>
      <c r="B15" s="819" t="s">
        <v>71</v>
      </c>
      <c r="C15" s="819" t="s">
        <v>72</v>
      </c>
      <c r="D15" s="819" t="s">
        <v>81</v>
      </c>
      <c r="E15" s="819" t="s">
        <v>82</v>
      </c>
      <c r="F15" s="819" t="s">
        <v>83</v>
      </c>
      <c r="G15" s="817">
        <v>0.7</v>
      </c>
      <c r="H15" s="811">
        <v>0.8</v>
      </c>
      <c r="I15" s="54" t="s">
        <v>163</v>
      </c>
      <c r="J15" s="54" t="s">
        <v>147</v>
      </c>
      <c r="K15" s="54" t="s">
        <v>163</v>
      </c>
      <c r="L15" s="814"/>
      <c r="M15" s="54" t="s">
        <v>113</v>
      </c>
      <c r="N15" s="64">
        <v>0</v>
      </c>
      <c r="O15" s="247"/>
      <c r="P15" s="64" t="s">
        <v>399</v>
      </c>
      <c r="Q15" s="247"/>
      <c r="R15" s="64">
        <v>0</v>
      </c>
      <c r="S15" s="247"/>
      <c r="T15" s="64" t="s">
        <v>399</v>
      </c>
      <c r="U15" s="272"/>
      <c r="V15" s="67" t="str">
        <f>IF(O15,IF(O15&gt;=90%,100%,59%),"-")</f>
        <v>-</v>
      </c>
      <c r="W15" s="67" t="str">
        <f>IF(Q15,IF(Q15&gt;=90%,100%,59%),"-")</f>
        <v>-</v>
      </c>
      <c r="X15" s="67" t="str">
        <f>IF(S15,IF(S15&gt;=90%,100%,59%),"-")</f>
        <v>-</v>
      </c>
      <c r="Y15" s="67" t="str">
        <f>IF(U15,IF(U15&gt;=90%,100%,59%),"-")</f>
        <v>-</v>
      </c>
      <c r="Z15" s="67" t="str">
        <f t="shared" si="4"/>
        <v>-</v>
      </c>
    </row>
    <row r="16" spans="1:29" ht="83.25" customHeight="1">
      <c r="A16" s="766"/>
      <c r="B16" s="819"/>
      <c r="C16" s="819"/>
      <c r="D16" s="819"/>
      <c r="E16" s="819"/>
      <c r="F16" s="819"/>
      <c r="G16" s="817"/>
      <c r="H16" s="811"/>
      <c r="I16" s="54" t="s">
        <v>474</v>
      </c>
      <c r="J16" s="441" t="s">
        <v>472</v>
      </c>
      <c r="K16" s="441" t="s">
        <v>471</v>
      </c>
      <c r="L16" s="814"/>
      <c r="M16" s="54" t="s">
        <v>113</v>
      </c>
      <c r="N16" s="64">
        <v>0</v>
      </c>
      <c r="O16" s="247"/>
      <c r="P16" s="64">
        <v>1</v>
      </c>
      <c r="Q16" s="247"/>
      <c r="R16" s="64">
        <v>0</v>
      </c>
      <c r="S16" s="247"/>
      <c r="T16" s="92">
        <v>0</v>
      </c>
      <c r="U16" s="272"/>
      <c r="V16" s="67" t="str">
        <f t="shared" si="0"/>
        <v>-</v>
      </c>
      <c r="W16" s="67">
        <f t="shared" si="1"/>
        <v>0</v>
      </c>
      <c r="X16" s="67" t="str">
        <f t="shared" si="2"/>
        <v>-</v>
      </c>
      <c r="Y16" s="67" t="str">
        <f t="shared" si="3"/>
        <v>-</v>
      </c>
      <c r="Z16" s="67">
        <f t="shared" si="4"/>
        <v>0</v>
      </c>
    </row>
    <row r="17" spans="1:28" ht="120" customHeight="1">
      <c r="A17" s="160" t="s">
        <v>111</v>
      </c>
      <c r="B17" s="222" t="s">
        <v>286</v>
      </c>
      <c r="C17" s="222" t="s">
        <v>287</v>
      </c>
      <c r="D17" s="203" t="s">
        <v>411</v>
      </c>
      <c r="E17" s="207" t="s">
        <v>413</v>
      </c>
      <c r="F17" s="207" t="s">
        <v>414</v>
      </c>
      <c r="G17" s="208">
        <v>0.8</v>
      </c>
      <c r="H17" s="208" t="s">
        <v>412</v>
      </c>
      <c r="I17" s="207" t="s">
        <v>414</v>
      </c>
      <c r="J17" s="205" t="s">
        <v>415</v>
      </c>
      <c r="K17" s="205" t="s">
        <v>416</v>
      </c>
      <c r="L17" s="213"/>
      <c r="M17" s="206" t="s">
        <v>113</v>
      </c>
      <c r="N17" s="65">
        <v>1</v>
      </c>
      <c r="O17" s="250"/>
      <c r="P17" s="66">
        <v>1</v>
      </c>
      <c r="Q17" s="264"/>
      <c r="R17" s="65">
        <v>1</v>
      </c>
      <c r="S17" s="264"/>
      <c r="T17" s="66">
        <v>1</v>
      </c>
      <c r="U17" s="295"/>
      <c r="V17" s="67">
        <f t="shared" ref="V17" si="14">IFERROR((O17*100%)/N17,"-")</f>
        <v>0</v>
      </c>
      <c r="W17" s="67">
        <f>IFERROR((Q17*100%)/P17,"-")</f>
        <v>0</v>
      </c>
      <c r="X17" s="67">
        <f t="shared" ref="X17" si="15">IFERROR((S17*100%)/R17,"-")</f>
        <v>0</v>
      </c>
      <c r="Y17" s="67">
        <f t="shared" ref="Y17" si="16">IFERROR((U17*100%)/T17,"-")</f>
        <v>0</v>
      </c>
      <c r="Z17" s="67">
        <f t="shared" si="4"/>
        <v>0</v>
      </c>
    </row>
    <row r="18" spans="1:28" ht="45.6" customHeight="1">
      <c r="A18" s="988" t="s">
        <v>278</v>
      </c>
      <c r="B18" s="989"/>
      <c r="C18" s="989"/>
      <c r="D18" s="989"/>
      <c r="E18" s="989"/>
      <c r="F18" s="989"/>
      <c r="G18" s="989"/>
      <c r="H18" s="989"/>
      <c r="I18" s="989"/>
      <c r="J18" s="989"/>
      <c r="K18" s="989"/>
      <c r="L18" s="989"/>
      <c r="M18" s="990"/>
      <c r="N18" s="70"/>
      <c r="O18" s="70"/>
      <c r="P18" s="70"/>
      <c r="Q18" s="70"/>
      <c r="R18" s="70"/>
      <c r="S18" s="70"/>
      <c r="T18" s="70"/>
      <c r="U18" s="70"/>
      <c r="V18" s="339">
        <f>AVERAGE(V4:V17)</f>
        <v>0</v>
      </c>
      <c r="W18" s="339">
        <f>AVERAGE(W4:W17)</f>
        <v>0</v>
      </c>
      <c r="X18" s="339">
        <f>AVERAGE(X4:X17)</f>
        <v>0</v>
      </c>
      <c r="Y18" s="339">
        <f>AVERAGE(Y4:Y17)</f>
        <v>0</v>
      </c>
      <c r="Z18" s="339">
        <f>AVERAGE(Z4:Z17)</f>
        <v>0</v>
      </c>
    </row>
    <row r="22" spans="1:28" ht="45.6" customHeight="1">
      <c r="A22" s="863" t="s">
        <v>577</v>
      </c>
      <c r="B22" s="863"/>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row>
    <row r="23" spans="1:28" ht="64.5" customHeight="1">
      <c r="A23" s="813" t="s">
        <v>352</v>
      </c>
      <c r="B23" s="813" t="s">
        <v>350</v>
      </c>
      <c r="C23" s="813" t="s">
        <v>349</v>
      </c>
      <c r="D23" s="813" t="s">
        <v>0</v>
      </c>
      <c r="E23" s="813" t="s">
        <v>343</v>
      </c>
      <c r="F23" s="813" t="s">
        <v>667</v>
      </c>
      <c r="G23" s="813" t="s">
        <v>1</v>
      </c>
      <c r="H23" s="813" t="s">
        <v>469</v>
      </c>
      <c r="I23" s="813" t="s">
        <v>108</v>
      </c>
      <c r="J23" s="813" t="s">
        <v>579</v>
      </c>
      <c r="K23" s="813" t="s">
        <v>580</v>
      </c>
      <c r="L23" s="856" t="s">
        <v>277</v>
      </c>
      <c r="M23" s="813" t="s">
        <v>2</v>
      </c>
      <c r="N23" s="813" t="s">
        <v>581</v>
      </c>
      <c r="O23" s="813" t="s">
        <v>1085</v>
      </c>
      <c r="P23" s="839" t="s">
        <v>3</v>
      </c>
      <c r="Q23" s="839"/>
      <c r="R23" s="839"/>
      <c r="S23" s="839"/>
      <c r="T23" s="839"/>
      <c r="U23" s="839"/>
      <c r="V23" s="839"/>
      <c r="W23" s="839"/>
      <c r="X23" s="786" t="s">
        <v>434</v>
      </c>
      <c r="Y23" s="787"/>
      <c r="Z23" s="787"/>
      <c r="AA23" s="787"/>
      <c r="AB23" s="788"/>
    </row>
    <row r="24" spans="1:28" ht="54.75" customHeight="1">
      <c r="A24" s="813"/>
      <c r="B24" s="813"/>
      <c r="C24" s="813"/>
      <c r="D24" s="813"/>
      <c r="E24" s="813"/>
      <c r="F24" s="813"/>
      <c r="G24" s="813"/>
      <c r="H24" s="813"/>
      <c r="I24" s="813"/>
      <c r="J24" s="763"/>
      <c r="K24" s="995"/>
      <c r="L24" s="857"/>
      <c r="M24" s="763"/>
      <c r="N24" s="763"/>
      <c r="O24" s="813"/>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211.15" customHeight="1">
      <c r="A25" s="518" t="s">
        <v>110</v>
      </c>
      <c r="B25" s="522" t="s">
        <v>71</v>
      </c>
      <c r="C25" s="522" t="s">
        <v>72</v>
      </c>
      <c r="D25" s="522" t="s">
        <v>583</v>
      </c>
      <c r="E25" s="522" t="s">
        <v>1086</v>
      </c>
      <c r="F25" s="522" t="s">
        <v>875</v>
      </c>
      <c r="G25" s="523">
        <v>0.7</v>
      </c>
      <c r="H25" s="523">
        <v>0.8</v>
      </c>
      <c r="I25" s="522" t="s">
        <v>608</v>
      </c>
      <c r="J25" s="696" t="s">
        <v>1087</v>
      </c>
      <c r="K25" s="696" t="s">
        <v>1088</v>
      </c>
      <c r="L25" s="857"/>
      <c r="M25" s="697" t="s">
        <v>1089</v>
      </c>
      <c r="N25" s="612">
        <v>0.89</v>
      </c>
      <c r="O25" s="697" t="s">
        <v>1090</v>
      </c>
      <c r="P25" s="698">
        <v>0.22</v>
      </c>
      <c r="Q25" s="490"/>
      <c r="R25" s="699">
        <v>0.45</v>
      </c>
      <c r="S25" s="490"/>
      <c r="T25" s="699">
        <v>0.69</v>
      </c>
      <c r="U25" s="490"/>
      <c r="V25" s="699">
        <v>0.89</v>
      </c>
      <c r="W25" s="527"/>
      <c r="X25" s="548">
        <f>IFERROR((Q25*100%)/P25,"-")</f>
        <v>0</v>
      </c>
      <c r="Y25" s="548">
        <f>IFERROR((S25*100%)/R25,"-")</f>
        <v>0</v>
      </c>
      <c r="Z25" s="548">
        <f>IFERROR((U25*100%)/T25,"-")</f>
        <v>0</v>
      </c>
      <c r="AA25" s="548">
        <f>IFERROR((W25*100%)/V25,"-")</f>
        <v>0</v>
      </c>
      <c r="AB25" s="548">
        <f>IFERROR(AVERAGE(X25:AA25),"-")</f>
        <v>0</v>
      </c>
    </row>
    <row r="26" spans="1:28" ht="45.75" customHeight="1">
      <c r="A26" s="843" t="s">
        <v>278</v>
      </c>
      <c r="B26" s="844"/>
      <c r="C26" s="844"/>
      <c r="D26" s="844"/>
      <c r="E26" s="844"/>
      <c r="F26" s="844"/>
      <c r="G26" s="844"/>
      <c r="H26" s="844"/>
      <c r="I26" s="844"/>
      <c r="J26" s="844"/>
      <c r="K26" s="844"/>
      <c r="L26" s="844"/>
      <c r="M26" s="844"/>
      <c r="N26" s="844"/>
      <c r="O26" s="844"/>
      <c r="P26" s="844"/>
      <c r="Q26" s="844"/>
      <c r="R26" s="844"/>
      <c r="S26" s="844"/>
      <c r="T26" s="844"/>
      <c r="U26" s="844"/>
      <c r="V26" s="844"/>
      <c r="W26" s="845"/>
      <c r="X26" s="499">
        <f t="shared" ref="X26:AA26" si="17">AVERAGE(X25:X25)</f>
        <v>0</v>
      </c>
      <c r="Y26" s="499">
        <f t="shared" si="17"/>
        <v>0</v>
      </c>
      <c r="Z26" s="499">
        <f t="shared" si="17"/>
        <v>0</v>
      </c>
      <c r="AA26" s="499">
        <f t="shared" si="17"/>
        <v>0</v>
      </c>
      <c r="AB26" s="499">
        <f>AVERAGE(AB25:AB25)</f>
        <v>0</v>
      </c>
    </row>
  </sheetData>
  <mergeCells count="65">
    <mergeCell ref="P23:W23"/>
    <mergeCell ref="X23:AB23"/>
    <mergeCell ref="A26:W26"/>
    <mergeCell ref="A22:AB22"/>
    <mergeCell ref="A23:A24"/>
    <mergeCell ref="B23:B24"/>
    <mergeCell ref="C23:C24"/>
    <mergeCell ref="D23:D24"/>
    <mergeCell ref="E23:E24"/>
    <mergeCell ref="F23:F24"/>
    <mergeCell ref="G23:G24"/>
    <mergeCell ref="H23:H24"/>
    <mergeCell ref="I23:I24"/>
    <mergeCell ref="J23:J24"/>
    <mergeCell ref="K23:K24"/>
    <mergeCell ref="L23:L25"/>
    <mergeCell ref="M23:M24"/>
    <mergeCell ref="N23:N24"/>
    <mergeCell ref="O23:O24"/>
    <mergeCell ref="A1:D1"/>
    <mergeCell ref="A2:A3"/>
    <mergeCell ref="B2:B3"/>
    <mergeCell ref="C2:C3"/>
    <mergeCell ref="D2:D3"/>
    <mergeCell ref="A5:A10"/>
    <mergeCell ref="B5:B10"/>
    <mergeCell ref="C5:C7"/>
    <mergeCell ref="D5:D7"/>
    <mergeCell ref="C8:C10"/>
    <mergeCell ref="D8:D10"/>
    <mergeCell ref="B11:B14"/>
    <mergeCell ref="C11:C14"/>
    <mergeCell ref="D11:D14"/>
    <mergeCell ref="E8:E10"/>
    <mergeCell ref="F8:F10"/>
    <mergeCell ref="V2:Z2"/>
    <mergeCell ref="F2:F3"/>
    <mergeCell ref="G2:G3"/>
    <mergeCell ref="H2:H3"/>
    <mergeCell ref="I2:I3"/>
    <mergeCell ref="J2:J3"/>
    <mergeCell ref="K2:K3"/>
    <mergeCell ref="M2:M3"/>
    <mergeCell ref="N2:T2"/>
    <mergeCell ref="A18:M18"/>
    <mergeCell ref="F15:F16"/>
    <mergeCell ref="L2:L16"/>
    <mergeCell ref="G8:G10"/>
    <mergeCell ref="H8:H10"/>
    <mergeCell ref="I8:I10"/>
    <mergeCell ref="J11:J13"/>
    <mergeCell ref="G15:G16"/>
    <mergeCell ref="H15:H16"/>
    <mergeCell ref="E11:E13"/>
    <mergeCell ref="F11:F13"/>
    <mergeCell ref="G11:G13"/>
    <mergeCell ref="H11:H13"/>
    <mergeCell ref="I11:I13"/>
    <mergeCell ref="A11:A14"/>
    <mergeCell ref="E2:E3"/>
    <mergeCell ref="A15:A16"/>
    <mergeCell ref="B15:B16"/>
    <mergeCell ref="C15:C16"/>
    <mergeCell ref="D15:D16"/>
    <mergeCell ref="E15:E16"/>
  </mergeCells>
  <conditionalFormatting sqref="V4:Z18">
    <cfRule type="cellIs" dxfId="29" priority="397" operator="lessThan">
      <formula>0.6</formula>
    </cfRule>
    <cfRule type="cellIs" dxfId="28" priority="398" operator="between">
      <formula>60%</formula>
      <formula>79%</formula>
    </cfRule>
    <cfRule type="cellIs" dxfId="27" priority="399" operator="between">
      <formula>80%</formula>
      <formula>100%</formula>
    </cfRule>
  </conditionalFormatting>
  <conditionalFormatting sqref="X25:AB26">
    <cfRule type="cellIs" dxfId="26" priority="1" operator="lessThan">
      <formula>0.6</formula>
    </cfRule>
    <cfRule type="cellIs" dxfId="25" priority="2" operator="between">
      <formula>60%</formula>
      <formula>79%</formula>
    </cfRule>
    <cfRule type="cellIs" dxfId="24"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tabColor theme="6" tint="-0.249977111117893"/>
  </sheetPr>
  <dimension ref="A1:AC24"/>
  <sheetViews>
    <sheetView topLeftCell="I13" zoomScale="70" zoomScaleNormal="70" workbookViewId="0">
      <selection activeCell="Z17" sqref="Z17"/>
    </sheetView>
  </sheetViews>
  <sheetFormatPr baseColWidth="10" defaultColWidth="11.42578125" defaultRowHeight="12.75"/>
  <cols>
    <col min="1" max="1" width="13.85546875" style="68" customWidth="1"/>
    <col min="2" max="2" width="15.140625" style="68" customWidth="1"/>
    <col min="3" max="3" width="13.28515625" style="68" customWidth="1"/>
    <col min="4" max="4" width="15.7109375" style="68" customWidth="1"/>
    <col min="5" max="5" width="20.42578125" style="68" customWidth="1"/>
    <col min="6" max="6" width="18.85546875" style="68" customWidth="1"/>
    <col min="7" max="7" width="16.85546875" style="68" customWidth="1"/>
    <col min="8" max="8" width="11.42578125" style="68"/>
    <col min="9" max="9" width="31.85546875" style="68" customWidth="1"/>
    <col min="10" max="10" width="21.85546875" style="68" customWidth="1"/>
    <col min="11" max="11" width="24.28515625" style="68" customWidth="1"/>
    <col min="12" max="12" width="21.42578125" style="68" customWidth="1"/>
    <col min="13" max="13" width="17.5703125" style="68" customWidth="1"/>
    <col min="14" max="14" width="11.42578125" style="68"/>
    <col min="15" max="15" width="13.140625" style="68" customWidth="1"/>
    <col min="16" max="16" width="11.42578125" style="68" customWidth="1"/>
    <col min="17" max="17" width="11.5703125" style="68" customWidth="1"/>
    <col min="18" max="18" width="11.42578125" style="68" customWidth="1"/>
    <col min="19" max="19" width="11.5703125" style="68" customWidth="1"/>
    <col min="20" max="20" width="11.42578125" style="68" customWidth="1"/>
    <col min="21" max="21" width="14" style="68" customWidth="1"/>
    <col min="22" max="22" width="12" style="68" customWidth="1"/>
    <col min="23" max="23" width="14.28515625" style="68" customWidth="1"/>
    <col min="24" max="24" width="14.140625" style="68" customWidth="1"/>
    <col min="25" max="25" width="12.5703125" style="68" customWidth="1"/>
    <col min="26" max="26" width="15.85546875" style="68" customWidth="1"/>
    <col min="27" max="27" width="13.140625" style="68" customWidth="1"/>
    <col min="28" max="28" width="12.5703125" style="68" customWidth="1"/>
    <col min="29" max="29" width="7.42578125" style="68" customWidth="1"/>
    <col min="30" max="16384" width="11.42578125" style="68"/>
  </cols>
  <sheetData>
    <row r="1" spans="1:29" ht="40.5" customHeight="1">
      <c r="A1" s="757" t="s">
        <v>313</v>
      </c>
      <c r="B1" s="824"/>
      <c r="C1" s="824"/>
      <c r="D1" s="824"/>
    </row>
    <row r="2" spans="1:29" ht="44.25" customHeight="1">
      <c r="A2" s="813" t="s">
        <v>352</v>
      </c>
      <c r="B2" s="813" t="s">
        <v>350</v>
      </c>
      <c r="C2" s="813" t="s">
        <v>187</v>
      </c>
      <c r="D2" s="813" t="s">
        <v>0</v>
      </c>
      <c r="E2" s="813" t="s">
        <v>343</v>
      </c>
      <c r="F2" s="813" t="s">
        <v>341</v>
      </c>
      <c r="G2" s="813" t="s">
        <v>1</v>
      </c>
      <c r="H2" s="813" t="s">
        <v>469</v>
      </c>
      <c r="I2" s="813" t="s">
        <v>344</v>
      </c>
      <c r="J2" s="813" t="s">
        <v>187</v>
      </c>
      <c r="K2" s="813" t="s">
        <v>357</v>
      </c>
      <c r="L2" s="814" t="s">
        <v>277</v>
      </c>
      <c r="M2" s="813" t="s">
        <v>2</v>
      </c>
      <c r="N2" s="839" t="s">
        <v>3</v>
      </c>
      <c r="O2" s="839"/>
      <c r="P2" s="839"/>
      <c r="Q2" s="839"/>
      <c r="R2" s="839"/>
      <c r="S2" s="839"/>
      <c r="T2" s="839"/>
      <c r="U2" s="81"/>
      <c r="V2" s="786" t="s">
        <v>434</v>
      </c>
      <c r="W2" s="787"/>
      <c r="X2" s="787"/>
      <c r="Y2" s="787"/>
      <c r="Z2" s="788"/>
    </row>
    <row r="3" spans="1:29" ht="63.6" customHeight="1">
      <c r="A3" s="813"/>
      <c r="B3" s="813"/>
      <c r="C3" s="813"/>
      <c r="D3" s="813"/>
      <c r="E3" s="813"/>
      <c r="F3" s="813"/>
      <c r="G3" s="813"/>
      <c r="H3" s="813"/>
      <c r="I3" s="813"/>
      <c r="J3" s="813"/>
      <c r="K3" s="813"/>
      <c r="L3" s="814"/>
      <c r="M3" s="813"/>
      <c r="N3" s="150" t="s">
        <v>124</v>
      </c>
      <c r="O3" s="150" t="s">
        <v>126</v>
      </c>
      <c r="P3" s="150" t="s">
        <v>125</v>
      </c>
      <c r="Q3" s="150" t="s">
        <v>127</v>
      </c>
      <c r="R3" s="150" t="s">
        <v>128</v>
      </c>
      <c r="S3" s="150" t="s">
        <v>129</v>
      </c>
      <c r="T3" s="150" t="s">
        <v>130</v>
      </c>
      <c r="U3" s="150" t="s">
        <v>297</v>
      </c>
      <c r="V3" s="150" t="s">
        <v>291</v>
      </c>
      <c r="W3" s="150" t="s">
        <v>292</v>
      </c>
      <c r="X3" s="150" t="s">
        <v>293</v>
      </c>
      <c r="Y3" s="150" t="s">
        <v>294</v>
      </c>
      <c r="Z3" s="342" t="s">
        <v>465</v>
      </c>
    </row>
    <row r="4" spans="1:29" ht="94.5" customHeight="1">
      <c r="A4" s="439" t="s">
        <v>424</v>
      </c>
      <c r="B4" s="437" t="s">
        <v>4</v>
      </c>
      <c r="C4" s="437" t="s">
        <v>5</v>
      </c>
      <c r="D4" s="437" t="s">
        <v>171</v>
      </c>
      <c r="E4" s="202" t="s">
        <v>10</v>
      </c>
      <c r="F4" s="202" t="s">
        <v>11</v>
      </c>
      <c r="G4" s="164">
        <v>0.9</v>
      </c>
      <c r="H4" s="168">
        <v>1</v>
      </c>
      <c r="I4" s="202" t="s">
        <v>151</v>
      </c>
      <c r="J4" s="202" t="s">
        <v>373</v>
      </c>
      <c r="K4" s="202" t="s">
        <v>408</v>
      </c>
      <c r="L4" s="814"/>
      <c r="M4" s="155" t="s">
        <v>272</v>
      </c>
      <c r="N4" s="58">
        <v>1</v>
      </c>
      <c r="O4" s="247"/>
      <c r="P4" s="58">
        <v>1</v>
      </c>
      <c r="Q4" s="247"/>
      <c r="R4" s="58">
        <v>1</v>
      </c>
      <c r="S4" s="247"/>
      <c r="T4" s="58">
        <v>1</v>
      </c>
      <c r="U4" s="272"/>
      <c r="V4" s="67">
        <f t="shared" ref="V4:V15" si="0">IFERROR((O4*100%)/N4,"-")</f>
        <v>0</v>
      </c>
      <c r="W4" s="67">
        <f t="shared" ref="W4:W15" si="1">IFERROR((Q4*100%)/P4,"-")</f>
        <v>0</v>
      </c>
      <c r="X4" s="67">
        <f t="shared" ref="X4:X15" si="2">IFERROR((S4*100%)/R4,"-")</f>
        <v>0</v>
      </c>
      <c r="Y4" s="67">
        <f t="shared" ref="Y4:Y15" si="3">IFERROR((U4*100%)/T4,"-")</f>
        <v>0</v>
      </c>
      <c r="Z4" s="67">
        <f t="shared" ref="Z4:Z16" si="4">IFERROR(AVERAGE(V4:Y4),"-")</f>
        <v>0</v>
      </c>
    </row>
    <row r="5" spans="1:29" ht="96.75" customHeight="1">
      <c r="A5" s="778" t="s">
        <v>29</v>
      </c>
      <c r="B5" s="820" t="s">
        <v>26</v>
      </c>
      <c r="C5" s="820" t="s">
        <v>27</v>
      </c>
      <c r="D5" s="820" t="s">
        <v>281</v>
      </c>
      <c r="E5" s="199" t="s">
        <v>28</v>
      </c>
      <c r="F5" s="326" t="s">
        <v>464</v>
      </c>
      <c r="G5" s="201">
        <v>1</v>
      </c>
      <c r="H5" s="200">
        <v>1</v>
      </c>
      <c r="I5" s="204" t="s">
        <v>134</v>
      </c>
      <c r="J5" s="204" t="s">
        <v>417</v>
      </c>
      <c r="K5" s="374" t="s">
        <v>473</v>
      </c>
      <c r="L5" s="814"/>
      <c r="M5" s="158" t="s">
        <v>112</v>
      </c>
      <c r="N5" s="59">
        <v>0</v>
      </c>
      <c r="O5" s="248"/>
      <c r="P5" s="59">
        <v>0</v>
      </c>
      <c r="Q5" s="248"/>
      <c r="R5" s="59">
        <v>0</v>
      </c>
      <c r="S5" s="248"/>
      <c r="T5" s="86">
        <v>0</v>
      </c>
      <c r="U5" s="273"/>
      <c r="V5" s="67" t="str">
        <f t="shared" si="0"/>
        <v>-</v>
      </c>
      <c r="W5" s="67" t="str">
        <f t="shared" si="1"/>
        <v>-</v>
      </c>
      <c r="X5" s="67" t="str">
        <f t="shared" si="2"/>
        <v>-</v>
      </c>
      <c r="Y5" s="67" t="str">
        <f t="shared" si="3"/>
        <v>-</v>
      </c>
      <c r="Z5" s="67" t="str">
        <f t="shared" si="4"/>
        <v>-</v>
      </c>
    </row>
    <row r="6" spans="1:29" ht="104.25" customHeight="1">
      <c r="A6" s="779"/>
      <c r="B6" s="820"/>
      <c r="C6" s="820"/>
      <c r="D6" s="820"/>
      <c r="E6" s="102" t="s">
        <v>33</v>
      </c>
      <c r="F6" s="378" t="s">
        <v>34</v>
      </c>
      <c r="G6" s="379">
        <v>0.7</v>
      </c>
      <c r="H6" s="380">
        <v>0.9</v>
      </c>
      <c r="I6" s="379" t="s">
        <v>156</v>
      </c>
      <c r="J6" s="409" t="s">
        <v>504</v>
      </c>
      <c r="K6" s="409" t="s">
        <v>506</v>
      </c>
      <c r="L6" s="814"/>
      <c r="M6" s="407" t="s">
        <v>503</v>
      </c>
      <c r="N6" s="60">
        <v>1</v>
      </c>
      <c r="O6" s="247"/>
      <c r="P6" s="60">
        <v>1</v>
      </c>
      <c r="Q6" s="247"/>
      <c r="R6" s="60">
        <v>1</v>
      </c>
      <c r="S6" s="247"/>
      <c r="T6" s="87">
        <v>1</v>
      </c>
      <c r="U6" s="272"/>
      <c r="V6" s="67">
        <f t="shared" ref="V6" si="5">IFERROR((O6*100%)/N6,"-")</f>
        <v>0</v>
      </c>
      <c r="W6" s="67">
        <f t="shared" ref="W6" si="6">IFERROR((Q6*100%)/P6,"-")</f>
        <v>0</v>
      </c>
      <c r="X6" s="67">
        <f t="shared" ref="X6" si="7">IFERROR((S6*100%)/R6,"-")</f>
        <v>0</v>
      </c>
      <c r="Y6" s="67">
        <f t="shared" ref="Y6" si="8">IFERROR((U6*100%)/T6,"-")</f>
        <v>0</v>
      </c>
      <c r="Z6" s="67">
        <f t="shared" ref="Z6" si="9">IFERROR(AVERAGE(V6:Y6),"-")</f>
        <v>0</v>
      </c>
    </row>
    <row r="7" spans="1:29" ht="121.5" customHeight="1">
      <c r="A7" s="779"/>
      <c r="B7" s="820"/>
      <c r="C7" s="820"/>
      <c r="D7" s="820"/>
      <c r="E7" s="152" t="s">
        <v>39</v>
      </c>
      <c r="F7" s="157" t="s">
        <v>40</v>
      </c>
      <c r="G7" s="153">
        <v>0.9</v>
      </c>
      <c r="H7" s="154">
        <v>0.9</v>
      </c>
      <c r="I7" s="153" t="s">
        <v>159</v>
      </c>
      <c r="J7" s="158" t="s">
        <v>42</v>
      </c>
      <c r="K7" s="158" t="s">
        <v>155</v>
      </c>
      <c r="L7" s="814"/>
      <c r="M7" s="153" t="s">
        <v>112</v>
      </c>
      <c r="N7" s="60">
        <v>0</v>
      </c>
      <c r="O7" s="247"/>
      <c r="P7" s="60">
        <v>1</v>
      </c>
      <c r="Q7" s="247"/>
      <c r="R7" s="60">
        <v>1</v>
      </c>
      <c r="S7" s="247"/>
      <c r="T7" s="87">
        <v>1</v>
      </c>
      <c r="U7" s="272"/>
      <c r="V7" s="67" t="str">
        <f t="shared" si="0"/>
        <v>-</v>
      </c>
      <c r="W7" s="67">
        <f t="shared" si="1"/>
        <v>0</v>
      </c>
      <c r="X7" s="67">
        <f t="shared" si="2"/>
        <v>0</v>
      </c>
      <c r="Y7" s="67">
        <f t="shared" si="3"/>
        <v>0</v>
      </c>
      <c r="Z7" s="67">
        <f t="shared" si="4"/>
        <v>0</v>
      </c>
    </row>
    <row r="8" spans="1:29" ht="65.25" customHeight="1">
      <c r="A8" s="779"/>
      <c r="B8" s="820"/>
      <c r="C8" s="820" t="s">
        <v>46</v>
      </c>
      <c r="D8" s="838" t="s">
        <v>172</v>
      </c>
      <c r="E8" s="820" t="s">
        <v>47</v>
      </c>
      <c r="F8" s="820" t="s">
        <v>48</v>
      </c>
      <c r="G8" s="840">
        <v>0.9</v>
      </c>
      <c r="H8" s="859">
        <v>0.9</v>
      </c>
      <c r="I8" s="795" t="s">
        <v>322</v>
      </c>
      <c r="J8" s="463" t="s">
        <v>169</v>
      </c>
      <c r="K8" s="463" t="s">
        <v>556</v>
      </c>
      <c r="L8" s="814"/>
      <c r="M8" s="463" t="s">
        <v>553</v>
      </c>
      <c r="N8" s="60">
        <v>1</v>
      </c>
      <c r="O8" s="247"/>
      <c r="P8" s="60">
        <v>1</v>
      </c>
      <c r="Q8" s="247"/>
      <c r="R8" s="60">
        <v>1</v>
      </c>
      <c r="S8" s="247"/>
      <c r="T8" s="60">
        <v>1</v>
      </c>
      <c r="U8" s="256"/>
      <c r="V8" s="67">
        <f t="shared" si="0"/>
        <v>0</v>
      </c>
      <c r="W8" s="67">
        <f t="shared" si="1"/>
        <v>0</v>
      </c>
      <c r="X8" s="67">
        <f t="shared" si="2"/>
        <v>0</v>
      </c>
      <c r="Y8" s="67">
        <f t="shared" si="3"/>
        <v>0</v>
      </c>
      <c r="Z8" s="67">
        <f t="shared" si="4"/>
        <v>0</v>
      </c>
      <c r="AA8" s="35"/>
      <c r="AB8" s="35"/>
      <c r="AC8" s="35"/>
    </row>
    <row r="9" spans="1:29" ht="65.25" customHeight="1">
      <c r="A9" s="779"/>
      <c r="B9" s="820"/>
      <c r="C9" s="820"/>
      <c r="D9" s="838"/>
      <c r="E9" s="820"/>
      <c r="F9" s="820"/>
      <c r="G9" s="840"/>
      <c r="H9" s="859"/>
      <c r="I9" s="796"/>
      <c r="J9" s="473" t="s">
        <v>569</v>
      </c>
      <c r="K9" s="473" t="s">
        <v>570</v>
      </c>
      <c r="L9" s="814"/>
      <c r="M9" s="463" t="s">
        <v>554</v>
      </c>
      <c r="N9" s="60">
        <v>1</v>
      </c>
      <c r="O9" s="247"/>
      <c r="P9" s="60">
        <v>1</v>
      </c>
      <c r="Q9" s="247"/>
      <c r="R9" s="60">
        <v>1</v>
      </c>
      <c r="S9" s="247"/>
      <c r="T9" s="60">
        <v>1</v>
      </c>
      <c r="U9" s="256"/>
      <c r="V9" s="67">
        <f t="shared" ref="V9" si="10">IFERROR((O9*100%)/N9,"-")</f>
        <v>0</v>
      </c>
      <c r="W9" s="67">
        <f t="shared" ref="W9" si="11">IFERROR((Q9*100%)/P9,"-")</f>
        <v>0</v>
      </c>
      <c r="X9" s="67">
        <f t="shared" ref="X9" si="12">IFERROR((S9*100%)/R9,"-")</f>
        <v>0</v>
      </c>
      <c r="Y9" s="67">
        <f t="shared" ref="Y9" si="13">IFERROR((U9*100%)/T9,"-")</f>
        <v>0</v>
      </c>
      <c r="Z9" s="67">
        <f t="shared" ref="Z9" si="14">IFERROR(AVERAGE(V9:Y9),"-")</f>
        <v>0</v>
      </c>
      <c r="AA9" s="35"/>
      <c r="AB9" s="35"/>
      <c r="AC9" s="35"/>
    </row>
    <row r="10" spans="1:29" ht="72" customHeight="1">
      <c r="A10" s="780"/>
      <c r="B10" s="820"/>
      <c r="C10" s="820"/>
      <c r="D10" s="838"/>
      <c r="E10" s="820"/>
      <c r="F10" s="820"/>
      <c r="G10" s="840"/>
      <c r="H10" s="859"/>
      <c r="I10" s="797"/>
      <c r="J10" s="419" t="s">
        <v>549</v>
      </c>
      <c r="K10" s="463" t="s">
        <v>550</v>
      </c>
      <c r="L10" s="814"/>
      <c r="M10" s="463" t="s">
        <v>558</v>
      </c>
      <c r="N10" s="60">
        <v>0</v>
      </c>
      <c r="O10" s="247"/>
      <c r="P10" s="60">
        <v>1</v>
      </c>
      <c r="Q10" s="247"/>
      <c r="R10" s="60">
        <v>0</v>
      </c>
      <c r="S10" s="247"/>
      <c r="T10" s="60">
        <v>1</v>
      </c>
      <c r="U10" s="256"/>
      <c r="V10" s="67" t="str">
        <f t="shared" si="0"/>
        <v>-</v>
      </c>
      <c r="W10" s="67">
        <f t="shared" si="1"/>
        <v>0</v>
      </c>
      <c r="X10" s="67" t="str">
        <f t="shared" si="2"/>
        <v>-</v>
      </c>
      <c r="Y10" s="67">
        <f t="shared" si="3"/>
        <v>0</v>
      </c>
      <c r="Z10" s="67">
        <f t="shared" si="4"/>
        <v>0</v>
      </c>
      <c r="AA10" s="35"/>
      <c r="AB10" s="35"/>
      <c r="AC10" s="35"/>
    </row>
    <row r="11" spans="1:29" ht="101.25" customHeight="1">
      <c r="A11" s="765" t="s">
        <v>392</v>
      </c>
      <c r="B11" s="853" t="s">
        <v>282</v>
      </c>
      <c r="C11" s="853" t="s">
        <v>283</v>
      </c>
      <c r="D11" s="853" t="s">
        <v>284</v>
      </c>
      <c r="E11" s="853" t="s">
        <v>60</v>
      </c>
      <c r="F11" s="853" t="s">
        <v>391</v>
      </c>
      <c r="G11" s="912" t="s">
        <v>425</v>
      </c>
      <c r="H11" s="912" t="s">
        <v>425</v>
      </c>
      <c r="I11" s="847" t="s">
        <v>183</v>
      </c>
      <c r="J11" s="198" t="s">
        <v>544</v>
      </c>
      <c r="K11" s="198" t="s">
        <v>545</v>
      </c>
      <c r="L11" s="814"/>
      <c r="M11" s="151" t="s">
        <v>119</v>
      </c>
      <c r="N11" s="61">
        <v>1</v>
      </c>
      <c r="O11" s="266"/>
      <c r="P11" s="62">
        <v>1</v>
      </c>
      <c r="Q11" s="266"/>
      <c r="R11" s="77">
        <v>1</v>
      </c>
      <c r="S11" s="265"/>
      <c r="T11" s="90">
        <v>1</v>
      </c>
      <c r="U11" s="296"/>
      <c r="V11" s="67">
        <f t="shared" si="0"/>
        <v>0</v>
      </c>
      <c r="W11" s="67">
        <f t="shared" si="1"/>
        <v>0</v>
      </c>
      <c r="X11" s="67">
        <f t="shared" si="2"/>
        <v>0</v>
      </c>
      <c r="Y11" s="67">
        <f t="shared" si="3"/>
        <v>0</v>
      </c>
      <c r="Z11" s="67">
        <f t="shared" si="4"/>
        <v>0</v>
      </c>
    </row>
    <row r="12" spans="1:29" ht="66.75" customHeight="1">
      <c r="A12" s="785"/>
      <c r="B12" s="854"/>
      <c r="C12" s="854"/>
      <c r="D12" s="854"/>
      <c r="E12" s="855"/>
      <c r="F12" s="855"/>
      <c r="G12" s="996"/>
      <c r="H12" s="996"/>
      <c r="I12" s="849"/>
      <c r="J12" s="440" t="s">
        <v>273</v>
      </c>
      <c r="K12" s="198" t="s">
        <v>393</v>
      </c>
      <c r="L12" s="814"/>
      <c r="M12" s="198" t="s">
        <v>119</v>
      </c>
      <c r="N12" s="61">
        <v>1</v>
      </c>
      <c r="O12" s="266"/>
      <c r="P12" s="62">
        <v>1</v>
      </c>
      <c r="Q12" s="266"/>
      <c r="R12" s="77">
        <v>1</v>
      </c>
      <c r="S12" s="265"/>
      <c r="T12" s="90">
        <v>1</v>
      </c>
      <c r="U12" s="296"/>
      <c r="V12" s="67">
        <f t="shared" ref="V12" si="15">IFERROR((O12*100%)/N12,"-")</f>
        <v>0</v>
      </c>
      <c r="W12" s="67">
        <f t="shared" ref="W12" si="16">IFERROR((Q12*100%)/P12,"-")</f>
        <v>0</v>
      </c>
      <c r="X12" s="67">
        <f t="shared" ref="X12" si="17">IFERROR((S12*100%)/R12,"-")</f>
        <v>0</v>
      </c>
      <c r="Y12" s="67">
        <f t="shared" ref="Y12" si="18">IFERROR((U12*100%)/T12,"-")</f>
        <v>0</v>
      </c>
      <c r="Z12" s="67">
        <f t="shared" ref="Z12" si="19">IFERROR(AVERAGE(V12:Y12),"-")</f>
        <v>0</v>
      </c>
    </row>
    <row r="13" spans="1:29" ht="121.5" customHeight="1">
      <c r="A13" s="766"/>
      <c r="B13" s="855"/>
      <c r="C13" s="855"/>
      <c r="D13" s="855"/>
      <c r="E13" s="161" t="s">
        <v>64</v>
      </c>
      <c r="F13" s="161" t="s">
        <v>288</v>
      </c>
      <c r="G13" s="366" t="s">
        <v>425</v>
      </c>
      <c r="H13" s="196" t="s">
        <v>425</v>
      </c>
      <c r="I13" s="211" t="s">
        <v>66</v>
      </c>
      <c r="J13" s="52" t="s">
        <v>165</v>
      </c>
      <c r="K13" s="198" t="s">
        <v>143</v>
      </c>
      <c r="L13" s="814"/>
      <c r="M13" s="156" t="s">
        <v>112</v>
      </c>
      <c r="N13" s="79" t="s">
        <v>425</v>
      </c>
      <c r="O13" s="263"/>
      <c r="P13" s="79">
        <v>5.0000000000000001E-3</v>
      </c>
      <c r="Q13" s="263"/>
      <c r="R13" s="79">
        <v>5.0000000000000001E-3</v>
      </c>
      <c r="S13" s="263"/>
      <c r="T13" s="91">
        <v>5.0000000000000001E-3</v>
      </c>
      <c r="U13" s="275"/>
      <c r="V13" s="67" t="str">
        <f>IF(O13,IF(O13&gt;=0.5%,100%,IF(AND(O13&gt;0.4%),79%,0%)),"-")</f>
        <v>-</v>
      </c>
      <c r="W13" s="67" t="str">
        <f>IF(Q13,IF(Q13&gt;=0.5%,100%,IF(AND(Q13&gt;0.4%),79%,0%)),"-")</f>
        <v>-</v>
      </c>
      <c r="X13" s="67" t="str">
        <f>IF(S13,IF(S13&gt;=0.5%,100%,IF(AND(S13&gt;0.4%),79%,0%)),"-")</f>
        <v>-</v>
      </c>
      <c r="Y13" s="67" t="str">
        <f>IF(U13,IF(U13&gt;=0.5%,100%,IF(AND(U13&gt;0.4%),79%,0%)),"-")</f>
        <v>-</v>
      </c>
      <c r="Z13" s="67" t="str">
        <f t="shared" si="4"/>
        <v>-</v>
      </c>
    </row>
    <row r="14" spans="1:29" ht="81.75" customHeight="1">
      <c r="A14" s="765" t="s">
        <v>110</v>
      </c>
      <c r="B14" s="819" t="s">
        <v>71</v>
      </c>
      <c r="C14" s="819" t="s">
        <v>72</v>
      </c>
      <c r="D14" s="819" t="s">
        <v>81</v>
      </c>
      <c r="E14" s="819" t="s">
        <v>82</v>
      </c>
      <c r="F14" s="819" t="s">
        <v>83</v>
      </c>
      <c r="G14" s="817">
        <v>0.7</v>
      </c>
      <c r="H14" s="811">
        <v>0.8</v>
      </c>
      <c r="I14" s="54" t="s">
        <v>163</v>
      </c>
      <c r="J14" s="54" t="s">
        <v>147</v>
      </c>
      <c r="K14" s="54" t="s">
        <v>163</v>
      </c>
      <c r="L14" s="814"/>
      <c r="M14" s="54" t="s">
        <v>113</v>
      </c>
      <c r="N14" s="64">
        <v>0</v>
      </c>
      <c r="O14" s="247"/>
      <c r="P14" s="64" t="s">
        <v>399</v>
      </c>
      <c r="Q14" s="247"/>
      <c r="R14" s="64">
        <v>0</v>
      </c>
      <c r="S14" s="247"/>
      <c r="T14" s="64" t="s">
        <v>399</v>
      </c>
      <c r="U14" s="272"/>
      <c r="V14" s="67" t="str">
        <f>IF(O14,IF(O14&gt;=90%,100%,59%),"-")</f>
        <v>-</v>
      </c>
      <c r="W14" s="67" t="str">
        <f>IF(Q14,IF(Q14&gt;=90%,100%,59%),"-")</f>
        <v>-</v>
      </c>
      <c r="X14" s="67" t="str">
        <f>IF(S14,IF(S14&gt;=90%,100%,59%),"-")</f>
        <v>-</v>
      </c>
      <c r="Y14" s="67" t="str">
        <f>IF(U14,IF(U14&gt;=90%,100%,59%),"-")</f>
        <v>-</v>
      </c>
      <c r="Z14" s="67" t="str">
        <f t="shared" si="4"/>
        <v>-</v>
      </c>
    </row>
    <row r="15" spans="1:29" ht="84" customHeight="1">
      <c r="A15" s="766"/>
      <c r="B15" s="819"/>
      <c r="C15" s="819"/>
      <c r="D15" s="819"/>
      <c r="E15" s="819"/>
      <c r="F15" s="819"/>
      <c r="G15" s="817"/>
      <c r="H15" s="811"/>
      <c r="I15" s="54" t="s">
        <v>474</v>
      </c>
      <c r="J15" s="441" t="s">
        <v>472</v>
      </c>
      <c r="K15" s="441" t="s">
        <v>471</v>
      </c>
      <c r="L15" s="814"/>
      <c r="M15" s="54" t="s">
        <v>113</v>
      </c>
      <c r="N15" s="64">
        <v>0</v>
      </c>
      <c r="O15" s="247"/>
      <c r="P15" s="64">
        <v>1</v>
      </c>
      <c r="Q15" s="247"/>
      <c r="R15" s="64">
        <v>0</v>
      </c>
      <c r="S15" s="247"/>
      <c r="T15" s="92">
        <v>0</v>
      </c>
      <c r="U15" s="272"/>
      <c r="V15" s="67" t="str">
        <f t="shared" si="0"/>
        <v>-</v>
      </c>
      <c r="W15" s="67">
        <f t="shared" si="1"/>
        <v>0</v>
      </c>
      <c r="X15" s="67" t="str">
        <f t="shared" si="2"/>
        <v>-</v>
      </c>
      <c r="Y15" s="67" t="str">
        <f t="shared" si="3"/>
        <v>-</v>
      </c>
      <c r="Z15" s="67">
        <f t="shared" si="4"/>
        <v>0</v>
      </c>
    </row>
    <row r="16" spans="1:29" ht="96.75" customHeight="1">
      <c r="A16" s="160" t="s">
        <v>111</v>
      </c>
      <c r="B16" s="222" t="s">
        <v>286</v>
      </c>
      <c r="C16" s="222" t="s">
        <v>287</v>
      </c>
      <c r="D16" s="203" t="s">
        <v>411</v>
      </c>
      <c r="E16" s="207" t="s">
        <v>413</v>
      </c>
      <c r="F16" s="207" t="s">
        <v>414</v>
      </c>
      <c r="G16" s="208">
        <v>0.8</v>
      </c>
      <c r="H16" s="208" t="s">
        <v>412</v>
      </c>
      <c r="I16" s="207" t="s">
        <v>414</v>
      </c>
      <c r="J16" s="205" t="s">
        <v>415</v>
      </c>
      <c r="K16" s="205" t="s">
        <v>416</v>
      </c>
      <c r="L16" s="213"/>
      <c r="M16" s="206" t="s">
        <v>113</v>
      </c>
      <c r="N16" s="65">
        <v>1</v>
      </c>
      <c r="O16" s="250"/>
      <c r="P16" s="66">
        <v>1</v>
      </c>
      <c r="Q16" s="264"/>
      <c r="R16" s="65">
        <v>1</v>
      </c>
      <c r="S16" s="247"/>
      <c r="T16" s="66">
        <v>1</v>
      </c>
      <c r="U16" s="295"/>
      <c r="V16" s="67">
        <f t="shared" ref="V16" si="20">IFERROR((O16*100%)/N16,"-")</f>
        <v>0</v>
      </c>
      <c r="W16" s="67">
        <f>IFERROR((Q16*100%)/P16,"-")</f>
        <v>0</v>
      </c>
      <c r="X16" s="67">
        <f t="shared" ref="X16" si="21">IFERROR((S16*100%)/R16,"-")</f>
        <v>0</v>
      </c>
      <c r="Y16" s="67">
        <f t="shared" ref="Y16" si="22">IFERROR((U16*100%)/T16,"-")</f>
        <v>0</v>
      </c>
      <c r="Z16" s="67">
        <f t="shared" si="4"/>
        <v>0</v>
      </c>
    </row>
    <row r="17" spans="1:28" ht="33" customHeight="1">
      <c r="A17" s="988" t="s">
        <v>278</v>
      </c>
      <c r="B17" s="989"/>
      <c r="C17" s="989"/>
      <c r="D17" s="989"/>
      <c r="E17" s="989"/>
      <c r="F17" s="989"/>
      <c r="G17" s="989"/>
      <c r="H17" s="989"/>
      <c r="I17" s="989"/>
      <c r="J17" s="989"/>
      <c r="K17" s="989"/>
      <c r="L17" s="989"/>
      <c r="M17" s="990"/>
      <c r="N17" s="70"/>
      <c r="O17" s="70"/>
      <c r="P17" s="70"/>
      <c r="Q17" s="70"/>
      <c r="R17" s="70"/>
      <c r="S17" s="70"/>
      <c r="T17" s="70"/>
      <c r="U17" s="70"/>
      <c r="V17" s="340">
        <f>AVERAGE(V4:V16)</f>
        <v>0</v>
      </c>
      <c r="W17" s="340">
        <f>AVERAGE(W4:W16)</f>
        <v>0</v>
      </c>
      <c r="X17" s="340">
        <f>AVERAGE(X4:X16)</f>
        <v>0</v>
      </c>
      <c r="Y17" s="340">
        <f>AVERAGE(Y4:Y16)</f>
        <v>0</v>
      </c>
      <c r="Z17" s="340">
        <f>AVERAGE(Z4:Z16)</f>
        <v>0</v>
      </c>
    </row>
    <row r="20" spans="1:28" ht="45.6" customHeight="1">
      <c r="A20" s="863" t="s">
        <v>577</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row>
    <row r="21" spans="1:28" ht="54" customHeight="1">
      <c r="A21" s="813" t="s">
        <v>352</v>
      </c>
      <c r="B21" s="813" t="s">
        <v>350</v>
      </c>
      <c r="C21" s="813" t="s">
        <v>187</v>
      </c>
      <c r="D21" s="813" t="s">
        <v>0</v>
      </c>
      <c r="E21" s="813" t="s">
        <v>343</v>
      </c>
      <c r="F21" s="813" t="s">
        <v>1091</v>
      </c>
      <c r="G21" s="813" t="s">
        <v>1</v>
      </c>
      <c r="H21" s="813" t="s">
        <v>469</v>
      </c>
      <c r="I21" s="813" t="s">
        <v>108</v>
      </c>
      <c r="J21" s="813" t="s">
        <v>579</v>
      </c>
      <c r="K21" s="813" t="s">
        <v>580</v>
      </c>
      <c r="L21" s="789" t="s">
        <v>277</v>
      </c>
      <c r="M21" s="813" t="s">
        <v>2</v>
      </c>
      <c r="N21" s="813" t="s">
        <v>581</v>
      </c>
      <c r="O21" s="813" t="s">
        <v>469</v>
      </c>
      <c r="P21" s="839" t="s">
        <v>3</v>
      </c>
      <c r="Q21" s="839"/>
      <c r="R21" s="839"/>
      <c r="S21" s="839"/>
      <c r="T21" s="839"/>
      <c r="U21" s="839"/>
      <c r="V21" s="839"/>
      <c r="W21" s="839"/>
      <c r="X21" s="786" t="s">
        <v>434</v>
      </c>
      <c r="Y21" s="787"/>
      <c r="Z21" s="787"/>
      <c r="AA21" s="787"/>
      <c r="AB21" s="788"/>
    </row>
    <row r="22" spans="1:28" ht="54.75" customHeight="1">
      <c r="A22" s="813"/>
      <c r="B22" s="813"/>
      <c r="C22" s="813"/>
      <c r="D22" s="813"/>
      <c r="E22" s="813"/>
      <c r="F22" s="813"/>
      <c r="G22" s="813"/>
      <c r="H22" s="813"/>
      <c r="I22" s="813"/>
      <c r="J22" s="763"/>
      <c r="K22" s="995"/>
      <c r="L22" s="790"/>
      <c r="M22" s="763"/>
      <c r="N22" s="763"/>
      <c r="O22" s="813"/>
      <c r="P22" s="484" t="s">
        <v>124</v>
      </c>
      <c r="Q22" s="484" t="s">
        <v>126</v>
      </c>
      <c r="R22" s="484" t="s">
        <v>125</v>
      </c>
      <c r="S22" s="484" t="s">
        <v>127</v>
      </c>
      <c r="T22" s="484" t="s">
        <v>128</v>
      </c>
      <c r="U22" s="484" t="s">
        <v>129</v>
      </c>
      <c r="V22" s="484" t="s">
        <v>130</v>
      </c>
      <c r="W22" s="484" t="s">
        <v>131</v>
      </c>
      <c r="X22" s="484" t="s">
        <v>295</v>
      </c>
      <c r="Y22" s="484" t="s">
        <v>292</v>
      </c>
      <c r="Z22" s="484" t="s">
        <v>293</v>
      </c>
      <c r="AA22" s="484" t="s">
        <v>294</v>
      </c>
      <c r="AB22" s="484" t="s">
        <v>582</v>
      </c>
    </row>
    <row r="23" spans="1:28" ht="114" customHeight="1">
      <c r="A23" s="489" t="s">
        <v>110</v>
      </c>
      <c r="B23" s="519" t="s">
        <v>71</v>
      </c>
      <c r="C23" s="519" t="s">
        <v>72</v>
      </c>
      <c r="D23" s="519" t="s">
        <v>583</v>
      </c>
      <c r="E23" s="519" t="s">
        <v>914</v>
      </c>
      <c r="F23" s="519" t="s">
        <v>875</v>
      </c>
      <c r="G23" s="521">
        <v>0.7</v>
      </c>
      <c r="H23" s="521">
        <v>0.8</v>
      </c>
      <c r="I23" s="519" t="s">
        <v>608</v>
      </c>
      <c r="J23" s="700" t="s">
        <v>1092</v>
      </c>
      <c r="K23" s="700" t="s">
        <v>1093</v>
      </c>
      <c r="L23" s="790"/>
      <c r="M23" s="700" t="s">
        <v>1094</v>
      </c>
      <c r="N23" s="701" t="s">
        <v>1095</v>
      </c>
      <c r="O23" s="702" t="s">
        <v>1096</v>
      </c>
      <c r="P23" s="703" t="s">
        <v>316</v>
      </c>
      <c r="Q23" s="704"/>
      <c r="R23" s="705" t="s">
        <v>316</v>
      </c>
      <c r="S23" s="704"/>
      <c r="T23" s="705">
        <v>0.05</v>
      </c>
      <c r="U23" s="704"/>
      <c r="V23" s="705">
        <v>0.05</v>
      </c>
      <c r="W23" s="706"/>
      <c r="X23" s="499" t="str">
        <f>IF(Q23,IF(Q23&gt;=5%,100%,0%),"-")</f>
        <v>-</v>
      </c>
      <c r="Y23" s="499" t="str">
        <f>IF(S23,IF(S23&gt;=5%,100%,0%),"-")</f>
        <v>-</v>
      </c>
      <c r="Z23" s="499" t="str">
        <f>IF(U23,IF(U23&gt;=5%,100%,0%),"-")</f>
        <v>-</v>
      </c>
      <c r="AA23" s="499" t="str">
        <f>IF(W23,IF(W23&gt;=5%,100%,0%),"-")</f>
        <v>-</v>
      </c>
      <c r="AB23" s="499" t="str">
        <f>IFERROR(AVERAGE(X23:AA23),"-")</f>
        <v>-</v>
      </c>
    </row>
    <row r="24" spans="1:28" ht="45.75" customHeight="1">
      <c r="A24" s="843" t="s">
        <v>278</v>
      </c>
      <c r="B24" s="844"/>
      <c r="C24" s="844"/>
      <c r="D24" s="844"/>
      <c r="E24" s="844"/>
      <c r="F24" s="844"/>
      <c r="G24" s="844"/>
      <c r="H24" s="844"/>
      <c r="I24" s="844"/>
      <c r="J24" s="844"/>
      <c r="K24" s="844"/>
      <c r="L24" s="844"/>
      <c r="M24" s="844"/>
      <c r="N24" s="844"/>
      <c r="O24" s="844"/>
      <c r="P24" s="844"/>
      <c r="Q24" s="844"/>
      <c r="R24" s="844"/>
      <c r="S24" s="844"/>
      <c r="T24" s="844"/>
      <c r="U24" s="844"/>
      <c r="V24" s="844"/>
      <c r="W24" s="845"/>
      <c r="X24" s="499" t="e">
        <f>AVERAGE(X23:X23)</f>
        <v>#DIV/0!</v>
      </c>
      <c r="Y24" s="499" t="e">
        <f>AVERAGE(Y23:Y23)</f>
        <v>#DIV/0!</v>
      </c>
      <c r="Z24" s="499" t="e">
        <f>AVERAGE(Z23:Z23)</f>
        <v>#DIV/0!</v>
      </c>
      <c r="AA24" s="499" t="e">
        <f>AVERAGE(AA23:AA23)</f>
        <v>#DIV/0!</v>
      </c>
      <c r="AB24" s="499" t="e">
        <f>AVERAGE(AB23:AB23)</f>
        <v>#DIV/0!</v>
      </c>
    </row>
  </sheetData>
  <mergeCells count="64">
    <mergeCell ref="P21:W21"/>
    <mergeCell ref="X21:AB21"/>
    <mergeCell ref="A24:W24"/>
    <mergeCell ref="A20:AB20"/>
    <mergeCell ref="A21:A22"/>
    <mergeCell ref="B21:B22"/>
    <mergeCell ref="C21:C22"/>
    <mergeCell ref="D21:D22"/>
    <mergeCell ref="E21:E22"/>
    <mergeCell ref="F21:F22"/>
    <mergeCell ref="G21:G22"/>
    <mergeCell ref="H21:H22"/>
    <mergeCell ref="I21:I22"/>
    <mergeCell ref="J21:J22"/>
    <mergeCell ref="K21:K22"/>
    <mergeCell ref="L21:L23"/>
    <mergeCell ref="M21:M22"/>
    <mergeCell ref="N21:N22"/>
    <mergeCell ref="O21:O22"/>
    <mergeCell ref="H8:H10"/>
    <mergeCell ref="I8:I10"/>
    <mergeCell ref="A17:M17"/>
    <mergeCell ref="F14:F15"/>
    <mergeCell ref="A11:A13"/>
    <mergeCell ref="A14:A15"/>
    <mergeCell ref="B14:B15"/>
    <mergeCell ref="C14:C15"/>
    <mergeCell ref="D14:D15"/>
    <mergeCell ref="E14:E15"/>
    <mergeCell ref="G11:G12"/>
    <mergeCell ref="F11:F12"/>
    <mergeCell ref="E11:E12"/>
    <mergeCell ref="H14:H15"/>
    <mergeCell ref="A5:A10"/>
    <mergeCell ref="B5:B10"/>
    <mergeCell ref="A1:D1"/>
    <mergeCell ref="A2:A3"/>
    <mergeCell ref="B2:B3"/>
    <mergeCell ref="C2:C3"/>
    <mergeCell ref="D2:D3"/>
    <mergeCell ref="C5:C7"/>
    <mergeCell ref="D5:D7"/>
    <mergeCell ref="G14:G15"/>
    <mergeCell ref="B11:B13"/>
    <mergeCell ref="C11:C13"/>
    <mergeCell ref="D11:D13"/>
    <mergeCell ref="C8:C10"/>
    <mergeCell ref="D8:D10"/>
    <mergeCell ref="F2:F3"/>
    <mergeCell ref="E2:E3"/>
    <mergeCell ref="E8:E10"/>
    <mergeCell ref="F8:F10"/>
    <mergeCell ref="V2:Z2"/>
    <mergeCell ref="G2:G3"/>
    <mergeCell ref="H2:H3"/>
    <mergeCell ref="I2:I3"/>
    <mergeCell ref="J2:J3"/>
    <mergeCell ref="K2:K3"/>
    <mergeCell ref="N2:T2"/>
    <mergeCell ref="L2:L15"/>
    <mergeCell ref="M2:M3"/>
    <mergeCell ref="I11:I12"/>
    <mergeCell ref="H11:H12"/>
    <mergeCell ref="G8:G10"/>
  </mergeCells>
  <conditionalFormatting sqref="V4:Z17">
    <cfRule type="cellIs" dxfId="23" priority="400" operator="lessThan">
      <formula>0.6</formula>
    </cfRule>
    <cfRule type="cellIs" dxfId="22" priority="401" operator="between">
      <formula>60%</formula>
      <formula>79%</formula>
    </cfRule>
    <cfRule type="cellIs" dxfId="21" priority="402" operator="between">
      <formula>80%</formula>
      <formula>100%</formula>
    </cfRule>
  </conditionalFormatting>
  <conditionalFormatting sqref="X23:AB24">
    <cfRule type="cellIs" dxfId="20" priority="1" operator="lessThan">
      <formula>0.6</formula>
    </cfRule>
    <cfRule type="cellIs" dxfId="19" priority="2" operator="between">
      <formula>60%</formula>
      <formula>79%</formula>
    </cfRule>
    <cfRule type="cellIs" dxfId="18"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tabColor theme="9" tint="-0.249977111117893"/>
  </sheetPr>
  <dimension ref="A1:CE24"/>
  <sheetViews>
    <sheetView topLeftCell="I13" zoomScale="70" zoomScaleNormal="70" workbookViewId="0">
      <selection activeCell="Z16" sqref="Z16"/>
    </sheetView>
  </sheetViews>
  <sheetFormatPr baseColWidth="10" defaultColWidth="11.42578125" defaultRowHeight="12.75"/>
  <cols>
    <col min="1" max="1" width="13.85546875" style="68" customWidth="1"/>
    <col min="2" max="2" width="15.140625" style="68" customWidth="1"/>
    <col min="3" max="3" width="13.28515625" style="68" customWidth="1"/>
    <col min="4" max="4" width="15.7109375" style="68" customWidth="1"/>
    <col min="5" max="5" width="20.42578125" style="68" customWidth="1"/>
    <col min="6" max="6" width="18.85546875" style="68" customWidth="1"/>
    <col min="7" max="7" width="16.85546875" style="68" customWidth="1"/>
    <col min="8" max="8" width="11.42578125" style="68"/>
    <col min="9" max="9" width="31.85546875" style="68" customWidth="1"/>
    <col min="10" max="10" width="21.85546875" style="68" customWidth="1"/>
    <col min="11" max="11" width="24.28515625" style="68" customWidth="1"/>
    <col min="12" max="12" width="21.42578125" style="68" customWidth="1"/>
    <col min="13" max="13" width="16.42578125" style="68" customWidth="1"/>
    <col min="14" max="14" width="11.42578125" style="68"/>
    <col min="15" max="15" width="13.140625" style="68" customWidth="1"/>
    <col min="16" max="16" width="11.42578125" style="68" customWidth="1"/>
    <col min="17" max="17" width="11.5703125" style="68" customWidth="1"/>
    <col min="18" max="18" width="11.42578125" style="68" customWidth="1"/>
    <col min="19" max="19" width="11.5703125" style="68" customWidth="1"/>
    <col min="20" max="20" width="11.42578125" style="68" customWidth="1"/>
    <col min="21" max="21" width="14" style="68" customWidth="1"/>
    <col min="22" max="22" width="12" style="68" customWidth="1"/>
    <col min="23" max="23" width="14.28515625" style="68" customWidth="1"/>
    <col min="24" max="24" width="14.140625" style="68" customWidth="1"/>
    <col min="25" max="25" width="12.5703125" style="68" customWidth="1"/>
    <col min="26" max="26" width="15.85546875" style="68" customWidth="1"/>
    <col min="27" max="27" width="13.140625" style="68" customWidth="1"/>
    <col min="28" max="28" width="12.5703125" style="68" customWidth="1"/>
    <col min="29" max="29" width="7.42578125" style="68" customWidth="1"/>
    <col min="30" max="16384" width="11.42578125" style="68"/>
  </cols>
  <sheetData>
    <row r="1" spans="1:83" ht="40.5" customHeight="1">
      <c r="A1" s="757" t="s">
        <v>313</v>
      </c>
      <c r="B1" s="824"/>
      <c r="C1" s="824"/>
      <c r="D1" s="824"/>
    </row>
    <row r="2" spans="1:83" ht="44.25" customHeight="1">
      <c r="A2" s="813" t="s">
        <v>352</v>
      </c>
      <c r="B2" s="813" t="s">
        <v>350</v>
      </c>
      <c r="C2" s="813" t="s">
        <v>187</v>
      </c>
      <c r="D2" s="813" t="s">
        <v>0</v>
      </c>
      <c r="E2" s="813" t="s">
        <v>343</v>
      </c>
      <c r="F2" s="813" t="s">
        <v>341</v>
      </c>
      <c r="G2" s="813" t="s">
        <v>1</v>
      </c>
      <c r="H2" s="813" t="s">
        <v>469</v>
      </c>
      <c r="I2" s="813" t="s">
        <v>344</v>
      </c>
      <c r="J2" s="813" t="s">
        <v>187</v>
      </c>
      <c r="K2" s="813" t="s">
        <v>357</v>
      </c>
      <c r="L2" s="814" t="s">
        <v>277</v>
      </c>
      <c r="M2" s="813" t="s">
        <v>2</v>
      </c>
      <c r="N2" s="839" t="s">
        <v>3</v>
      </c>
      <c r="O2" s="839"/>
      <c r="P2" s="839"/>
      <c r="Q2" s="839"/>
      <c r="R2" s="839"/>
      <c r="S2" s="839"/>
      <c r="T2" s="839"/>
      <c r="U2" s="81"/>
      <c r="V2" s="786" t="s">
        <v>434</v>
      </c>
      <c r="W2" s="787"/>
      <c r="X2" s="787"/>
      <c r="Y2" s="787"/>
      <c r="Z2" s="788"/>
    </row>
    <row r="3" spans="1:83" ht="63.6" customHeight="1">
      <c r="A3" s="813"/>
      <c r="B3" s="813"/>
      <c r="C3" s="813"/>
      <c r="D3" s="813"/>
      <c r="E3" s="813"/>
      <c r="F3" s="813"/>
      <c r="G3" s="813"/>
      <c r="H3" s="813"/>
      <c r="I3" s="813"/>
      <c r="J3" s="813"/>
      <c r="K3" s="813"/>
      <c r="L3" s="814"/>
      <c r="M3" s="813"/>
      <c r="N3" s="412" t="s">
        <v>124</v>
      </c>
      <c r="O3" s="412" t="s">
        <v>126</v>
      </c>
      <c r="P3" s="412" t="s">
        <v>125</v>
      </c>
      <c r="Q3" s="412" t="s">
        <v>127</v>
      </c>
      <c r="R3" s="412" t="s">
        <v>128</v>
      </c>
      <c r="S3" s="412" t="s">
        <v>129</v>
      </c>
      <c r="T3" s="412" t="s">
        <v>130</v>
      </c>
      <c r="U3" s="412" t="s">
        <v>297</v>
      </c>
      <c r="V3" s="412" t="s">
        <v>291</v>
      </c>
      <c r="W3" s="412" t="s">
        <v>292</v>
      </c>
      <c r="X3" s="412" t="s">
        <v>293</v>
      </c>
      <c r="Y3" s="412" t="s">
        <v>294</v>
      </c>
      <c r="Z3" s="412" t="s">
        <v>465</v>
      </c>
    </row>
    <row r="4" spans="1:83" ht="94.5" customHeight="1">
      <c r="A4" s="439" t="s">
        <v>424</v>
      </c>
      <c r="B4" s="437" t="s">
        <v>4</v>
      </c>
      <c r="C4" s="437" t="s">
        <v>5</v>
      </c>
      <c r="D4" s="437" t="s">
        <v>171</v>
      </c>
      <c r="E4" s="390" t="s">
        <v>10</v>
      </c>
      <c r="F4" s="390" t="s">
        <v>11</v>
      </c>
      <c r="G4" s="164">
        <v>0.9</v>
      </c>
      <c r="H4" s="168">
        <v>1</v>
      </c>
      <c r="I4" s="390" t="s">
        <v>151</v>
      </c>
      <c r="J4" s="390" t="s">
        <v>373</v>
      </c>
      <c r="K4" s="390" t="s">
        <v>408</v>
      </c>
      <c r="L4" s="814"/>
      <c r="M4" s="390" t="s">
        <v>272</v>
      </c>
      <c r="N4" s="58">
        <v>1</v>
      </c>
      <c r="O4" s="247"/>
      <c r="P4" s="58">
        <v>1</v>
      </c>
      <c r="Q4" s="247"/>
      <c r="R4" s="58">
        <v>1</v>
      </c>
      <c r="S4" s="247"/>
      <c r="T4" s="58">
        <v>1</v>
      </c>
      <c r="U4" s="272"/>
      <c r="V4" s="67">
        <f t="shared" ref="V4:V15" si="0">IFERROR((O4*100%)/N4,"-")</f>
        <v>0</v>
      </c>
      <c r="W4" s="67">
        <f t="shared" ref="W4:W14" si="1">IFERROR((Q4*100%)/P4,"-")</f>
        <v>0</v>
      </c>
      <c r="X4" s="67">
        <f t="shared" ref="X4:X15" si="2">IFERROR((S4*100%)/R4,"-")</f>
        <v>0</v>
      </c>
      <c r="Y4" s="67">
        <f t="shared" ref="Y4:Y15" si="3">IFERROR((U4*100%)/T4,"-")</f>
        <v>0</v>
      </c>
      <c r="Z4" s="67">
        <f t="shared" ref="Z4:Z15" si="4">IFERROR(AVERAGE(V4:Y4),"-")</f>
        <v>0</v>
      </c>
    </row>
    <row r="5" spans="1:83" ht="82.5" customHeight="1">
      <c r="A5" s="765" t="s">
        <v>29</v>
      </c>
      <c r="B5" s="769" t="s">
        <v>26</v>
      </c>
      <c r="C5" s="769" t="s">
        <v>27</v>
      </c>
      <c r="D5" s="769" t="s">
        <v>281</v>
      </c>
      <c r="E5" s="102" t="s">
        <v>33</v>
      </c>
      <c r="F5" s="378" t="s">
        <v>34</v>
      </c>
      <c r="G5" s="379">
        <v>0.7</v>
      </c>
      <c r="H5" s="380">
        <v>0.9</v>
      </c>
      <c r="I5" s="379" t="s">
        <v>156</v>
      </c>
      <c r="J5" s="425" t="s">
        <v>504</v>
      </c>
      <c r="K5" s="425" t="s">
        <v>506</v>
      </c>
      <c r="L5" s="814"/>
      <c r="M5" s="413" t="s">
        <v>503</v>
      </c>
      <c r="N5" s="60">
        <v>1</v>
      </c>
      <c r="O5" s="247"/>
      <c r="P5" s="60">
        <v>1</v>
      </c>
      <c r="Q5" s="247"/>
      <c r="R5" s="60">
        <v>1</v>
      </c>
      <c r="S5" s="247"/>
      <c r="T5" s="87">
        <v>1</v>
      </c>
      <c r="U5" s="272"/>
      <c r="V5" s="67">
        <f t="shared" ref="V5" si="5">IFERROR((O5*100%)/N5,"-")</f>
        <v>0</v>
      </c>
      <c r="W5" s="67">
        <f t="shared" ref="W5" si="6">IFERROR((Q5*100%)/P5,"-")</f>
        <v>0</v>
      </c>
      <c r="X5" s="67">
        <f t="shared" ref="X5" si="7">IFERROR((S5*100%)/R5,"-")</f>
        <v>0</v>
      </c>
      <c r="Y5" s="67">
        <f t="shared" ref="Y5" si="8">IFERROR((U5*100%)/T5,"-")</f>
        <v>0</v>
      </c>
      <c r="Z5" s="67">
        <f t="shared" ref="Z5" si="9">IFERROR(AVERAGE(V5:Y5),"-")</f>
        <v>0</v>
      </c>
    </row>
    <row r="6" spans="1:83" ht="121.5" customHeight="1">
      <c r="A6" s="785"/>
      <c r="B6" s="770"/>
      <c r="C6" s="771"/>
      <c r="D6" s="771"/>
      <c r="E6" s="410" t="s">
        <v>39</v>
      </c>
      <c r="F6" s="419" t="s">
        <v>40</v>
      </c>
      <c r="G6" s="414">
        <v>0.9</v>
      </c>
      <c r="H6" s="417">
        <v>0.9</v>
      </c>
      <c r="I6" s="414" t="s">
        <v>159</v>
      </c>
      <c r="J6" s="425" t="s">
        <v>42</v>
      </c>
      <c r="K6" s="425" t="s">
        <v>155</v>
      </c>
      <c r="L6" s="814"/>
      <c r="M6" s="414" t="s">
        <v>112</v>
      </c>
      <c r="N6" s="60">
        <v>0</v>
      </c>
      <c r="O6" s="247"/>
      <c r="P6" s="60">
        <v>1</v>
      </c>
      <c r="Q6" s="247"/>
      <c r="R6" s="60">
        <v>1</v>
      </c>
      <c r="S6" s="247"/>
      <c r="T6" s="87">
        <v>1</v>
      </c>
      <c r="U6" s="272"/>
      <c r="V6" s="67" t="str">
        <f t="shared" si="0"/>
        <v>-</v>
      </c>
      <c r="W6" s="67">
        <f t="shared" si="1"/>
        <v>0</v>
      </c>
      <c r="X6" s="67">
        <f t="shared" si="2"/>
        <v>0</v>
      </c>
      <c r="Y6" s="67">
        <f t="shared" si="3"/>
        <v>0</v>
      </c>
      <c r="Z6" s="67">
        <f t="shared" si="4"/>
        <v>0</v>
      </c>
    </row>
    <row r="7" spans="1:83" ht="65.25" customHeight="1">
      <c r="A7" s="785"/>
      <c r="B7" s="770"/>
      <c r="C7" s="820" t="s">
        <v>46</v>
      </c>
      <c r="D7" s="838" t="s">
        <v>172</v>
      </c>
      <c r="E7" s="820" t="s">
        <v>47</v>
      </c>
      <c r="F7" s="820" t="s">
        <v>48</v>
      </c>
      <c r="G7" s="840">
        <v>0.9</v>
      </c>
      <c r="H7" s="859">
        <v>0.9</v>
      </c>
      <c r="I7" s="795" t="s">
        <v>322</v>
      </c>
      <c r="J7" s="463" t="s">
        <v>169</v>
      </c>
      <c r="K7" s="463" t="s">
        <v>556</v>
      </c>
      <c r="L7" s="814"/>
      <c r="M7" s="463" t="s">
        <v>553</v>
      </c>
      <c r="N7" s="60">
        <v>1</v>
      </c>
      <c r="O7" s="247"/>
      <c r="P7" s="60">
        <v>1</v>
      </c>
      <c r="Q7" s="247"/>
      <c r="R7" s="60">
        <v>1</v>
      </c>
      <c r="S7" s="247"/>
      <c r="T7" s="60">
        <v>1</v>
      </c>
      <c r="U7" s="256"/>
      <c r="V7" s="67">
        <f t="shared" si="0"/>
        <v>0</v>
      </c>
      <c r="W7" s="67">
        <f t="shared" si="1"/>
        <v>0</v>
      </c>
      <c r="X7" s="67">
        <f t="shared" si="2"/>
        <v>0</v>
      </c>
      <c r="Y7" s="67">
        <f t="shared" si="3"/>
        <v>0</v>
      </c>
      <c r="Z7" s="67">
        <f t="shared" si="4"/>
        <v>0</v>
      </c>
      <c r="AA7" s="35"/>
      <c r="AB7" s="35"/>
      <c r="AC7" s="35"/>
    </row>
    <row r="8" spans="1:83" ht="80.25" customHeight="1">
      <c r="A8" s="785"/>
      <c r="B8" s="770"/>
      <c r="C8" s="820"/>
      <c r="D8" s="838"/>
      <c r="E8" s="820"/>
      <c r="F8" s="820"/>
      <c r="G8" s="840"/>
      <c r="H8" s="859"/>
      <c r="I8" s="796"/>
      <c r="J8" s="473" t="s">
        <v>569</v>
      </c>
      <c r="K8" s="473" t="s">
        <v>570</v>
      </c>
      <c r="L8" s="814"/>
      <c r="M8" s="463" t="s">
        <v>554</v>
      </c>
      <c r="N8" s="60">
        <v>1</v>
      </c>
      <c r="O8" s="247"/>
      <c r="P8" s="60">
        <v>1</v>
      </c>
      <c r="Q8" s="247"/>
      <c r="R8" s="60">
        <v>1</v>
      </c>
      <c r="S8" s="247"/>
      <c r="T8" s="60">
        <v>1</v>
      </c>
      <c r="U8" s="256"/>
      <c r="V8" s="67">
        <f t="shared" ref="V8" si="10">IFERROR((O8*100%)/N8,"-")</f>
        <v>0</v>
      </c>
      <c r="W8" s="67">
        <f t="shared" ref="W8" si="11">IFERROR((Q8*100%)/P8,"-")</f>
        <v>0</v>
      </c>
      <c r="X8" s="67">
        <f t="shared" ref="X8" si="12">IFERROR((S8*100%)/R8,"-")</f>
        <v>0</v>
      </c>
      <c r="Y8" s="67">
        <f t="shared" ref="Y8" si="13">IFERROR((U8*100%)/T8,"-")</f>
        <v>0</v>
      </c>
      <c r="Z8" s="67">
        <f t="shared" ref="Z8" si="14">IFERROR(AVERAGE(V8:Y8),"-")</f>
        <v>0</v>
      </c>
      <c r="AA8" s="35"/>
      <c r="AB8" s="35"/>
      <c r="AC8" s="35"/>
    </row>
    <row r="9" spans="1:83" ht="72" customHeight="1">
      <c r="A9" s="766"/>
      <c r="B9" s="771"/>
      <c r="C9" s="820"/>
      <c r="D9" s="838"/>
      <c r="E9" s="820"/>
      <c r="F9" s="820"/>
      <c r="G9" s="840"/>
      <c r="H9" s="859"/>
      <c r="I9" s="797"/>
      <c r="J9" s="419" t="s">
        <v>549</v>
      </c>
      <c r="K9" s="463" t="s">
        <v>550</v>
      </c>
      <c r="L9" s="814"/>
      <c r="M9" s="463" t="s">
        <v>558</v>
      </c>
      <c r="N9" s="60">
        <v>0</v>
      </c>
      <c r="O9" s="247"/>
      <c r="P9" s="60">
        <v>1</v>
      </c>
      <c r="Q9" s="247"/>
      <c r="R9" s="60">
        <v>0</v>
      </c>
      <c r="S9" s="247"/>
      <c r="T9" s="60">
        <v>1</v>
      </c>
      <c r="U9" s="256"/>
      <c r="V9" s="67" t="str">
        <f t="shared" si="0"/>
        <v>-</v>
      </c>
      <c r="W9" s="67">
        <f t="shared" si="1"/>
        <v>0</v>
      </c>
      <c r="X9" s="67" t="str">
        <f t="shared" si="2"/>
        <v>-</v>
      </c>
      <c r="Y9" s="67">
        <f t="shared" si="3"/>
        <v>0</v>
      </c>
      <c r="Z9" s="67">
        <f t="shared" si="4"/>
        <v>0</v>
      </c>
      <c r="AA9" s="35"/>
      <c r="AB9" s="35"/>
      <c r="AC9" s="35"/>
    </row>
    <row r="10" spans="1:83" s="427" customFormat="1" ht="86.25" customHeight="1">
      <c r="A10" s="847" t="s">
        <v>392</v>
      </c>
      <c r="B10" s="847" t="s">
        <v>282</v>
      </c>
      <c r="C10" s="847" t="s">
        <v>283</v>
      </c>
      <c r="D10" s="847" t="s">
        <v>284</v>
      </c>
      <c r="E10" s="853" t="s">
        <v>59</v>
      </c>
      <c r="F10" s="853" t="s">
        <v>364</v>
      </c>
      <c r="G10" s="847" t="s">
        <v>386</v>
      </c>
      <c r="H10" s="847" t="s">
        <v>333</v>
      </c>
      <c r="I10" s="847" t="s">
        <v>571</v>
      </c>
      <c r="J10" s="198" t="s">
        <v>572</v>
      </c>
      <c r="K10" s="198" t="s">
        <v>574</v>
      </c>
      <c r="L10" s="814"/>
      <c r="M10" s="198" t="s">
        <v>520</v>
      </c>
      <c r="N10" s="181">
        <v>1</v>
      </c>
      <c r="O10" s="247"/>
      <c r="P10" s="181">
        <v>1</v>
      </c>
      <c r="Q10" s="247"/>
      <c r="R10" s="181">
        <v>1</v>
      </c>
      <c r="S10" s="247"/>
      <c r="T10" s="181">
        <v>1</v>
      </c>
      <c r="U10" s="256"/>
      <c r="V10" s="426">
        <f t="shared" si="0"/>
        <v>0</v>
      </c>
      <c r="W10" s="426">
        <f t="shared" si="1"/>
        <v>0</v>
      </c>
      <c r="X10" s="426">
        <f t="shared" si="2"/>
        <v>0</v>
      </c>
      <c r="Y10" s="426">
        <f t="shared" si="3"/>
        <v>0</v>
      </c>
      <c r="Z10" s="426">
        <f t="shared" si="4"/>
        <v>0</v>
      </c>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row>
    <row r="11" spans="1:83" s="427" customFormat="1" ht="81.75" customHeight="1">
      <c r="A11" s="848"/>
      <c r="B11" s="848"/>
      <c r="C11" s="848"/>
      <c r="D11" s="848"/>
      <c r="E11" s="854"/>
      <c r="F11" s="854"/>
      <c r="G11" s="848"/>
      <c r="H11" s="848"/>
      <c r="I11" s="849"/>
      <c r="J11" s="198" t="s">
        <v>573</v>
      </c>
      <c r="K11" s="198" t="s">
        <v>575</v>
      </c>
      <c r="L11" s="814"/>
      <c r="M11" s="198" t="s">
        <v>520</v>
      </c>
      <c r="N11" s="181">
        <v>1</v>
      </c>
      <c r="O11" s="247"/>
      <c r="P11" s="181">
        <v>1</v>
      </c>
      <c r="Q11" s="247"/>
      <c r="R11" s="181">
        <v>1</v>
      </c>
      <c r="S11" s="247"/>
      <c r="T11" s="181">
        <v>1</v>
      </c>
      <c r="U11" s="256"/>
      <c r="V11" s="426">
        <f t="shared" ref="V11" si="15">IFERROR((O11*100%)/N11,"-")</f>
        <v>0</v>
      </c>
      <c r="W11" s="426">
        <f t="shared" ref="W11" si="16">IFERROR((Q11*100%)/P11,"-")</f>
        <v>0</v>
      </c>
      <c r="X11" s="426">
        <f t="shared" ref="X11" si="17">IFERROR((S11*100%)/R11,"-")</f>
        <v>0</v>
      </c>
      <c r="Y11" s="426">
        <f t="shared" ref="Y11" si="18">IFERROR((U11*100%)/T11,"-")</f>
        <v>0</v>
      </c>
      <c r="Z11" s="426">
        <f t="shared" ref="Z11:Z12" si="19">IFERROR(AVERAGE(V11:Y11),"-")</f>
        <v>0</v>
      </c>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row>
    <row r="12" spans="1:83" s="428" customFormat="1" ht="127.5">
      <c r="A12" s="849"/>
      <c r="B12" s="849"/>
      <c r="C12" s="849"/>
      <c r="D12" s="849"/>
      <c r="E12" s="198" t="s">
        <v>64</v>
      </c>
      <c r="F12" s="198" t="s">
        <v>288</v>
      </c>
      <c r="G12" s="198" t="s">
        <v>425</v>
      </c>
      <c r="H12" s="198" t="s">
        <v>519</v>
      </c>
      <c r="I12" s="198" t="s">
        <v>66</v>
      </c>
      <c r="J12" s="198" t="s">
        <v>165</v>
      </c>
      <c r="K12" s="198" t="s">
        <v>143</v>
      </c>
      <c r="L12" s="814"/>
      <c r="M12" s="198" t="s">
        <v>112</v>
      </c>
      <c r="N12" s="198" t="s">
        <v>425</v>
      </c>
      <c r="O12" s="247"/>
      <c r="P12" s="198" t="s">
        <v>425</v>
      </c>
      <c r="Q12" s="247"/>
      <c r="R12" s="198" t="s">
        <v>425</v>
      </c>
      <c r="S12" s="247"/>
      <c r="T12" s="198" t="s">
        <v>425</v>
      </c>
      <c r="U12" s="256"/>
      <c r="V12" s="67" t="str">
        <f>IF(O12,IF(O12&gt;=0.5%,100%,IF(AND(O12&gt;0.4%),79%,0%)),"-")</f>
        <v>-</v>
      </c>
      <c r="W12" s="67" t="str">
        <f>IF(Q12,IF(Q12&gt;=0.5%,100%,IF(AND(Q12&gt;0.4%),79%,0%)),"-")</f>
        <v>-</v>
      </c>
      <c r="X12" s="67" t="str">
        <f>IF(S12,IF(S12&gt;=0.5%,100%,IF(AND(S12&gt;0.4%),79%,0%)),"-")</f>
        <v>-</v>
      </c>
      <c r="Y12" s="67" t="str">
        <f>IF(U12,IF(U12&gt;=0.5%,100%,IF(AND(U12&gt;0.4%),79%,0%)),"-")</f>
        <v>-</v>
      </c>
      <c r="Z12" s="426" t="str">
        <f t="shared" si="19"/>
        <v>-</v>
      </c>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row>
    <row r="13" spans="1:83" ht="105" customHeight="1">
      <c r="A13" s="765" t="s">
        <v>110</v>
      </c>
      <c r="B13" s="819" t="s">
        <v>71</v>
      </c>
      <c r="C13" s="819" t="s">
        <v>72</v>
      </c>
      <c r="D13" s="819" t="s">
        <v>81</v>
      </c>
      <c r="E13" s="819" t="s">
        <v>82</v>
      </c>
      <c r="F13" s="819" t="s">
        <v>83</v>
      </c>
      <c r="G13" s="817">
        <v>0.7</v>
      </c>
      <c r="H13" s="811">
        <v>0.8</v>
      </c>
      <c r="I13" s="418" t="s">
        <v>163</v>
      </c>
      <c r="J13" s="418" t="s">
        <v>147</v>
      </c>
      <c r="K13" s="418" t="s">
        <v>163</v>
      </c>
      <c r="L13" s="814"/>
      <c r="M13" s="418" t="s">
        <v>113</v>
      </c>
      <c r="N13" s="64">
        <v>0</v>
      </c>
      <c r="O13" s="247"/>
      <c r="P13" s="64" t="s">
        <v>399</v>
      </c>
      <c r="Q13" s="247"/>
      <c r="R13" s="64">
        <v>0</v>
      </c>
      <c r="S13" s="247"/>
      <c r="T13" s="64" t="s">
        <v>399</v>
      </c>
      <c r="U13" s="272"/>
      <c r="V13" s="67" t="str">
        <f>IF(O13,IF(O13&gt;=90%,100%,59%),"-")</f>
        <v>-</v>
      </c>
      <c r="W13" s="67" t="str">
        <f>IF(Q13,IF(Q13&gt;=90%,100%,59%),"-")</f>
        <v>-</v>
      </c>
      <c r="X13" s="67" t="str">
        <f>IF(S13,IF(S13&gt;=90%,100%,59%),"-")</f>
        <v>-</v>
      </c>
      <c r="Y13" s="67" t="str">
        <f>IF(U13,IF(U13&gt;=90%,100%,59%),"-")</f>
        <v>-</v>
      </c>
      <c r="Z13" s="67" t="str">
        <f t="shared" si="4"/>
        <v>-</v>
      </c>
    </row>
    <row r="14" spans="1:83" ht="98.25" customHeight="1">
      <c r="A14" s="766"/>
      <c r="B14" s="819"/>
      <c r="C14" s="819"/>
      <c r="D14" s="819"/>
      <c r="E14" s="819"/>
      <c r="F14" s="819"/>
      <c r="G14" s="817"/>
      <c r="H14" s="811"/>
      <c r="I14" s="418" t="s">
        <v>474</v>
      </c>
      <c r="J14" s="418" t="s">
        <v>472</v>
      </c>
      <c r="K14" s="418" t="s">
        <v>471</v>
      </c>
      <c r="L14" s="814"/>
      <c r="M14" s="418" t="s">
        <v>113</v>
      </c>
      <c r="N14" s="64">
        <v>0</v>
      </c>
      <c r="O14" s="247"/>
      <c r="P14" s="64">
        <v>1</v>
      </c>
      <c r="Q14" s="247"/>
      <c r="R14" s="64">
        <v>0</v>
      </c>
      <c r="S14" s="247"/>
      <c r="T14" s="92">
        <v>0</v>
      </c>
      <c r="U14" s="272"/>
      <c r="V14" s="67" t="str">
        <f t="shared" si="0"/>
        <v>-</v>
      </c>
      <c r="W14" s="67">
        <f t="shared" si="1"/>
        <v>0</v>
      </c>
      <c r="X14" s="67" t="str">
        <f t="shared" si="2"/>
        <v>-</v>
      </c>
      <c r="Y14" s="67" t="str">
        <f t="shared" si="3"/>
        <v>-</v>
      </c>
      <c r="Z14" s="67">
        <f t="shared" si="4"/>
        <v>0</v>
      </c>
    </row>
    <row r="15" spans="1:83" ht="105.75" customHeight="1">
      <c r="A15" s="160" t="s">
        <v>111</v>
      </c>
      <c r="B15" s="222" t="s">
        <v>286</v>
      </c>
      <c r="C15" s="222" t="s">
        <v>287</v>
      </c>
      <c r="D15" s="421" t="s">
        <v>411</v>
      </c>
      <c r="E15" s="422" t="s">
        <v>413</v>
      </c>
      <c r="F15" s="422" t="s">
        <v>414</v>
      </c>
      <c r="G15" s="423">
        <v>0.8</v>
      </c>
      <c r="H15" s="423" t="s">
        <v>412</v>
      </c>
      <c r="I15" s="422" t="s">
        <v>414</v>
      </c>
      <c r="J15" s="420" t="s">
        <v>415</v>
      </c>
      <c r="K15" s="420" t="s">
        <v>416</v>
      </c>
      <c r="L15" s="213"/>
      <c r="M15" s="424" t="s">
        <v>113</v>
      </c>
      <c r="N15" s="65">
        <v>1</v>
      </c>
      <c r="O15" s="250"/>
      <c r="P15" s="66">
        <v>1</v>
      </c>
      <c r="Q15" s="264"/>
      <c r="R15" s="65">
        <v>1</v>
      </c>
      <c r="S15" s="247"/>
      <c r="T15" s="66">
        <v>1</v>
      </c>
      <c r="U15" s="295"/>
      <c r="V15" s="67">
        <f t="shared" si="0"/>
        <v>0</v>
      </c>
      <c r="W15" s="67">
        <f>IFERROR((Q15*100%)/P15,"-")</f>
        <v>0</v>
      </c>
      <c r="X15" s="67">
        <f t="shared" si="2"/>
        <v>0</v>
      </c>
      <c r="Y15" s="67">
        <f t="shared" si="3"/>
        <v>0</v>
      </c>
      <c r="Z15" s="67">
        <f t="shared" si="4"/>
        <v>0</v>
      </c>
    </row>
    <row r="16" spans="1:83" ht="45.6" customHeight="1">
      <c r="A16" s="988" t="s">
        <v>278</v>
      </c>
      <c r="B16" s="989"/>
      <c r="C16" s="989"/>
      <c r="D16" s="989"/>
      <c r="E16" s="989"/>
      <c r="F16" s="989"/>
      <c r="G16" s="989"/>
      <c r="H16" s="989"/>
      <c r="I16" s="989"/>
      <c r="J16" s="989"/>
      <c r="K16" s="989"/>
      <c r="L16" s="989"/>
      <c r="M16" s="990"/>
      <c r="N16" s="70"/>
      <c r="O16" s="70"/>
      <c r="P16" s="70"/>
      <c r="Q16" s="70"/>
      <c r="R16" s="70"/>
      <c r="S16" s="70"/>
      <c r="T16" s="70"/>
      <c r="U16" s="70"/>
      <c r="V16" s="340">
        <f>AVERAGE(V4:V15)</f>
        <v>0</v>
      </c>
      <c r="W16" s="340">
        <f>AVERAGE(W4:W15)</f>
        <v>0</v>
      </c>
      <c r="X16" s="340">
        <f>AVERAGE(X4:X15)</f>
        <v>0</v>
      </c>
      <c r="Y16" s="340">
        <f>AVERAGE(Y4:Y15)</f>
        <v>0</v>
      </c>
      <c r="Z16" s="340">
        <f>AVERAGE(Z4:Z15)</f>
        <v>0</v>
      </c>
    </row>
    <row r="19" spans="1:28" s="707" customFormat="1" ht="45.6" customHeight="1">
      <c r="A19" s="998" t="s">
        <v>577</v>
      </c>
      <c r="B19" s="99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row>
    <row r="20" spans="1:28" s="707" customFormat="1" ht="54" customHeight="1">
      <c r="A20" s="813" t="s">
        <v>352</v>
      </c>
      <c r="B20" s="813" t="s">
        <v>350</v>
      </c>
      <c r="C20" s="813" t="s">
        <v>187</v>
      </c>
      <c r="D20" s="813" t="s">
        <v>0</v>
      </c>
      <c r="E20" s="813" t="s">
        <v>343</v>
      </c>
      <c r="F20" s="813" t="s">
        <v>1091</v>
      </c>
      <c r="G20" s="813" t="s">
        <v>1</v>
      </c>
      <c r="H20" s="813" t="s">
        <v>469</v>
      </c>
      <c r="I20" s="813" t="s">
        <v>108</v>
      </c>
      <c r="J20" s="813" t="s">
        <v>579</v>
      </c>
      <c r="K20" s="813" t="s">
        <v>580</v>
      </c>
      <c r="L20" s="568" t="s">
        <v>277</v>
      </c>
      <c r="M20" s="813" t="s">
        <v>2</v>
      </c>
      <c r="N20" s="813" t="s">
        <v>581</v>
      </c>
      <c r="O20" s="813" t="s">
        <v>469</v>
      </c>
      <c r="P20" s="997" t="s">
        <v>3</v>
      </c>
      <c r="Q20" s="997"/>
      <c r="R20" s="997"/>
      <c r="S20" s="997"/>
      <c r="T20" s="997"/>
      <c r="U20" s="997"/>
      <c r="V20" s="997"/>
      <c r="W20" s="997"/>
      <c r="X20" s="999" t="s">
        <v>434</v>
      </c>
      <c r="Y20" s="1000"/>
      <c r="Z20" s="1000"/>
      <c r="AA20" s="1000"/>
      <c r="AB20" s="1001"/>
    </row>
    <row r="21" spans="1:28" s="707" customFormat="1" ht="54.75" customHeight="1">
      <c r="A21" s="813"/>
      <c r="B21" s="813"/>
      <c r="C21" s="813"/>
      <c r="D21" s="813"/>
      <c r="E21" s="813"/>
      <c r="F21" s="813"/>
      <c r="G21" s="813"/>
      <c r="H21" s="813"/>
      <c r="I21" s="813"/>
      <c r="J21" s="763"/>
      <c r="K21" s="995"/>
      <c r="L21" s="708"/>
      <c r="M21" s="763"/>
      <c r="N21" s="763"/>
      <c r="O21" s="813"/>
      <c r="P21" s="484" t="s">
        <v>124</v>
      </c>
      <c r="Q21" s="484" t="s">
        <v>126</v>
      </c>
      <c r="R21" s="484" t="s">
        <v>125</v>
      </c>
      <c r="S21" s="484" t="s">
        <v>127</v>
      </c>
      <c r="T21" s="484" t="s">
        <v>128</v>
      </c>
      <c r="U21" s="484" t="s">
        <v>129</v>
      </c>
      <c r="V21" s="484" t="s">
        <v>130</v>
      </c>
      <c r="W21" s="484" t="s">
        <v>131</v>
      </c>
      <c r="X21" s="484" t="s">
        <v>295</v>
      </c>
      <c r="Y21" s="484" t="s">
        <v>292</v>
      </c>
      <c r="Z21" s="484" t="s">
        <v>293</v>
      </c>
      <c r="AA21" s="484" t="s">
        <v>294</v>
      </c>
      <c r="AB21" s="484" t="s">
        <v>582</v>
      </c>
    </row>
    <row r="22" spans="1:28" s="707" customFormat="1" ht="114" customHeight="1">
      <c r="A22" s="803" t="s">
        <v>110</v>
      </c>
      <c r="B22" s="806" t="s">
        <v>71</v>
      </c>
      <c r="C22" s="806" t="s">
        <v>72</v>
      </c>
      <c r="D22" s="806" t="s">
        <v>583</v>
      </c>
      <c r="E22" s="806" t="s">
        <v>914</v>
      </c>
      <c r="F22" s="806" t="s">
        <v>875</v>
      </c>
      <c r="G22" s="807">
        <v>0.7</v>
      </c>
      <c r="H22" s="807">
        <v>0.8</v>
      </c>
      <c r="I22" s="806" t="s">
        <v>608</v>
      </c>
      <c r="J22" s="700" t="s">
        <v>1097</v>
      </c>
      <c r="K22" s="700" t="s">
        <v>1098</v>
      </c>
      <c r="L22" s="709"/>
      <c r="M22" s="700" t="s">
        <v>1099</v>
      </c>
      <c r="N22" s="710" t="s">
        <v>1100</v>
      </c>
      <c r="O22" s="710" t="s">
        <v>1101</v>
      </c>
      <c r="P22" s="711" t="s">
        <v>1102</v>
      </c>
      <c r="Q22" s="712"/>
      <c r="R22" s="711" t="s">
        <v>1102</v>
      </c>
      <c r="S22" s="712"/>
      <c r="T22" s="711" t="s">
        <v>1102</v>
      </c>
      <c r="U22" s="712"/>
      <c r="V22" s="711" t="s">
        <v>1102</v>
      </c>
      <c r="W22" s="713"/>
      <c r="X22" s="714" t="str">
        <f>IF(Q22,IF(Q22&lt;=8%,100%,0%),"-")</f>
        <v>-</v>
      </c>
      <c r="Y22" s="714" t="str">
        <f>IF(S22,IF(S22&lt;=8%,100%,0%),"-")</f>
        <v>-</v>
      </c>
      <c r="Z22" s="714" t="str">
        <f>IF(U22,IF(U22&lt;=8%,100%,0%),"-")</f>
        <v>-</v>
      </c>
      <c r="AA22" s="714" t="str">
        <f>IF(W22,IF(W22&lt;=8%,100%,0%),"-")</f>
        <v>-</v>
      </c>
      <c r="AB22" s="67" t="str">
        <f t="shared" ref="AB22:AB23" si="20">IFERROR(AVERAGE(X22:AA22),"-")</f>
        <v>-</v>
      </c>
    </row>
    <row r="23" spans="1:28" s="707" customFormat="1" ht="62.25" customHeight="1">
      <c r="A23" s="803"/>
      <c r="B23" s="806"/>
      <c r="C23" s="806"/>
      <c r="D23" s="806"/>
      <c r="E23" s="806"/>
      <c r="F23" s="806"/>
      <c r="G23" s="807"/>
      <c r="H23" s="807"/>
      <c r="I23" s="806"/>
      <c r="J23" s="700" t="s">
        <v>1103</v>
      </c>
      <c r="K23" s="700" t="s">
        <v>1104</v>
      </c>
      <c r="L23" s="715"/>
      <c r="M23" s="700" t="s">
        <v>1099</v>
      </c>
      <c r="N23" s="710">
        <v>1</v>
      </c>
      <c r="O23" s="710">
        <v>1</v>
      </c>
      <c r="P23" s="711">
        <v>1</v>
      </c>
      <c r="Q23" s="712"/>
      <c r="R23" s="711">
        <v>1</v>
      </c>
      <c r="S23" s="712"/>
      <c r="T23" s="711">
        <v>1</v>
      </c>
      <c r="U23" s="712"/>
      <c r="V23" s="711">
        <v>1</v>
      </c>
      <c r="W23" s="713"/>
      <c r="X23" s="67">
        <f t="shared" ref="X23" si="21">IFERROR((Q23*100%)/P23,"-")</f>
        <v>0</v>
      </c>
      <c r="Y23" s="67">
        <f>IFERROR((S23*100%)/R23,"-")</f>
        <v>0</v>
      </c>
      <c r="Z23" s="67">
        <f t="shared" ref="Z23" si="22">IFERROR((U23*100%)/T23,"-")</f>
        <v>0</v>
      </c>
      <c r="AA23" s="67">
        <f t="shared" ref="AA23" si="23">IFERROR((W23*100%)/V23,"-")</f>
        <v>0</v>
      </c>
      <c r="AB23" s="67">
        <f t="shared" si="20"/>
        <v>0</v>
      </c>
    </row>
    <row r="24" spans="1:28" ht="45.75" customHeight="1">
      <c r="A24" s="843"/>
      <c r="B24" s="844"/>
      <c r="C24" s="844"/>
      <c r="D24" s="844"/>
      <c r="E24" s="844"/>
      <c r="F24" s="844"/>
      <c r="G24" s="844"/>
      <c r="H24" s="844"/>
      <c r="I24" s="844"/>
      <c r="J24" s="844"/>
      <c r="K24" s="844"/>
      <c r="L24" s="844"/>
      <c r="M24" s="844"/>
      <c r="N24" s="844"/>
      <c r="O24" s="844"/>
      <c r="P24" s="844"/>
      <c r="Q24" s="844"/>
      <c r="R24" s="844"/>
      <c r="S24" s="844"/>
      <c r="T24" s="844"/>
      <c r="U24" s="844"/>
      <c r="V24" s="844"/>
      <c r="W24" s="845"/>
      <c r="X24" s="499">
        <f>AVERAGE(X22:X23)</f>
        <v>0</v>
      </c>
      <c r="Y24" s="499">
        <f t="shared" ref="Y24:AA24" si="24">AVERAGE(Y22:Y23)</f>
        <v>0</v>
      </c>
      <c r="Z24" s="499">
        <f t="shared" si="24"/>
        <v>0</v>
      </c>
      <c r="AA24" s="499">
        <f t="shared" si="24"/>
        <v>0</v>
      </c>
      <c r="AB24" s="499">
        <f>AVERAGE(AB22:AB23)</f>
        <v>0</v>
      </c>
    </row>
  </sheetData>
  <mergeCells count="72">
    <mergeCell ref="A24:W24"/>
    <mergeCell ref="A19:AB19"/>
    <mergeCell ref="X20:AB20"/>
    <mergeCell ref="A22:A23"/>
    <mergeCell ref="B22:B23"/>
    <mergeCell ref="C22:C23"/>
    <mergeCell ref="D22:D23"/>
    <mergeCell ref="E22:E23"/>
    <mergeCell ref="F22:F23"/>
    <mergeCell ref="G22:G23"/>
    <mergeCell ref="H22:H23"/>
    <mergeCell ref="I22:I23"/>
    <mergeCell ref="A20:A21"/>
    <mergeCell ref="B20:B21"/>
    <mergeCell ref="C20:C21"/>
    <mergeCell ref="D20:D21"/>
    <mergeCell ref="E20:E21"/>
    <mergeCell ref="F20:F21"/>
    <mergeCell ref="G20:G21"/>
    <mergeCell ref="H20:H21"/>
    <mergeCell ref="I20:I21"/>
    <mergeCell ref="J20:J21"/>
    <mergeCell ref="K20:K21"/>
    <mergeCell ref="M20:M21"/>
    <mergeCell ref="N20:N21"/>
    <mergeCell ref="O20:O21"/>
    <mergeCell ref="P20:W20"/>
    <mergeCell ref="H10:H11"/>
    <mergeCell ref="F10:F11"/>
    <mergeCell ref="G10:G11"/>
    <mergeCell ref="A16:M16"/>
    <mergeCell ref="A13:A14"/>
    <mergeCell ref="B13:B14"/>
    <mergeCell ref="C13:C14"/>
    <mergeCell ref="D13:D14"/>
    <mergeCell ref="E13:E14"/>
    <mergeCell ref="L2:L14"/>
    <mergeCell ref="A10:A12"/>
    <mergeCell ref="B10:B12"/>
    <mergeCell ref="C10:C12"/>
    <mergeCell ref="D10:D12"/>
    <mergeCell ref="E10:E11"/>
    <mergeCell ref="H13:H14"/>
    <mergeCell ref="F13:F14"/>
    <mergeCell ref="I10:I11"/>
    <mergeCell ref="G13:G14"/>
    <mergeCell ref="N2:T2"/>
    <mergeCell ref="F7:F9"/>
    <mergeCell ref="G7:G9"/>
    <mergeCell ref="F2:F3"/>
    <mergeCell ref="G2:G3"/>
    <mergeCell ref="V2:Z2"/>
    <mergeCell ref="K2:K3"/>
    <mergeCell ref="H7:H9"/>
    <mergeCell ref="I7:I9"/>
    <mergeCell ref="H2:H3"/>
    <mergeCell ref="I2:I3"/>
    <mergeCell ref="J2:J3"/>
    <mergeCell ref="M2:M3"/>
    <mergeCell ref="C7:C9"/>
    <mergeCell ref="D7:D9"/>
    <mergeCell ref="E7:E9"/>
    <mergeCell ref="A1:D1"/>
    <mergeCell ref="A2:A3"/>
    <mergeCell ref="B2:B3"/>
    <mergeCell ref="C2:C3"/>
    <mergeCell ref="D2:D3"/>
    <mergeCell ref="A5:A9"/>
    <mergeCell ref="B5:B9"/>
    <mergeCell ref="C5:C6"/>
    <mergeCell ref="D5:D6"/>
    <mergeCell ref="E2:E3"/>
  </mergeCells>
  <conditionalFormatting sqref="V4:Z16">
    <cfRule type="cellIs" dxfId="17" priority="16" operator="lessThan">
      <formula>0.6</formula>
    </cfRule>
    <cfRule type="cellIs" dxfId="16" priority="17" operator="between">
      <formula>60%</formula>
      <formula>79%</formula>
    </cfRule>
    <cfRule type="cellIs" dxfId="15" priority="18" operator="between">
      <formula>80%</formula>
      <formula>100%</formula>
    </cfRule>
  </conditionalFormatting>
  <conditionalFormatting sqref="X22:AB24">
    <cfRule type="cellIs" dxfId="14" priority="1" operator="lessThan">
      <formula>0.6</formula>
    </cfRule>
    <cfRule type="cellIs" dxfId="13" priority="2" operator="between">
      <formula>60%</formula>
      <formula>79%</formula>
    </cfRule>
    <cfRule type="cellIs" dxfId="12" priority="3" operator="between">
      <formula>80%</formula>
      <formula>100%</formula>
    </cfRule>
  </conditionalFormatting>
  <hyperlinks>
    <hyperlink ref="A1:D1" location="Inicio!A1" display="INICIO"/>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00B0F0"/>
  </sheetPr>
  <dimension ref="A1:AC24"/>
  <sheetViews>
    <sheetView topLeftCell="L16" zoomScale="85" zoomScaleNormal="85" workbookViewId="0">
      <selection activeCell="Z17" sqref="Z17"/>
    </sheetView>
  </sheetViews>
  <sheetFormatPr baseColWidth="10" defaultColWidth="11.42578125" defaultRowHeight="12.75"/>
  <cols>
    <col min="1" max="1" width="15.28515625" style="68" customWidth="1"/>
    <col min="2" max="2" width="14.42578125" style="68" customWidth="1"/>
    <col min="3" max="3" width="11.42578125" style="68"/>
    <col min="4" max="4" width="18" style="68" customWidth="1"/>
    <col min="5" max="5" width="20.42578125" style="68" customWidth="1"/>
    <col min="6" max="6" width="15.140625" style="68" customWidth="1"/>
    <col min="7" max="7" width="14.5703125" style="68" customWidth="1"/>
    <col min="8" max="8" width="11.42578125" style="68"/>
    <col min="9" max="9" width="31.85546875" style="68" customWidth="1"/>
    <col min="10" max="10" width="21.85546875" style="68" customWidth="1"/>
    <col min="11" max="11" width="24.28515625" style="68" customWidth="1"/>
    <col min="12" max="12" width="21.42578125" style="68" customWidth="1"/>
    <col min="13" max="13" width="17.5703125" style="68" customWidth="1"/>
    <col min="14" max="14" width="11.42578125" style="68"/>
    <col min="15" max="15" width="15.42578125" style="68" customWidth="1"/>
    <col min="16" max="16" width="11.42578125" style="68" customWidth="1"/>
    <col min="17" max="17" width="11.5703125" style="68" customWidth="1"/>
    <col min="18" max="18" width="11.42578125" style="68" customWidth="1"/>
    <col min="19" max="19" width="11.5703125" style="68" customWidth="1"/>
    <col min="20" max="20" width="11.42578125" style="68" customWidth="1"/>
    <col min="21" max="21" width="14" style="68" customWidth="1"/>
    <col min="22" max="22" width="12" style="68" customWidth="1"/>
    <col min="23" max="23" width="13.140625" style="68" customWidth="1"/>
    <col min="24" max="24" width="13.85546875" style="68" customWidth="1"/>
    <col min="25" max="25" width="13" style="68" customWidth="1"/>
    <col min="26" max="26" width="14.85546875" style="68" customWidth="1"/>
    <col min="27" max="27" width="16.85546875" style="68" customWidth="1"/>
    <col min="28" max="28" width="17.85546875" style="68" customWidth="1"/>
    <col min="29" max="29" width="19.28515625" style="68" customWidth="1"/>
    <col min="30" max="16384" width="11.42578125" style="68"/>
  </cols>
  <sheetData>
    <row r="1" spans="1:29" ht="40.5" customHeight="1">
      <c r="A1" s="757" t="s">
        <v>313</v>
      </c>
      <c r="B1" s="824"/>
      <c r="C1" s="824"/>
      <c r="D1" s="824"/>
    </row>
    <row r="2" spans="1:29" ht="48.75" customHeight="1">
      <c r="A2" s="813" t="s">
        <v>352</v>
      </c>
      <c r="B2" s="813" t="s">
        <v>350</v>
      </c>
      <c r="C2" s="813" t="s">
        <v>187</v>
      </c>
      <c r="D2" s="813" t="s">
        <v>0</v>
      </c>
      <c r="E2" s="813" t="s">
        <v>343</v>
      </c>
      <c r="F2" s="813" t="s">
        <v>341</v>
      </c>
      <c r="G2" s="813" t="s">
        <v>1</v>
      </c>
      <c r="H2" s="813" t="s">
        <v>469</v>
      </c>
      <c r="I2" s="813" t="s">
        <v>344</v>
      </c>
      <c r="J2" s="813" t="s">
        <v>187</v>
      </c>
      <c r="K2" s="813" t="s">
        <v>357</v>
      </c>
      <c r="L2" s="814" t="s">
        <v>277</v>
      </c>
      <c r="M2" s="813" t="s">
        <v>2</v>
      </c>
      <c r="N2" s="839" t="s">
        <v>3</v>
      </c>
      <c r="O2" s="839"/>
      <c r="P2" s="839"/>
      <c r="Q2" s="839"/>
      <c r="R2" s="839"/>
      <c r="S2" s="839"/>
      <c r="T2" s="839"/>
      <c r="U2" s="81"/>
      <c r="V2" s="786" t="s">
        <v>434</v>
      </c>
      <c r="W2" s="787"/>
      <c r="X2" s="787"/>
      <c r="Y2" s="787"/>
      <c r="Z2" s="788"/>
    </row>
    <row r="3" spans="1:29" ht="63.6" customHeight="1">
      <c r="A3" s="813"/>
      <c r="B3" s="813"/>
      <c r="C3" s="813"/>
      <c r="D3" s="813"/>
      <c r="E3" s="813"/>
      <c r="F3" s="813"/>
      <c r="G3" s="813"/>
      <c r="H3" s="813"/>
      <c r="I3" s="813"/>
      <c r="J3" s="813"/>
      <c r="K3" s="813"/>
      <c r="L3" s="814"/>
      <c r="M3" s="813"/>
      <c r="N3" s="150" t="s">
        <v>124</v>
      </c>
      <c r="O3" s="150" t="s">
        <v>126</v>
      </c>
      <c r="P3" s="150" t="s">
        <v>125</v>
      </c>
      <c r="Q3" s="150" t="s">
        <v>127</v>
      </c>
      <c r="R3" s="150" t="s">
        <v>128</v>
      </c>
      <c r="S3" s="150" t="s">
        <v>129</v>
      </c>
      <c r="T3" s="150" t="s">
        <v>130</v>
      </c>
      <c r="U3" s="150" t="s">
        <v>297</v>
      </c>
      <c r="V3" s="150" t="s">
        <v>291</v>
      </c>
      <c r="W3" s="150" t="s">
        <v>292</v>
      </c>
      <c r="X3" s="150" t="s">
        <v>293</v>
      </c>
      <c r="Y3" s="150" t="s">
        <v>294</v>
      </c>
      <c r="Z3" s="342" t="s">
        <v>466</v>
      </c>
    </row>
    <row r="4" spans="1:29" ht="112.5" customHeight="1">
      <c r="A4" s="439" t="s">
        <v>424</v>
      </c>
      <c r="B4" s="437" t="s">
        <v>4</v>
      </c>
      <c r="C4" s="437" t="s">
        <v>5</v>
      </c>
      <c r="D4" s="437" t="s">
        <v>171</v>
      </c>
      <c r="E4" s="202" t="s">
        <v>10</v>
      </c>
      <c r="F4" s="202" t="s">
        <v>11</v>
      </c>
      <c r="G4" s="164">
        <v>0.9</v>
      </c>
      <c r="H4" s="168">
        <v>1</v>
      </c>
      <c r="I4" s="202" t="s">
        <v>151</v>
      </c>
      <c r="J4" s="202" t="s">
        <v>373</v>
      </c>
      <c r="K4" s="202" t="s">
        <v>408</v>
      </c>
      <c r="L4" s="814"/>
      <c r="M4" s="155" t="s">
        <v>272</v>
      </c>
      <c r="N4" s="58">
        <v>1</v>
      </c>
      <c r="O4" s="247"/>
      <c r="P4" s="58">
        <v>1</v>
      </c>
      <c r="Q4" s="247"/>
      <c r="R4" s="58">
        <v>1</v>
      </c>
      <c r="S4" s="247"/>
      <c r="T4" s="58">
        <v>1</v>
      </c>
      <c r="U4" s="272"/>
      <c r="V4" s="67">
        <f t="shared" ref="V4" si="0">IFERROR((O4*100%)/N4,"-")</f>
        <v>0</v>
      </c>
      <c r="W4" s="67">
        <f t="shared" ref="W4:W15" si="1">IFERROR((Q4*100%)/P4,"-")</f>
        <v>0</v>
      </c>
      <c r="X4" s="67">
        <f t="shared" ref="X4:X15" si="2">IFERROR((S4*100%)/R4,"-")</f>
        <v>0</v>
      </c>
      <c r="Y4" s="67">
        <f t="shared" ref="Y4:Y15" si="3">IFERROR((U4*100%)/T4,"-")</f>
        <v>0</v>
      </c>
      <c r="Z4" s="67">
        <f t="shared" ref="Z4:Z16" si="4">IFERROR(AVERAGE(V4:Y4),"-")</f>
        <v>0</v>
      </c>
    </row>
    <row r="5" spans="1:29" ht="87" customHeight="1">
      <c r="A5" s="837" t="s">
        <v>29</v>
      </c>
      <c r="B5" s="820" t="s">
        <v>26</v>
      </c>
      <c r="C5" s="820" t="s">
        <v>27</v>
      </c>
      <c r="D5" s="820" t="s">
        <v>410</v>
      </c>
      <c r="E5" s="199" t="s">
        <v>28</v>
      </c>
      <c r="F5" s="326" t="s">
        <v>464</v>
      </c>
      <c r="G5" s="201">
        <v>1</v>
      </c>
      <c r="H5" s="200">
        <v>1</v>
      </c>
      <c r="I5" s="204" t="s">
        <v>134</v>
      </c>
      <c r="J5" s="204" t="s">
        <v>417</v>
      </c>
      <c r="K5" s="374" t="s">
        <v>473</v>
      </c>
      <c r="L5" s="814"/>
      <c r="M5" s="443" t="s">
        <v>540</v>
      </c>
      <c r="N5" s="59">
        <v>0</v>
      </c>
      <c r="O5" s="248"/>
      <c r="P5" s="59">
        <v>0</v>
      </c>
      <c r="Q5" s="248"/>
      <c r="R5" s="59">
        <v>0</v>
      </c>
      <c r="S5" s="248"/>
      <c r="T5" s="86">
        <v>0</v>
      </c>
      <c r="U5" s="273"/>
      <c r="V5" s="67" t="str">
        <f t="shared" ref="V5:V16" si="5">IFERROR((O5*100%)/N5,"-")</f>
        <v>-</v>
      </c>
      <c r="W5" s="67" t="str">
        <f t="shared" si="1"/>
        <v>-</v>
      </c>
      <c r="X5" s="67" t="str">
        <f t="shared" si="2"/>
        <v>-</v>
      </c>
      <c r="Y5" s="67" t="str">
        <f t="shared" si="3"/>
        <v>-</v>
      </c>
      <c r="Z5" s="67" t="str">
        <f t="shared" si="4"/>
        <v>-</v>
      </c>
    </row>
    <row r="6" spans="1:29" ht="90" customHeight="1">
      <c r="A6" s="837"/>
      <c r="B6" s="820"/>
      <c r="C6" s="820"/>
      <c r="D6" s="820"/>
      <c r="E6" s="102" t="s">
        <v>33</v>
      </c>
      <c r="F6" s="378" t="s">
        <v>34</v>
      </c>
      <c r="G6" s="379">
        <v>0.7</v>
      </c>
      <c r="H6" s="380">
        <v>0.9</v>
      </c>
      <c r="I6" s="379" t="s">
        <v>156</v>
      </c>
      <c r="J6" s="409" t="s">
        <v>504</v>
      </c>
      <c r="K6" s="409" t="s">
        <v>506</v>
      </c>
      <c r="L6" s="814"/>
      <c r="M6" s="407" t="s">
        <v>503</v>
      </c>
      <c r="N6" s="60">
        <v>1</v>
      </c>
      <c r="O6" s="247"/>
      <c r="P6" s="60">
        <v>1</v>
      </c>
      <c r="Q6" s="247"/>
      <c r="R6" s="60">
        <v>1</v>
      </c>
      <c r="S6" s="247"/>
      <c r="T6" s="87">
        <v>1</v>
      </c>
      <c r="U6" s="272"/>
      <c r="V6" s="67">
        <f t="shared" ref="V6" si="6">IFERROR((O6*100%)/N6,"-")</f>
        <v>0</v>
      </c>
      <c r="W6" s="67">
        <f t="shared" ref="W6" si="7">IFERROR((Q6*100%)/P6,"-")</f>
        <v>0</v>
      </c>
      <c r="X6" s="67">
        <f t="shared" ref="X6" si="8">IFERROR((S6*100%)/R6,"-")</f>
        <v>0</v>
      </c>
      <c r="Y6" s="67">
        <f t="shared" ref="Y6" si="9">IFERROR((U6*100%)/T6,"-")</f>
        <v>0</v>
      </c>
      <c r="Z6" s="67">
        <f t="shared" ref="Z6" si="10">IFERROR(AVERAGE(V6:Y6),"-")</f>
        <v>0</v>
      </c>
    </row>
    <row r="7" spans="1:29" ht="112.5" customHeight="1">
      <c r="A7" s="837"/>
      <c r="B7" s="820"/>
      <c r="C7" s="820"/>
      <c r="D7" s="820"/>
      <c r="E7" s="152" t="s">
        <v>39</v>
      </c>
      <c r="F7" s="157" t="s">
        <v>40</v>
      </c>
      <c r="G7" s="153">
        <v>0.9</v>
      </c>
      <c r="H7" s="154">
        <v>0.9</v>
      </c>
      <c r="I7" s="153" t="s">
        <v>159</v>
      </c>
      <c r="J7" s="158" t="s">
        <v>42</v>
      </c>
      <c r="K7" s="158" t="s">
        <v>155</v>
      </c>
      <c r="L7" s="814"/>
      <c r="M7" s="153" t="s">
        <v>112</v>
      </c>
      <c r="N7" s="60">
        <v>0</v>
      </c>
      <c r="O7" s="247"/>
      <c r="P7" s="60">
        <v>1</v>
      </c>
      <c r="Q7" s="247"/>
      <c r="R7" s="60">
        <v>1</v>
      </c>
      <c r="S7" s="247"/>
      <c r="T7" s="87">
        <v>1</v>
      </c>
      <c r="U7" s="272"/>
      <c r="V7" s="67" t="str">
        <f t="shared" si="5"/>
        <v>-</v>
      </c>
      <c r="W7" s="67">
        <f t="shared" si="1"/>
        <v>0</v>
      </c>
      <c r="X7" s="67">
        <f t="shared" si="2"/>
        <v>0</v>
      </c>
      <c r="Y7" s="67">
        <f t="shared" si="3"/>
        <v>0</v>
      </c>
      <c r="Z7" s="67">
        <f t="shared" si="4"/>
        <v>0</v>
      </c>
    </row>
    <row r="8" spans="1:29" ht="51" customHeight="1">
      <c r="A8" s="837"/>
      <c r="B8" s="820"/>
      <c r="C8" s="820" t="s">
        <v>46</v>
      </c>
      <c r="D8" s="838" t="s">
        <v>172</v>
      </c>
      <c r="E8" s="820" t="s">
        <v>47</v>
      </c>
      <c r="F8" s="820" t="s">
        <v>48</v>
      </c>
      <c r="G8" s="840">
        <v>0.9</v>
      </c>
      <c r="H8" s="859">
        <v>0.9</v>
      </c>
      <c r="I8" s="795" t="s">
        <v>322</v>
      </c>
      <c r="J8" s="463" t="s">
        <v>169</v>
      </c>
      <c r="K8" s="463" t="s">
        <v>556</v>
      </c>
      <c r="L8" s="814"/>
      <c r="M8" s="463" t="s">
        <v>553</v>
      </c>
      <c r="N8" s="60">
        <v>1</v>
      </c>
      <c r="O8" s="247"/>
      <c r="P8" s="60">
        <v>1</v>
      </c>
      <c r="Q8" s="247"/>
      <c r="R8" s="60">
        <v>1</v>
      </c>
      <c r="S8" s="247"/>
      <c r="T8" s="60">
        <v>1</v>
      </c>
      <c r="U8" s="256"/>
      <c r="V8" s="67">
        <f t="shared" si="5"/>
        <v>0</v>
      </c>
      <c r="W8" s="67">
        <f t="shared" si="1"/>
        <v>0</v>
      </c>
      <c r="X8" s="67">
        <f t="shared" si="2"/>
        <v>0</v>
      </c>
      <c r="Y8" s="67">
        <f t="shared" si="3"/>
        <v>0</v>
      </c>
      <c r="Z8" s="67">
        <f t="shared" si="4"/>
        <v>0</v>
      </c>
      <c r="AA8" s="35"/>
      <c r="AB8" s="35"/>
      <c r="AC8" s="35"/>
    </row>
    <row r="9" spans="1:29" ht="69.75" customHeight="1">
      <c r="A9" s="837"/>
      <c r="B9" s="820"/>
      <c r="C9" s="820"/>
      <c r="D9" s="838"/>
      <c r="E9" s="820"/>
      <c r="F9" s="820"/>
      <c r="G9" s="840"/>
      <c r="H9" s="859"/>
      <c r="I9" s="796"/>
      <c r="J9" s="473" t="s">
        <v>569</v>
      </c>
      <c r="K9" s="473" t="s">
        <v>570</v>
      </c>
      <c r="L9" s="814"/>
      <c r="M9" s="463" t="s">
        <v>554</v>
      </c>
      <c r="N9" s="60">
        <v>1</v>
      </c>
      <c r="O9" s="247"/>
      <c r="P9" s="60">
        <v>1</v>
      </c>
      <c r="Q9" s="247"/>
      <c r="R9" s="60">
        <v>1</v>
      </c>
      <c r="S9" s="247"/>
      <c r="T9" s="60">
        <v>1</v>
      </c>
      <c r="U9" s="256"/>
      <c r="V9" s="67">
        <f t="shared" ref="V9" si="11">IFERROR((O9*100%)/N9,"-")</f>
        <v>0</v>
      </c>
      <c r="W9" s="67">
        <f t="shared" ref="W9" si="12">IFERROR((Q9*100%)/P9,"-")</f>
        <v>0</v>
      </c>
      <c r="X9" s="67">
        <f t="shared" ref="X9" si="13">IFERROR((S9*100%)/R9,"-")</f>
        <v>0</v>
      </c>
      <c r="Y9" s="67">
        <f t="shared" ref="Y9" si="14">IFERROR((U9*100%)/T9,"-")</f>
        <v>0</v>
      </c>
      <c r="Z9" s="67">
        <f t="shared" ref="Z9" si="15">IFERROR(AVERAGE(V9:Y9),"-")</f>
        <v>0</v>
      </c>
      <c r="AA9" s="35"/>
      <c r="AB9" s="35"/>
      <c r="AC9" s="35"/>
    </row>
    <row r="10" spans="1:29" ht="57.75" customHeight="1">
      <c r="A10" s="837"/>
      <c r="B10" s="820"/>
      <c r="C10" s="820"/>
      <c r="D10" s="838"/>
      <c r="E10" s="820"/>
      <c r="F10" s="820"/>
      <c r="G10" s="840"/>
      <c r="H10" s="859"/>
      <c r="I10" s="797"/>
      <c r="J10" s="419" t="s">
        <v>549</v>
      </c>
      <c r="K10" s="463" t="s">
        <v>550</v>
      </c>
      <c r="L10" s="814"/>
      <c r="M10" s="463" t="s">
        <v>558</v>
      </c>
      <c r="N10" s="60">
        <v>0</v>
      </c>
      <c r="O10" s="247"/>
      <c r="P10" s="60">
        <v>1</v>
      </c>
      <c r="Q10" s="247"/>
      <c r="R10" s="60">
        <v>0</v>
      </c>
      <c r="S10" s="247"/>
      <c r="T10" s="60">
        <v>1</v>
      </c>
      <c r="U10" s="256"/>
      <c r="V10" s="67" t="str">
        <f t="shared" si="5"/>
        <v>-</v>
      </c>
      <c r="W10" s="67">
        <f t="shared" si="1"/>
        <v>0</v>
      </c>
      <c r="X10" s="67" t="str">
        <f t="shared" si="2"/>
        <v>-</v>
      </c>
      <c r="Y10" s="67">
        <f t="shared" si="3"/>
        <v>0</v>
      </c>
      <c r="Z10" s="67">
        <f t="shared" si="4"/>
        <v>0</v>
      </c>
      <c r="AA10" s="35"/>
      <c r="AB10" s="35"/>
      <c r="AC10" s="35"/>
    </row>
    <row r="11" spans="1:29" ht="99" customHeight="1">
      <c r="A11" s="765" t="s">
        <v>392</v>
      </c>
      <c r="B11" s="853" t="s">
        <v>282</v>
      </c>
      <c r="C11" s="853" t="s">
        <v>283</v>
      </c>
      <c r="D11" s="853" t="s">
        <v>284</v>
      </c>
      <c r="E11" s="853" t="s">
        <v>59</v>
      </c>
      <c r="F11" s="853" t="s">
        <v>364</v>
      </c>
      <c r="G11" s="847" t="s">
        <v>386</v>
      </c>
      <c r="H11" s="847" t="s">
        <v>333</v>
      </c>
      <c r="I11" s="847" t="s">
        <v>389</v>
      </c>
      <c r="J11" s="415" t="s">
        <v>140</v>
      </c>
      <c r="K11" s="416" t="s">
        <v>385</v>
      </c>
      <c r="L11" s="814"/>
      <c r="M11" s="83" t="s">
        <v>115</v>
      </c>
      <c r="N11" s="88">
        <v>1</v>
      </c>
      <c r="O11" s="262"/>
      <c r="P11" s="78">
        <v>1</v>
      </c>
      <c r="Q11" s="264"/>
      <c r="R11" s="78">
        <v>1</v>
      </c>
      <c r="S11" s="264"/>
      <c r="T11" s="89">
        <v>1</v>
      </c>
      <c r="U11" s="276"/>
      <c r="V11" s="67">
        <f t="shared" si="5"/>
        <v>0</v>
      </c>
      <c r="W11" s="67">
        <f t="shared" si="1"/>
        <v>0</v>
      </c>
      <c r="X11" s="67">
        <f t="shared" si="2"/>
        <v>0</v>
      </c>
      <c r="Y11" s="67">
        <f t="shared" si="3"/>
        <v>0</v>
      </c>
      <c r="Z11" s="67">
        <f t="shared" si="4"/>
        <v>0</v>
      </c>
      <c r="AB11" s="84"/>
    </row>
    <row r="12" spans="1:29" ht="68.25" customHeight="1">
      <c r="A12" s="785"/>
      <c r="B12" s="854"/>
      <c r="C12" s="854"/>
      <c r="D12" s="854"/>
      <c r="E12" s="854"/>
      <c r="F12" s="854"/>
      <c r="G12" s="848"/>
      <c r="H12" s="848"/>
      <c r="I12" s="848"/>
      <c r="J12" s="415" t="s">
        <v>141</v>
      </c>
      <c r="K12" s="416" t="s">
        <v>387</v>
      </c>
      <c r="L12" s="814"/>
      <c r="M12" s="156" t="s">
        <v>115</v>
      </c>
      <c r="N12" s="88">
        <v>0</v>
      </c>
      <c r="O12" s="262"/>
      <c r="P12" s="78">
        <v>1</v>
      </c>
      <c r="Q12" s="264"/>
      <c r="R12" s="78">
        <v>0</v>
      </c>
      <c r="S12" s="264"/>
      <c r="T12" s="89">
        <v>1</v>
      </c>
      <c r="U12" s="276"/>
      <c r="V12" s="67" t="str">
        <f t="shared" si="5"/>
        <v>-</v>
      </c>
      <c r="W12" s="67">
        <f t="shared" si="1"/>
        <v>0</v>
      </c>
      <c r="X12" s="67" t="str">
        <f t="shared" si="2"/>
        <v>-</v>
      </c>
      <c r="Y12" s="67">
        <f t="shared" si="3"/>
        <v>0</v>
      </c>
      <c r="Z12" s="67">
        <f t="shared" si="4"/>
        <v>0</v>
      </c>
    </row>
    <row r="13" spans="1:29" ht="112.5" customHeight="1">
      <c r="A13" s="766"/>
      <c r="B13" s="855"/>
      <c r="C13" s="855"/>
      <c r="D13" s="855"/>
      <c r="E13" s="161" t="s">
        <v>64</v>
      </c>
      <c r="F13" s="161" t="s">
        <v>288</v>
      </c>
      <c r="G13" s="366" t="s">
        <v>425</v>
      </c>
      <c r="H13" s="196" t="s">
        <v>425</v>
      </c>
      <c r="I13" s="211" t="s">
        <v>66</v>
      </c>
      <c r="J13" s="52" t="s">
        <v>165</v>
      </c>
      <c r="K13" s="198" t="s">
        <v>143</v>
      </c>
      <c r="L13" s="814"/>
      <c r="M13" s="156" t="s">
        <v>68</v>
      </c>
      <c r="N13" s="79" t="s">
        <v>425</v>
      </c>
      <c r="O13" s="263"/>
      <c r="P13" s="79">
        <v>5.0000000000000001E-3</v>
      </c>
      <c r="Q13" s="263"/>
      <c r="R13" s="79">
        <v>5.0000000000000001E-3</v>
      </c>
      <c r="S13" s="263"/>
      <c r="T13" s="91">
        <v>5.0000000000000001E-3</v>
      </c>
      <c r="U13" s="275"/>
      <c r="V13" s="67" t="str">
        <f>IF(O13,IF(O13&gt;=0.5%,100%,IF(AND(O13&gt;0.4%),79%,0%)),"-")</f>
        <v>-</v>
      </c>
      <c r="W13" s="67" t="str">
        <f>IF(Q13,IF(Q13&gt;=0.5%,100%,IF(AND(Q13&gt;0.4%),79%,0%)),"-")</f>
        <v>-</v>
      </c>
      <c r="X13" s="67" t="str">
        <f>IF(S13,IF(S13&gt;=0.5%,100%,IF(AND(S13&gt;0.4%),79%,0%)),"-")</f>
        <v>-</v>
      </c>
      <c r="Y13" s="67" t="str">
        <f>IF(U13,IF(U13&gt;=0.5%,100%,IF(AND(U13&gt;0.4%),79%,0%)),"-")</f>
        <v>-</v>
      </c>
      <c r="Z13" s="67" t="str">
        <f t="shared" si="4"/>
        <v>-</v>
      </c>
    </row>
    <row r="14" spans="1:29" ht="105" customHeight="1">
      <c r="A14" s="765" t="s">
        <v>110</v>
      </c>
      <c r="B14" s="819" t="s">
        <v>71</v>
      </c>
      <c r="C14" s="819" t="s">
        <v>72</v>
      </c>
      <c r="D14" s="819" t="s">
        <v>81</v>
      </c>
      <c r="E14" s="819" t="s">
        <v>82</v>
      </c>
      <c r="F14" s="819" t="s">
        <v>83</v>
      </c>
      <c r="G14" s="817">
        <v>0.7</v>
      </c>
      <c r="H14" s="811">
        <v>0.8</v>
      </c>
      <c r="I14" s="54" t="s">
        <v>163</v>
      </c>
      <c r="J14" s="54" t="s">
        <v>147</v>
      </c>
      <c r="K14" s="54" t="s">
        <v>163</v>
      </c>
      <c r="L14" s="814"/>
      <c r="M14" s="54" t="s">
        <v>113</v>
      </c>
      <c r="N14" s="64">
        <v>0</v>
      </c>
      <c r="O14" s="247"/>
      <c r="P14" s="64" t="s">
        <v>399</v>
      </c>
      <c r="Q14" s="247"/>
      <c r="R14" s="64">
        <v>0</v>
      </c>
      <c r="S14" s="247"/>
      <c r="T14" s="64" t="s">
        <v>399</v>
      </c>
      <c r="U14" s="272"/>
      <c r="V14" s="67" t="str">
        <f>IF(O14,IF(O14&gt;=90%,100%,59%),"-")</f>
        <v>-</v>
      </c>
      <c r="W14" s="67" t="str">
        <f>IF(Q14,IF(Q14&gt;=90%,100%,59%),"-")</f>
        <v>-</v>
      </c>
      <c r="X14" s="67" t="str">
        <f>IF(S14,IF(S14&gt;=90%,100%,59%),"-")</f>
        <v>-</v>
      </c>
      <c r="Y14" s="67" t="str">
        <f>IF(U14,IF(U14&gt;=90%,100%,59%),"-")</f>
        <v>-</v>
      </c>
      <c r="Z14" s="67" t="str">
        <f t="shared" si="4"/>
        <v>-</v>
      </c>
    </row>
    <row r="15" spans="1:29" ht="98.25" customHeight="1">
      <c r="A15" s="766"/>
      <c r="B15" s="819"/>
      <c r="C15" s="819"/>
      <c r="D15" s="819"/>
      <c r="E15" s="819"/>
      <c r="F15" s="819"/>
      <c r="G15" s="817"/>
      <c r="H15" s="811"/>
      <c r="I15" s="54" t="s">
        <v>474</v>
      </c>
      <c r="J15" s="441" t="s">
        <v>472</v>
      </c>
      <c r="K15" s="441" t="s">
        <v>471</v>
      </c>
      <c r="L15" s="814"/>
      <c r="M15" s="54" t="s">
        <v>113</v>
      </c>
      <c r="N15" s="64">
        <v>0</v>
      </c>
      <c r="O15" s="247"/>
      <c r="P15" s="64">
        <v>1</v>
      </c>
      <c r="Q15" s="247"/>
      <c r="R15" s="64">
        <v>0</v>
      </c>
      <c r="S15" s="247"/>
      <c r="T15" s="92">
        <v>0</v>
      </c>
      <c r="U15" s="272"/>
      <c r="V15" s="67" t="str">
        <f t="shared" si="5"/>
        <v>-</v>
      </c>
      <c r="W15" s="67">
        <f t="shared" si="1"/>
        <v>0</v>
      </c>
      <c r="X15" s="67" t="str">
        <f t="shared" si="2"/>
        <v>-</v>
      </c>
      <c r="Y15" s="67" t="str">
        <f t="shared" si="3"/>
        <v>-</v>
      </c>
      <c r="Z15" s="67">
        <f t="shared" si="4"/>
        <v>0</v>
      </c>
    </row>
    <row r="16" spans="1:29" ht="86.25" customHeight="1">
      <c r="A16" s="225" t="s">
        <v>111</v>
      </c>
      <c r="B16" s="452" t="s">
        <v>286</v>
      </c>
      <c r="C16" s="452" t="s">
        <v>287</v>
      </c>
      <c r="D16" s="442" t="s">
        <v>411</v>
      </c>
      <c r="E16" s="207" t="s">
        <v>413</v>
      </c>
      <c r="F16" s="207" t="s">
        <v>414</v>
      </c>
      <c r="G16" s="208">
        <v>0.8</v>
      </c>
      <c r="H16" s="208" t="s">
        <v>412</v>
      </c>
      <c r="I16" s="207" t="s">
        <v>414</v>
      </c>
      <c r="J16" s="205" t="s">
        <v>415</v>
      </c>
      <c r="K16" s="205" t="s">
        <v>416</v>
      </c>
      <c r="L16" s="213"/>
      <c r="M16" s="205" t="s">
        <v>113</v>
      </c>
      <c r="N16" s="93">
        <v>1</v>
      </c>
      <c r="O16" s="262"/>
      <c r="P16" s="80">
        <v>1</v>
      </c>
      <c r="Q16" s="264"/>
      <c r="R16" s="80">
        <v>1</v>
      </c>
      <c r="S16" s="264"/>
      <c r="T16" s="94">
        <v>1</v>
      </c>
      <c r="U16" s="276"/>
      <c r="V16" s="67">
        <f t="shared" si="5"/>
        <v>0</v>
      </c>
      <c r="W16" s="67">
        <f>IFERROR((Q16*100%)/P16,"-")</f>
        <v>0</v>
      </c>
      <c r="X16" s="67">
        <f t="shared" ref="X16" si="16">IFERROR((S16*100%)/R16,"-")</f>
        <v>0</v>
      </c>
      <c r="Y16" s="67">
        <f t="shared" ref="Y16" si="17">IFERROR((U16*100%)/T16,"-")</f>
        <v>0</v>
      </c>
      <c r="Z16" s="67">
        <f t="shared" si="4"/>
        <v>0</v>
      </c>
    </row>
    <row r="17" spans="1:28" ht="40.5" customHeight="1">
      <c r="A17" s="1002" t="s">
        <v>278</v>
      </c>
      <c r="B17" s="1003"/>
      <c r="C17" s="1003"/>
      <c r="D17" s="1003"/>
      <c r="E17" s="1003"/>
      <c r="F17" s="1003"/>
      <c r="G17" s="1003"/>
      <c r="H17" s="1003"/>
      <c r="I17" s="1003"/>
      <c r="J17" s="1003"/>
      <c r="K17" s="1003"/>
      <c r="L17" s="1003"/>
      <c r="M17" s="1004"/>
      <c r="N17" s="70"/>
      <c r="O17" s="70"/>
      <c r="P17" s="70"/>
      <c r="Q17" s="70"/>
      <c r="R17" s="70"/>
      <c r="S17" s="70"/>
      <c r="T17" s="70"/>
      <c r="U17" s="70"/>
      <c r="V17" s="339">
        <f>AVERAGE(V4:V16)</f>
        <v>0</v>
      </c>
      <c r="W17" s="339">
        <f>AVERAGE(W4:W16)</f>
        <v>0</v>
      </c>
      <c r="X17" s="339">
        <f>AVERAGE(X4:X16)</f>
        <v>0</v>
      </c>
      <c r="Y17" s="339">
        <f>AVERAGE(Y4:Y16)</f>
        <v>0</v>
      </c>
      <c r="Z17" s="339">
        <f>AVERAGE(Z4:Z16)</f>
        <v>0</v>
      </c>
    </row>
    <row r="20" spans="1:28" ht="47.25" customHeight="1">
      <c r="A20" s="928" t="s">
        <v>577</v>
      </c>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row>
    <row r="21" spans="1:28" ht="42.75" customHeight="1">
      <c r="A21" s="813" t="s">
        <v>1105</v>
      </c>
      <c r="B21" s="813" t="s">
        <v>350</v>
      </c>
      <c r="C21" s="813" t="s">
        <v>187</v>
      </c>
      <c r="D21" s="813" t="s">
        <v>0</v>
      </c>
      <c r="E21" s="813" t="s">
        <v>343</v>
      </c>
      <c r="F21" s="813" t="s">
        <v>667</v>
      </c>
      <c r="G21" s="813" t="s">
        <v>1</v>
      </c>
      <c r="H21" s="813" t="s">
        <v>469</v>
      </c>
      <c r="I21" s="813" t="s">
        <v>108</v>
      </c>
      <c r="J21" s="813" t="s">
        <v>579</v>
      </c>
      <c r="K21" s="813" t="s">
        <v>580</v>
      </c>
      <c r="L21" s="789" t="s">
        <v>277</v>
      </c>
      <c r="M21" s="813" t="s">
        <v>2</v>
      </c>
      <c r="N21" s="813" t="s">
        <v>581</v>
      </c>
      <c r="O21" s="813" t="s">
        <v>469</v>
      </c>
      <c r="P21" s="839" t="s">
        <v>3</v>
      </c>
      <c r="Q21" s="839"/>
      <c r="R21" s="839"/>
      <c r="S21" s="839"/>
      <c r="T21" s="839"/>
      <c r="U21" s="839"/>
      <c r="V21" s="839"/>
      <c r="W21" s="839"/>
      <c r="X21" s="786" t="s">
        <v>434</v>
      </c>
      <c r="Y21" s="787"/>
      <c r="Z21" s="787"/>
      <c r="AA21" s="787"/>
      <c r="AB21" s="788"/>
    </row>
    <row r="22" spans="1:28" ht="54.75" customHeight="1">
      <c r="A22" s="813"/>
      <c r="B22" s="813"/>
      <c r="C22" s="813"/>
      <c r="D22" s="813"/>
      <c r="E22" s="813"/>
      <c r="F22" s="813"/>
      <c r="G22" s="813"/>
      <c r="H22" s="813"/>
      <c r="I22" s="813"/>
      <c r="J22" s="763"/>
      <c r="K22" s="995"/>
      <c r="L22" s="790"/>
      <c r="M22" s="763"/>
      <c r="N22" s="763"/>
      <c r="O22" s="813"/>
      <c r="P22" s="484" t="s">
        <v>124</v>
      </c>
      <c r="Q22" s="484" t="s">
        <v>126</v>
      </c>
      <c r="R22" s="484" t="s">
        <v>125</v>
      </c>
      <c r="S22" s="484" t="s">
        <v>127</v>
      </c>
      <c r="T22" s="484" t="s">
        <v>128</v>
      </c>
      <c r="U22" s="484" t="s">
        <v>129</v>
      </c>
      <c r="V22" s="484" t="s">
        <v>130</v>
      </c>
      <c r="W22" s="484" t="s">
        <v>131</v>
      </c>
      <c r="X22" s="484" t="s">
        <v>295</v>
      </c>
      <c r="Y22" s="484" t="s">
        <v>292</v>
      </c>
      <c r="Z22" s="484" t="s">
        <v>293</v>
      </c>
      <c r="AA22" s="484" t="s">
        <v>294</v>
      </c>
      <c r="AB22" s="484" t="s">
        <v>582</v>
      </c>
    </row>
    <row r="23" spans="1:28" ht="149.25" customHeight="1">
      <c r="A23" s="716" t="s">
        <v>110</v>
      </c>
      <c r="B23" s="519" t="s">
        <v>71</v>
      </c>
      <c r="C23" s="519" t="s">
        <v>72</v>
      </c>
      <c r="D23" s="519" t="s">
        <v>583</v>
      </c>
      <c r="E23" s="520" t="s">
        <v>914</v>
      </c>
      <c r="F23" s="519" t="s">
        <v>875</v>
      </c>
      <c r="G23" s="523">
        <v>0.7</v>
      </c>
      <c r="H23" s="521">
        <v>0.8</v>
      </c>
      <c r="I23" s="520" t="s">
        <v>608</v>
      </c>
      <c r="J23" s="520" t="s">
        <v>1106</v>
      </c>
      <c r="K23" s="520" t="s">
        <v>1107</v>
      </c>
      <c r="L23" s="790"/>
      <c r="M23" s="700" t="s">
        <v>1108</v>
      </c>
      <c r="N23" s="717">
        <v>9.1999999999999998E-3</v>
      </c>
      <c r="O23" s="718" t="s">
        <v>1109</v>
      </c>
      <c r="P23" s="705" t="s">
        <v>1110</v>
      </c>
      <c r="Q23" s="719"/>
      <c r="R23" s="705" t="s">
        <v>1110</v>
      </c>
      <c r="S23" s="719"/>
      <c r="T23" s="705" t="s">
        <v>1110</v>
      </c>
      <c r="U23" s="706"/>
      <c r="V23" s="705" t="s">
        <v>1110</v>
      </c>
      <c r="W23" s="706"/>
      <c r="X23" s="499" t="str">
        <f>IF(Q23,IF(Q23&lt;=1%,100%,0%),"-")</f>
        <v>-</v>
      </c>
      <c r="Y23" s="499" t="str">
        <f>IF(S23,IF(S23&lt;=1%,100%,0%),"-")</f>
        <v>-</v>
      </c>
      <c r="Z23" s="499" t="str">
        <f>IF(U23,IF(U23&lt;=1%,100%,0%),"-")</f>
        <v>-</v>
      </c>
      <c r="AA23" s="499" t="str">
        <f>IF(W23,IF(W23&lt;=1%,100%,0%),"-")</f>
        <v>-</v>
      </c>
      <c r="AB23" s="499" t="str">
        <f>IFERROR(AVERAGE(X23:AA23),"-")</f>
        <v>-</v>
      </c>
    </row>
    <row r="24" spans="1:28" ht="45.75" customHeight="1">
      <c r="A24" s="843" t="s">
        <v>278</v>
      </c>
      <c r="B24" s="844"/>
      <c r="C24" s="844"/>
      <c r="D24" s="844"/>
      <c r="E24" s="844"/>
      <c r="F24" s="844"/>
      <c r="G24" s="844"/>
      <c r="H24" s="844"/>
      <c r="I24" s="844"/>
      <c r="J24" s="844"/>
      <c r="K24" s="844"/>
      <c r="L24" s="844"/>
      <c r="M24" s="844"/>
      <c r="N24" s="844"/>
      <c r="O24" s="844"/>
      <c r="P24" s="844"/>
      <c r="Q24" s="844"/>
      <c r="R24" s="844"/>
      <c r="S24" s="844"/>
      <c r="T24" s="844"/>
      <c r="U24" s="844"/>
      <c r="V24" s="844"/>
      <c r="W24" s="845"/>
      <c r="X24" s="499" t="e">
        <f t="shared" ref="X24:AA24" si="18">AVERAGE(X23:X23)</f>
        <v>#DIV/0!</v>
      </c>
      <c r="Y24" s="499" t="e">
        <f t="shared" si="18"/>
        <v>#DIV/0!</v>
      </c>
      <c r="Z24" s="499" t="e">
        <f t="shared" si="18"/>
        <v>#DIV/0!</v>
      </c>
      <c r="AA24" s="499" t="e">
        <f t="shared" si="18"/>
        <v>#DIV/0!</v>
      </c>
      <c r="AB24" s="499" t="e">
        <f>AVERAGE(AB23:AB23)</f>
        <v>#DIV/0!</v>
      </c>
    </row>
  </sheetData>
  <mergeCells count="64">
    <mergeCell ref="P21:W21"/>
    <mergeCell ref="X21:AB21"/>
    <mergeCell ref="A24:W24"/>
    <mergeCell ref="A20:AB20"/>
    <mergeCell ref="A21:A22"/>
    <mergeCell ref="B21:B22"/>
    <mergeCell ref="C21:C22"/>
    <mergeCell ref="D21:D22"/>
    <mergeCell ref="E21:E22"/>
    <mergeCell ref="F21:F22"/>
    <mergeCell ref="G21:G22"/>
    <mergeCell ref="H21:H22"/>
    <mergeCell ref="I21:I22"/>
    <mergeCell ref="J21:J22"/>
    <mergeCell ref="K21:K22"/>
    <mergeCell ref="L21:L23"/>
    <mergeCell ref="N21:N22"/>
    <mergeCell ref="O21:O22"/>
    <mergeCell ref="D5:D7"/>
    <mergeCell ref="C8:C10"/>
    <mergeCell ref="C11:C13"/>
    <mergeCell ref="D11:D13"/>
    <mergeCell ref="A17:M17"/>
    <mergeCell ref="B11:B13"/>
    <mergeCell ref="F11:F12"/>
    <mergeCell ref="G11:G12"/>
    <mergeCell ref="H11:H12"/>
    <mergeCell ref="I11:I12"/>
    <mergeCell ref="E11:E12"/>
    <mergeCell ref="G14:G15"/>
    <mergeCell ref="H14:H15"/>
    <mergeCell ref="E14:E15"/>
    <mergeCell ref="F14:F15"/>
    <mergeCell ref="A11:A13"/>
    <mergeCell ref="M21:M22"/>
    <mergeCell ref="I8:I10"/>
    <mergeCell ref="D8:D10"/>
    <mergeCell ref="B5:B10"/>
    <mergeCell ref="C5:C7"/>
    <mergeCell ref="E8:E10"/>
    <mergeCell ref="F8:F10"/>
    <mergeCell ref="G8:G10"/>
    <mergeCell ref="H8:H10"/>
    <mergeCell ref="A5:A10"/>
    <mergeCell ref="A14:A15"/>
    <mergeCell ref="B14:B15"/>
    <mergeCell ref="C14:C15"/>
    <mergeCell ref="D14:D15"/>
    <mergeCell ref="K2:K3"/>
    <mergeCell ref="N2:T2"/>
    <mergeCell ref="V2:Z2"/>
    <mergeCell ref="A1:D1"/>
    <mergeCell ref="A2:A3"/>
    <mergeCell ref="B2:B3"/>
    <mergeCell ref="C2:C3"/>
    <mergeCell ref="D2:D3"/>
    <mergeCell ref="F2:F3"/>
    <mergeCell ref="G2:G3"/>
    <mergeCell ref="H2:H3"/>
    <mergeCell ref="I2:I3"/>
    <mergeCell ref="J2:J3"/>
    <mergeCell ref="E2:E3"/>
    <mergeCell ref="L2:L15"/>
    <mergeCell ref="M2:M3"/>
  </mergeCells>
  <conditionalFormatting sqref="V4:Z17">
    <cfRule type="cellIs" dxfId="11" priority="397" operator="lessThan">
      <formula>0.6</formula>
    </cfRule>
    <cfRule type="cellIs" dxfId="10" priority="398" operator="between">
      <formula>60%</formula>
      <formula>79%</formula>
    </cfRule>
    <cfRule type="cellIs" dxfId="9" priority="399" operator="between">
      <formula>80%</formula>
      <formula>100%</formula>
    </cfRule>
  </conditionalFormatting>
  <conditionalFormatting sqref="X23:AB24">
    <cfRule type="cellIs" dxfId="8" priority="1" operator="lessThan">
      <formula>0.6</formula>
    </cfRule>
    <cfRule type="cellIs" dxfId="7" priority="2" operator="between">
      <formula>60%</formula>
      <formula>79%</formula>
    </cfRule>
    <cfRule type="cellIs" dxfId="6"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sheetPr>
    <tabColor theme="7" tint="-0.249977111117893"/>
  </sheetPr>
  <dimension ref="A1:AC31"/>
  <sheetViews>
    <sheetView topLeftCell="A16" zoomScale="70" zoomScaleNormal="70" workbookViewId="0">
      <selection activeCell="Z18" sqref="Z18"/>
    </sheetView>
  </sheetViews>
  <sheetFormatPr baseColWidth="10" defaultColWidth="11.42578125" defaultRowHeight="12.75"/>
  <cols>
    <col min="1" max="8" width="11.42578125" style="68"/>
    <col min="9" max="9" width="30.5703125" style="68" customWidth="1"/>
    <col min="10" max="10" width="26" style="68" customWidth="1"/>
    <col min="11" max="11" width="27.42578125" style="68" customWidth="1"/>
    <col min="12" max="12" width="21.5703125" style="68" customWidth="1"/>
    <col min="13" max="13" width="21" style="68" customWidth="1"/>
    <col min="14" max="19" width="14.140625" style="68" customWidth="1"/>
    <col min="20" max="20" width="17.28515625" style="68" customWidth="1"/>
    <col min="21" max="21" width="16.7109375" style="68" customWidth="1"/>
    <col min="22" max="26" width="17.28515625" style="68" customWidth="1"/>
    <col min="27" max="27" width="13" style="68" customWidth="1"/>
    <col min="28" max="28" width="15" style="68" customWidth="1"/>
    <col min="29" max="29" width="14.140625" style="68" customWidth="1"/>
    <col min="30" max="16384" width="11.42578125" style="68"/>
  </cols>
  <sheetData>
    <row r="1" spans="1:29" ht="47.25" customHeight="1">
      <c r="A1" s="757" t="s">
        <v>313</v>
      </c>
      <c r="B1" s="824"/>
      <c r="C1" s="824"/>
      <c r="D1" s="824"/>
    </row>
    <row r="2" spans="1:29" ht="51">
      <c r="A2" s="300" t="s">
        <v>352</v>
      </c>
      <c r="B2" s="300" t="s">
        <v>350</v>
      </c>
      <c r="C2" s="300" t="s">
        <v>349</v>
      </c>
      <c r="D2" s="300" t="s">
        <v>0</v>
      </c>
      <c r="E2" s="300" t="s">
        <v>343</v>
      </c>
      <c r="F2" s="300" t="s">
        <v>341</v>
      </c>
      <c r="G2" s="300" t="s">
        <v>1</v>
      </c>
      <c r="H2" s="300" t="s">
        <v>340</v>
      </c>
      <c r="I2" s="300" t="s">
        <v>108</v>
      </c>
      <c r="J2" s="300" t="s">
        <v>187</v>
      </c>
      <c r="K2" s="95" t="s">
        <v>109</v>
      </c>
      <c r="L2" s="814" t="s">
        <v>277</v>
      </c>
      <c r="M2" s="95" t="s">
        <v>2</v>
      </c>
      <c r="N2" s="896" t="s">
        <v>3</v>
      </c>
      <c r="O2" s="896"/>
      <c r="P2" s="896"/>
      <c r="Q2" s="896"/>
      <c r="R2" s="896"/>
      <c r="S2" s="896"/>
      <c r="T2" s="896"/>
      <c r="U2" s="896"/>
      <c r="V2" s="786" t="s">
        <v>434</v>
      </c>
      <c r="W2" s="787"/>
      <c r="X2" s="787"/>
      <c r="Y2" s="787"/>
      <c r="Z2" s="788"/>
    </row>
    <row r="3" spans="1:29" ht="38.25">
      <c r="A3" s="96"/>
      <c r="B3" s="96"/>
      <c r="C3" s="96"/>
      <c r="D3" s="96"/>
      <c r="E3" s="96"/>
      <c r="F3" s="96"/>
      <c r="G3" s="96"/>
      <c r="H3" s="96"/>
      <c r="I3" s="96"/>
      <c r="J3" s="96"/>
      <c r="K3" s="96"/>
      <c r="L3" s="814"/>
      <c r="M3" s="96"/>
      <c r="N3" s="309" t="s">
        <v>124</v>
      </c>
      <c r="O3" s="309" t="s">
        <v>126</v>
      </c>
      <c r="P3" s="309" t="s">
        <v>125</v>
      </c>
      <c r="Q3" s="309" t="s">
        <v>127</v>
      </c>
      <c r="R3" s="309" t="s">
        <v>128</v>
      </c>
      <c r="S3" s="309" t="s">
        <v>129</v>
      </c>
      <c r="T3" s="309" t="s">
        <v>130</v>
      </c>
      <c r="U3" s="309" t="s">
        <v>298</v>
      </c>
      <c r="V3" s="309" t="s">
        <v>296</v>
      </c>
      <c r="W3" s="309" t="s">
        <v>292</v>
      </c>
      <c r="X3" s="309" t="s">
        <v>293</v>
      </c>
      <c r="Y3" s="309" t="s">
        <v>294</v>
      </c>
      <c r="Z3" s="342" t="s">
        <v>467</v>
      </c>
    </row>
    <row r="4" spans="1:29" ht="117" customHeight="1">
      <c r="A4" s="439" t="s">
        <v>424</v>
      </c>
      <c r="B4" s="437" t="s">
        <v>4</v>
      </c>
      <c r="C4" s="437" t="s">
        <v>5</v>
      </c>
      <c r="D4" s="437" t="s">
        <v>177</v>
      </c>
      <c r="E4" s="305" t="s">
        <v>10</v>
      </c>
      <c r="F4" s="305" t="s">
        <v>11</v>
      </c>
      <c r="G4" s="164">
        <v>0.9</v>
      </c>
      <c r="H4" s="168">
        <v>1</v>
      </c>
      <c r="I4" s="305" t="s">
        <v>151</v>
      </c>
      <c r="J4" s="305" t="s">
        <v>373</v>
      </c>
      <c r="K4" s="305" t="s">
        <v>408</v>
      </c>
      <c r="L4" s="814"/>
      <c r="M4" s="305" t="s">
        <v>272</v>
      </c>
      <c r="N4" s="58">
        <v>1</v>
      </c>
      <c r="O4" s="247"/>
      <c r="P4" s="58">
        <v>1</v>
      </c>
      <c r="Q4" s="247"/>
      <c r="R4" s="58">
        <v>1</v>
      </c>
      <c r="S4" s="247"/>
      <c r="T4" s="58">
        <v>1</v>
      </c>
      <c r="U4" s="255"/>
      <c r="V4" s="67">
        <f t="shared" ref="V4:V17" si="0">IFERROR((O4*100%)/N4,"-")</f>
        <v>0</v>
      </c>
      <c r="W4" s="67">
        <f t="shared" ref="W4:W17" si="1">IFERROR((Q4*100%)/P4,"-")</f>
        <v>0</v>
      </c>
      <c r="X4" s="67">
        <f t="shared" ref="X4:X17" si="2">IFERROR((S4*100%)/R4,"-")</f>
        <v>0</v>
      </c>
      <c r="Y4" s="67">
        <f t="shared" ref="Y4:Y17" si="3">IFERROR((U4*100%)/T4,"-")</f>
        <v>0</v>
      </c>
      <c r="Z4" s="67">
        <f t="shared" ref="Z4:Z17" si="4">IFERROR(AVERAGE(V4:Y4),"-")</f>
        <v>0</v>
      </c>
    </row>
    <row r="5" spans="1:29" ht="76.5">
      <c r="A5" s="765" t="s">
        <v>29</v>
      </c>
      <c r="B5" s="820" t="s">
        <v>26</v>
      </c>
      <c r="C5" s="820" t="s">
        <v>27</v>
      </c>
      <c r="D5" s="820" t="s">
        <v>281</v>
      </c>
      <c r="E5" s="304" t="s">
        <v>28</v>
      </c>
      <c r="F5" s="326" t="s">
        <v>464</v>
      </c>
      <c r="G5" s="307">
        <v>1</v>
      </c>
      <c r="H5" s="308">
        <v>1</v>
      </c>
      <c r="I5" s="315" t="s">
        <v>134</v>
      </c>
      <c r="J5" s="315" t="s">
        <v>417</v>
      </c>
      <c r="K5" s="374" t="s">
        <v>473</v>
      </c>
      <c r="L5" s="814"/>
      <c r="M5" s="315" t="s">
        <v>112</v>
      </c>
      <c r="N5" s="59">
        <v>0</v>
      </c>
      <c r="O5" s="248"/>
      <c r="P5" s="59">
        <v>0</v>
      </c>
      <c r="Q5" s="248"/>
      <c r="R5" s="59">
        <v>0</v>
      </c>
      <c r="S5" s="248"/>
      <c r="T5" s="59">
        <v>0</v>
      </c>
      <c r="U5" s="289"/>
      <c r="V5" s="67" t="str">
        <f t="shared" si="0"/>
        <v>-</v>
      </c>
      <c r="W5" s="67" t="str">
        <f t="shared" si="1"/>
        <v>-</v>
      </c>
      <c r="X5" s="67" t="str">
        <f t="shared" si="2"/>
        <v>-</v>
      </c>
      <c r="Y5" s="67" t="str">
        <f t="shared" si="3"/>
        <v>-</v>
      </c>
      <c r="Z5" s="67" t="str">
        <f t="shared" si="4"/>
        <v>-</v>
      </c>
    </row>
    <row r="6" spans="1:29" ht="75.75" customHeight="1">
      <c r="A6" s="785"/>
      <c r="B6" s="820"/>
      <c r="C6" s="820"/>
      <c r="D6" s="820"/>
      <c r="E6" s="102" t="s">
        <v>33</v>
      </c>
      <c r="F6" s="378" t="s">
        <v>34</v>
      </c>
      <c r="G6" s="379">
        <v>0.7</v>
      </c>
      <c r="H6" s="380">
        <v>0.9</v>
      </c>
      <c r="I6" s="379" t="s">
        <v>156</v>
      </c>
      <c r="J6" s="409" t="s">
        <v>504</v>
      </c>
      <c r="K6" s="409" t="s">
        <v>506</v>
      </c>
      <c r="L6" s="814"/>
      <c r="M6" s="407" t="s">
        <v>503</v>
      </c>
      <c r="N6" s="60">
        <v>1</v>
      </c>
      <c r="O6" s="247"/>
      <c r="P6" s="60">
        <v>1</v>
      </c>
      <c r="Q6" s="247"/>
      <c r="R6" s="60">
        <v>1</v>
      </c>
      <c r="S6" s="247"/>
      <c r="T6" s="60">
        <v>1</v>
      </c>
      <c r="U6" s="255"/>
      <c r="V6" s="67">
        <f t="shared" ref="V6" si="5">IFERROR((O6*100%)/N6,"-")</f>
        <v>0</v>
      </c>
      <c r="W6" s="67">
        <f t="shared" ref="W6" si="6">IFERROR((Q6*100%)/P6,"-")</f>
        <v>0</v>
      </c>
      <c r="X6" s="67">
        <f t="shared" ref="X6" si="7">IFERROR((S6*100%)/R6,"-")</f>
        <v>0</v>
      </c>
      <c r="Y6" s="67">
        <f t="shared" ref="Y6" si="8">IFERROR((U6*100%)/T6,"-")</f>
        <v>0</v>
      </c>
      <c r="Z6" s="67">
        <f t="shared" ref="Z6" si="9">IFERROR(AVERAGE(V6:Y6),"-")</f>
        <v>0</v>
      </c>
    </row>
    <row r="7" spans="1:29" ht="63.75">
      <c r="A7" s="785"/>
      <c r="B7" s="820"/>
      <c r="C7" s="820"/>
      <c r="D7" s="820"/>
      <c r="E7" s="304" t="s">
        <v>35</v>
      </c>
      <c r="F7" s="310" t="s">
        <v>34</v>
      </c>
      <c r="G7" s="307">
        <v>0.8</v>
      </c>
      <c r="H7" s="308">
        <v>0.9</v>
      </c>
      <c r="I7" s="307" t="s">
        <v>157</v>
      </c>
      <c r="J7" s="315" t="s">
        <v>274</v>
      </c>
      <c r="K7" s="407" t="s">
        <v>513</v>
      </c>
      <c r="L7" s="814"/>
      <c r="M7" s="315" t="s">
        <v>112</v>
      </c>
      <c r="N7" s="60">
        <v>0</v>
      </c>
      <c r="O7" s="247"/>
      <c r="P7" s="60">
        <v>1</v>
      </c>
      <c r="Q7" s="247"/>
      <c r="R7" s="60">
        <v>1</v>
      </c>
      <c r="S7" s="247"/>
      <c r="T7" s="60">
        <v>1</v>
      </c>
      <c r="U7" s="255"/>
      <c r="V7" s="67" t="str">
        <f t="shared" si="0"/>
        <v>-</v>
      </c>
      <c r="W7" s="67">
        <f t="shared" si="1"/>
        <v>0</v>
      </c>
      <c r="X7" s="67">
        <f t="shared" si="2"/>
        <v>0</v>
      </c>
      <c r="Y7" s="67">
        <f t="shared" si="3"/>
        <v>0</v>
      </c>
      <c r="Z7" s="67">
        <f t="shared" si="4"/>
        <v>0</v>
      </c>
    </row>
    <row r="8" spans="1:29" ht="109.5" customHeight="1">
      <c r="A8" s="785"/>
      <c r="B8" s="820"/>
      <c r="C8" s="820"/>
      <c r="D8" s="820"/>
      <c r="E8" s="304" t="s">
        <v>39</v>
      </c>
      <c r="F8" s="310" t="s">
        <v>40</v>
      </c>
      <c r="G8" s="307">
        <v>0.9</v>
      </c>
      <c r="H8" s="308">
        <v>0.9</v>
      </c>
      <c r="I8" s="307" t="s">
        <v>159</v>
      </c>
      <c r="J8" s="315" t="s">
        <v>42</v>
      </c>
      <c r="K8" s="315" t="s">
        <v>155</v>
      </c>
      <c r="L8" s="814"/>
      <c r="M8" s="307" t="s">
        <v>112</v>
      </c>
      <c r="N8" s="60">
        <v>0</v>
      </c>
      <c r="O8" s="247"/>
      <c r="P8" s="60">
        <v>1</v>
      </c>
      <c r="Q8" s="247"/>
      <c r="R8" s="60">
        <v>1</v>
      </c>
      <c r="S8" s="247"/>
      <c r="T8" s="60">
        <v>1</v>
      </c>
      <c r="U8" s="255"/>
      <c r="V8" s="67" t="str">
        <f t="shared" si="0"/>
        <v>-</v>
      </c>
      <c r="W8" s="67">
        <f t="shared" si="1"/>
        <v>0</v>
      </c>
      <c r="X8" s="67">
        <f t="shared" si="2"/>
        <v>0</v>
      </c>
      <c r="Y8" s="67">
        <f t="shared" si="3"/>
        <v>0</v>
      </c>
      <c r="Z8" s="67">
        <f t="shared" si="4"/>
        <v>0</v>
      </c>
    </row>
    <row r="9" spans="1:29" ht="51" customHeight="1">
      <c r="A9" s="785"/>
      <c r="B9" s="820"/>
      <c r="C9" s="820" t="s">
        <v>46</v>
      </c>
      <c r="D9" s="838" t="s">
        <v>172</v>
      </c>
      <c r="E9" s="820" t="s">
        <v>47</v>
      </c>
      <c r="F9" s="820" t="s">
        <v>48</v>
      </c>
      <c r="G9" s="840">
        <v>0.9</v>
      </c>
      <c r="H9" s="859">
        <v>0.9</v>
      </c>
      <c r="I9" s="795" t="s">
        <v>322</v>
      </c>
      <c r="J9" s="463" t="s">
        <v>169</v>
      </c>
      <c r="K9" s="463" t="s">
        <v>556</v>
      </c>
      <c r="L9" s="814"/>
      <c r="M9" s="463" t="s">
        <v>553</v>
      </c>
      <c r="N9" s="60">
        <v>1</v>
      </c>
      <c r="O9" s="247"/>
      <c r="P9" s="60">
        <v>1</v>
      </c>
      <c r="Q9" s="247"/>
      <c r="R9" s="60">
        <v>1</v>
      </c>
      <c r="S9" s="247"/>
      <c r="T9" s="60">
        <v>1</v>
      </c>
      <c r="U9" s="256"/>
      <c r="V9" s="67">
        <f t="shared" si="0"/>
        <v>0</v>
      </c>
      <c r="W9" s="67">
        <f t="shared" si="1"/>
        <v>0</v>
      </c>
      <c r="X9" s="67">
        <f t="shared" si="2"/>
        <v>0</v>
      </c>
      <c r="Y9" s="67">
        <f t="shared" si="3"/>
        <v>0</v>
      </c>
      <c r="Z9" s="67">
        <f t="shared" si="4"/>
        <v>0</v>
      </c>
      <c r="AA9" s="35"/>
      <c r="AB9" s="35"/>
      <c r="AC9" s="35"/>
    </row>
    <row r="10" spans="1:29" ht="73.5" customHeight="1">
      <c r="A10" s="785"/>
      <c r="B10" s="820"/>
      <c r="C10" s="820"/>
      <c r="D10" s="838"/>
      <c r="E10" s="820"/>
      <c r="F10" s="820"/>
      <c r="G10" s="840"/>
      <c r="H10" s="859"/>
      <c r="I10" s="796"/>
      <c r="J10" s="473" t="s">
        <v>569</v>
      </c>
      <c r="K10" s="473" t="s">
        <v>570</v>
      </c>
      <c r="L10" s="814"/>
      <c r="M10" s="463" t="s">
        <v>554</v>
      </c>
      <c r="N10" s="60">
        <v>1</v>
      </c>
      <c r="O10" s="247"/>
      <c r="P10" s="60">
        <v>1</v>
      </c>
      <c r="Q10" s="247"/>
      <c r="R10" s="60">
        <v>1</v>
      </c>
      <c r="S10" s="247"/>
      <c r="T10" s="60">
        <v>1</v>
      </c>
      <c r="U10" s="256"/>
      <c r="V10" s="67">
        <f t="shared" ref="V10" si="10">IFERROR((O10*100%)/N10,"-")</f>
        <v>0</v>
      </c>
      <c r="W10" s="67">
        <f t="shared" ref="W10" si="11">IFERROR((Q10*100%)/P10,"-")</f>
        <v>0</v>
      </c>
      <c r="X10" s="67">
        <f t="shared" ref="X10" si="12">IFERROR((S10*100%)/R10,"-")</f>
        <v>0</v>
      </c>
      <c r="Y10" s="67">
        <f t="shared" ref="Y10" si="13">IFERROR((U10*100%)/T10,"-")</f>
        <v>0</v>
      </c>
      <c r="Z10" s="67">
        <f t="shared" ref="Z10" si="14">IFERROR(AVERAGE(V10:Y10),"-")</f>
        <v>0</v>
      </c>
      <c r="AA10" s="35"/>
      <c r="AB10" s="35"/>
      <c r="AC10" s="35"/>
    </row>
    <row r="11" spans="1:29" ht="51">
      <c r="A11" s="766"/>
      <c r="B11" s="820"/>
      <c r="C11" s="820"/>
      <c r="D11" s="838"/>
      <c r="E11" s="820"/>
      <c r="F11" s="820"/>
      <c r="G11" s="840"/>
      <c r="H11" s="859"/>
      <c r="I11" s="797"/>
      <c r="J11" s="419" t="s">
        <v>549</v>
      </c>
      <c r="K11" s="463" t="s">
        <v>550</v>
      </c>
      <c r="L11" s="814"/>
      <c r="M11" s="463" t="s">
        <v>558</v>
      </c>
      <c r="N11" s="60">
        <v>0</v>
      </c>
      <c r="O11" s="247"/>
      <c r="P11" s="60">
        <v>1</v>
      </c>
      <c r="Q11" s="247"/>
      <c r="R11" s="60">
        <v>0</v>
      </c>
      <c r="S11" s="247"/>
      <c r="T11" s="60">
        <v>1</v>
      </c>
      <c r="U11" s="256"/>
      <c r="V11" s="67" t="str">
        <f t="shared" si="0"/>
        <v>-</v>
      </c>
      <c r="W11" s="67">
        <f t="shared" si="1"/>
        <v>0</v>
      </c>
      <c r="X11" s="67" t="str">
        <f t="shared" si="2"/>
        <v>-</v>
      </c>
      <c r="Y11" s="67">
        <f t="shared" si="3"/>
        <v>0</v>
      </c>
      <c r="Z11" s="67">
        <f t="shared" si="4"/>
        <v>0</v>
      </c>
      <c r="AA11" s="35"/>
      <c r="AB11" s="35"/>
      <c r="AC11" s="35"/>
    </row>
    <row r="12" spans="1:29" ht="96" customHeight="1">
      <c r="A12" s="765" t="s">
        <v>392</v>
      </c>
      <c r="B12" s="853" t="s">
        <v>282</v>
      </c>
      <c r="C12" s="853" t="s">
        <v>283</v>
      </c>
      <c r="D12" s="853" t="s">
        <v>438</v>
      </c>
      <c r="E12" s="853" t="s">
        <v>439</v>
      </c>
      <c r="F12" s="853" t="s">
        <v>443</v>
      </c>
      <c r="G12" s="1005">
        <v>1</v>
      </c>
      <c r="H12" s="1005">
        <v>1</v>
      </c>
      <c r="I12" s="847" t="s">
        <v>440</v>
      </c>
      <c r="J12" s="212" t="s">
        <v>444</v>
      </c>
      <c r="K12" s="212" t="s">
        <v>445</v>
      </c>
      <c r="L12" s="814"/>
      <c r="M12" s="103" t="s">
        <v>437</v>
      </c>
      <c r="N12" s="62">
        <v>1</v>
      </c>
      <c r="O12" s="247"/>
      <c r="P12" s="62">
        <v>0</v>
      </c>
      <c r="Q12" s="247"/>
      <c r="R12" s="62">
        <v>0</v>
      </c>
      <c r="S12" s="247"/>
      <c r="T12" s="62">
        <v>0</v>
      </c>
      <c r="U12" s="256"/>
      <c r="V12" s="67">
        <f t="shared" si="0"/>
        <v>0</v>
      </c>
      <c r="W12" s="67" t="str">
        <f t="shared" si="1"/>
        <v>-</v>
      </c>
      <c r="X12" s="67" t="str">
        <f t="shared" si="2"/>
        <v>-</v>
      </c>
      <c r="Y12" s="67" t="str">
        <f t="shared" si="3"/>
        <v>-</v>
      </c>
      <c r="Z12" s="67">
        <f t="shared" si="4"/>
        <v>0</v>
      </c>
      <c r="AA12" s="35"/>
      <c r="AB12" s="35"/>
      <c r="AC12" s="35"/>
    </row>
    <row r="13" spans="1:29" ht="97.5" customHeight="1">
      <c r="A13" s="785"/>
      <c r="B13" s="854"/>
      <c r="C13" s="854"/>
      <c r="D13" s="855"/>
      <c r="E13" s="855"/>
      <c r="F13" s="855"/>
      <c r="G13" s="1006"/>
      <c r="H13" s="1006"/>
      <c r="I13" s="849"/>
      <c r="J13" s="212" t="s">
        <v>441</v>
      </c>
      <c r="K13" s="212" t="s">
        <v>442</v>
      </c>
      <c r="L13" s="814"/>
      <c r="M13" s="103" t="s">
        <v>437</v>
      </c>
      <c r="N13" s="62">
        <v>0</v>
      </c>
      <c r="O13" s="247"/>
      <c r="P13" s="62">
        <v>1</v>
      </c>
      <c r="Q13" s="247"/>
      <c r="R13" s="62">
        <v>1</v>
      </c>
      <c r="S13" s="247"/>
      <c r="T13" s="62">
        <v>1</v>
      </c>
      <c r="U13" s="256"/>
      <c r="V13" s="67" t="str">
        <f t="shared" si="0"/>
        <v>-</v>
      </c>
      <c r="W13" s="67">
        <f t="shared" si="1"/>
        <v>0</v>
      </c>
      <c r="X13" s="67">
        <f t="shared" si="2"/>
        <v>0</v>
      </c>
      <c r="Y13" s="67">
        <f t="shared" si="3"/>
        <v>0</v>
      </c>
      <c r="Z13" s="67">
        <f t="shared" si="4"/>
        <v>0</v>
      </c>
      <c r="AA13" s="35"/>
      <c r="AB13" s="35"/>
      <c r="AC13" s="35"/>
    </row>
    <row r="14" spans="1:29" ht="146.25" customHeight="1">
      <c r="A14" s="766"/>
      <c r="B14" s="855"/>
      <c r="C14" s="855"/>
      <c r="D14" s="161" t="s">
        <v>284</v>
      </c>
      <c r="E14" s="161" t="s">
        <v>64</v>
      </c>
      <c r="F14" s="161" t="s">
        <v>288</v>
      </c>
      <c r="G14" s="63">
        <v>4.0000000000000001E-3</v>
      </c>
      <c r="H14" s="63">
        <v>5.0000000000000001E-3</v>
      </c>
      <c r="I14" s="212" t="s">
        <v>66</v>
      </c>
      <c r="J14" s="52" t="s">
        <v>142</v>
      </c>
      <c r="K14" s="198" t="s">
        <v>143</v>
      </c>
      <c r="L14" s="814"/>
      <c r="M14" s="103" t="s">
        <v>113</v>
      </c>
      <c r="N14" s="63" t="s">
        <v>452</v>
      </c>
      <c r="O14" s="263"/>
      <c r="P14" s="63" t="s">
        <v>452</v>
      </c>
      <c r="Q14" s="263"/>
      <c r="R14" s="63" t="s">
        <v>452</v>
      </c>
      <c r="S14" s="249"/>
      <c r="T14" s="63" t="s">
        <v>452</v>
      </c>
      <c r="U14" s="258"/>
      <c r="V14" s="67" t="str">
        <f>IF(O14,IF(O14&gt;=0.5%,100%,IF(AND(O14&gt;0.4%),79%,0%)),"-")</f>
        <v>-</v>
      </c>
      <c r="W14" s="67" t="str">
        <f>IF(Q14,IF(Q14&gt;=0.5%,100%,IF(AND(Q14&gt;0.4%),79%,0%)),"-")</f>
        <v>-</v>
      </c>
      <c r="X14" s="67" t="str">
        <f>IF(S14,IF(S14&gt;=0.5%,100%,IF(AND(S14&gt;0.4%),79%,0%)),"-")</f>
        <v>-</v>
      </c>
      <c r="Y14" s="67" t="str">
        <f>IF(U14,IF(U14&gt;=0.5%,100%,IF(AND(U14&gt;0.4%),79%,0%)),"-")</f>
        <v>-</v>
      </c>
      <c r="Z14" s="67" t="str">
        <f t="shared" si="4"/>
        <v>-</v>
      </c>
    </row>
    <row r="15" spans="1:29" ht="135.75" customHeight="1">
      <c r="A15" s="160" t="s">
        <v>110</v>
      </c>
      <c r="B15" s="302" t="s">
        <v>71</v>
      </c>
      <c r="C15" s="302" t="s">
        <v>72</v>
      </c>
      <c r="D15" s="302" t="s">
        <v>176</v>
      </c>
      <c r="E15" s="302" t="s">
        <v>82</v>
      </c>
      <c r="F15" s="302" t="s">
        <v>83</v>
      </c>
      <c r="G15" s="303">
        <v>0.7</v>
      </c>
      <c r="H15" s="301">
        <v>0.8</v>
      </c>
      <c r="I15" s="306" t="s">
        <v>355</v>
      </c>
      <c r="J15" s="54" t="s">
        <v>147</v>
      </c>
      <c r="K15" s="54" t="s">
        <v>354</v>
      </c>
      <c r="L15" s="814"/>
      <c r="M15" s="54" t="s">
        <v>168</v>
      </c>
      <c r="N15" s="64">
        <v>0</v>
      </c>
      <c r="O15" s="247"/>
      <c r="P15" s="64" t="s">
        <v>314</v>
      </c>
      <c r="Q15" s="247"/>
      <c r="R15" s="64">
        <v>0</v>
      </c>
      <c r="S15" s="247"/>
      <c r="T15" s="64" t="s">
        <v>314</v>
      </c>
      <c r="U15" s="255"/>
      <c r="V15" s="67" t="str">
        <f>IF(O15,IF(O15&gt;=90%,100%,59%),"-")</f>
        <v>-</v>
      </c>
      <c r="W15" s="67" t="str">
        <f>IF(Q15,IF(Q15&gt;=90%,100%,59%),"-")</f>
        <v>-</v>
      </c>
      <c r="X15" s="67" t="str">
        <f t="shared" si="2"/>
        <v>-</v>
      </c>
      <c r="Y15" s="67" t="str">
        <f>IF(U15,IF(U15&gt;=90%,100%,59%),"-")</f>
        <v>-</v>
      </c>
      <c r="Z15" s="67" t="str">
        <f t="shared" si="4"/>
        <v>-</v>
      </c>
    </row>
    <row r="16" spans="1:29" ht="123.75" customHeight="1">
      <c r="A16" s="160" t="s">
        <v>110</v>
      </c>
      <c r="B16" s="302" t="s">
        <v>71</v>
      </c>
      <c r="C16" s="302" t="s">
        <v>72</v>
      </c>
      <c r="D16" s="302" t="s">
        <v>176</v>
      </c>
      <c r="E16" s="302" t="s">
        <v>82</v>
      </c>
      <c r="F16" s="306" t="s">
        <v>356</v>
      </c>
      <c r="G16" s="301">
        <v>0.7</v>
      </c>
      <c r="H16" s="301">
        <v>0.8</v>
      </c>
      <c r="I16" s="54" t="s">
        <v>474</v>
      </c>
      <c r="J16" s="441" t="s">
        <v>472</v>
      </c>
      <c r="K16" s="441" t="s">
        <v>471</v>
      </c>
      <c r="L16" s="814"/>
      <c r="M16" s="306" t="s">
        <v>113</v>
      </c>
      <c r="N16" s="98">
        <v>0</v>
      </c>
      <c r="O16" s="253"/>
      <c r="P16" s="98">
        <v>1</v>
      </c>
      <c r="Q16" s="253"/>
      <c r="R16" s="98">
        <v>0</v>
      </c>
      <c r="S16" s="253"/>
      <c r="T16" s="98">
        <v>0</v>
      </c>
      <c r="U16" s="256"/>
      <c r="V16" s="67" t="str">
        <f t="shared" si="0"/>
        <v>-</v>
      </c>
      <c r="W16" s="67">
        <f t="shared" si="1"/>
        <v>0</v>
      </c>
      <c r="X16" s="67" t="str">
        <f t="shared" si="2"/>
        <v>-</v>
      </c>
      <c r="Y16" s="67" t="str">
        <f t="shared" si="3"/>
        <v>-</v>
      </c>
      <c r="Z16" s="67">
        <f t="shared" si="4"/>
        <v>0</v>
      </c>
    </row>
    <row r="17" spans="1:28" ht="130.5" customHeight="1">
      <c r="A17" s="160" t="s">
        <v>111</v>
      </c>
      <c r="B17" s="222" t="s">
        <v>286</v>
      </c>
      <c r="C17" s="222" t="s">
        <v>287</v>
      </c>
      <c r="D17" s="311" t="s">
        <v>411</v>
      </c>
      <c r="E17" s="313" t="s">
        <v>413</v>
      </c>
      <c r="F17" s="313" t="s">
        <v>414</v>
      </c>
      <c r="G17" s="314">
        <v>0.8</v>
      </c>
      <c r="H17" s="314" t="s">
        <v>412</v>
      </c>
      <c r="I17" s="313" t="s">
        <v>414</v>
      </c>
      <c r="J17" s="312" t="s">
        <v>415</v>
      </c>
      <c r="K17" s="312" t="s">
        <v>416</v>
      </c>
      <c r="L17" s="213"/>
      <c r="M17" s="312" t="s">
        <v>113</v>
      </c>
      <c r="N17" s="93">
        <v>1</v>
      </c>
      <c r="O17" s="262"/>
      <c r="P17" s="80">
        <v>1</v>
      </c>
      <c r="Q17" s="264"/>
      <c r="R17" s="80">
        <v>1</v>
      </c>
      <c r="S17" s="253"/>
      <c r="T17" s="80">
        <v>1</v>
      </c>
      <c r="U17" s="271"/>
      <c r="V17" s="67">
        <f t="shared" si="0"/>
        <v>0</v>
      </c>
      <c r="W17" s="67">
        <f t="shared" si="1"/>
        <v>0</v>
      </c>
      <c r="X17" s="67">
        <f t="shared" si="2"/>
        <v>0</v>
      </c>
      <c r="Y17" s="67">
        <f t="shared" si="3"/>
        <v>0</v>
      </c>
      <c r="Z17" s="67">
        <f t="shared" si="4"/>
        <v>0</v>
      </c>
    </row>
    <row r="18" spans="1:28" ht="66.75" customHeight="1">
      <c r="A18" s="898" t="s">
        <v>181</v>
      </c>
      <c r="B18" s="899"/>
      <c r="C18" s="899"/>
      <c r="D18" s="899"/>
      <c r="E18" s="899"/>
      <c r="F18" s="899"/>
      <c r="G18" s="899"/>
      <c r="H18" s="899"/>
      <c r="I18" s="899"/>
      <c r="J18" s="899"/>
      <c r="K18" s="899"/>
      <c r="L18" s="899"/>
      <c r="M18" s="900"/>
      <c r="N18" s="70"/>
      <c r="O18" s="70"/>
      <c r="P18" s="70"/>
      <c r="Q18" s="70"/>
      <c r="R18" s="70"/>
      <c r="S18" s="70"/>
      <c r="T18" s="70"/>
      <c r="U18" s="70"/>
      <c r="V18" s="339">
        <f>AVERAGE(V4:V17)</f>
        <v>0</v>
      </c>
      <c r="W18" s="339">
        <f>AVERAGE(W4:W17)</f>
        <v>0</v>
      </c>
      <c r="X18" s="339">
        <f>AVERAGE(X4:X17)</f>
        <v>0</v>
      </c>
      <c r="Y18" s="339">
        <f>AVERAGE(Y4:Y17)</f>
        <v>0</v>
      </c>
      <c r="Z18" s="339">
        <f>AVERAGE(Z4:Z17)</f>
        <v>0</v>
      </c>
    </row>
    <row r="22" spans="1:28" ht="51.75" customHeight="1">
      <c r="A22" s="1010" t="s">
        <v>577</v>
      </c>
      <c r="B22" s="1010"/>
      <c r="C22" s="1010"/>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row>
    <row r="23" spans="1:28" ht="50.25" customHeight="1">
      <c r="A23" s="813" t="s">
        <v>353</v>
      </c>
      <c r="B23" s="813" t="s">
        <v>350</v>
      </c>
      <c r="C23" s="813" t="s">
        <v>187</v>
      </c>
      <c r="D23" s="813" t="s">
        <v>0</v>
      </c>
      <c r="E23" s="813" t="s">
        <v>343</v>
      </c>
      <c r="F23" s="813" t="s">
        <v>346</v>
      </c>
      <c r="G23" s="813" t="s">
        <v>1</v>
      </c>
      <c r="H23" s="813" t="s">
        <v>469</v>
      </c>
      <c r="I23" s="813" t="s">
        <v>108</v>
      </c>
      <c r="J23" s="813" t="s">
        <v>579</v>
      </c>
      <c r="K23" s="813" t="s">
        <v>704</v>
      </c>
      <c r="L23" s="789" t="s">
        <v>277</v>
      </c>
      <c r="M23" s="897" t="s">
        <v>2</v>
      </c>
      <c r="N23" s="813" t="s">
        <v>581</v>
      </c>
      <c r="O23" s="813" t="s">
        <v>469</v>
      </c>
      <c r="P23" s="839" t="s">
        <v>3</v>
      </c>
      <c r="Q23" s="839"/>
      <c r="R23" s="839"/>
      <c r="S23" s="839"/>
      <c r="T23" s="839"/>
      <c r="U23" s="839"/>
      <c r="V23" s="839"/>
      <c r="W23" s="839"/>
      <c r="X23" s="786" t="s">
        <v>434</v>
      </c>
      <c r="Y23" s="787"/>
      <c r="Z23" s="787"/>
      <c r="AA23" s="787"/>
      <c r="AB23" s="788"/>
    </row>
    <row r="24" spans="1:28" ht="48.75" customHeight="1">
      <c r="A24" s="813"/>
      <c r="B24" s="813"/>
      <c r="C24" s="813"/>
      <c r="D24" s="813"/>
      <c r="E24" s="813"/>
      <c r="F24" s="813"/>
      <c r="G24" s="813"/>
      <c r="H24" s="813"/>
      <c r="I24" s="813"/>
      <c r="J24" s="763"/>
      <c r="K24" s="763"/>
      <c r="L24" s="790"/>
      <c r="M24" s="897"/>
      <c r="N24" s="813"/>
      <c r="O24" s="813"/>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50.25" hidden="1" customHeight="1">
      <c r="A25" s="905" t="s">
        <v>110</v>
      </c>
      <c r="B25" s="806" t="s">
        <v>71</v>
      </c>
      <c r="C25" s="806" t="s">
        <v>72</v>
      </c>
      <c r="D25" s="806" t="s">
        <v>583</v>
      </c>
      <c r="E25" s="806" t="s">
        <v>82</v>
      </c>
      <c r="F25" s="806" t="s">
        <v>83</v>
      </c>
      <c r="G25" s="807">
        <v>0.7</v>
      </c>
      <c r="H25" s="807">
        <v>0.8</v>
      </c>
      <c r="I25" s="806" t="s">
        <v>608</v>
      </c>
      <c r="J25" s="588"/>
      <c r="K25" s="588"/>
      <c r="L25" s="790"/>
      <c r="M25" s="589"/>
      <c r="N25" s="511"/>
      <c r="O25" s="505"/>
      <c r="P25" s="590"/>
      <c r="Q25" s="553"/>
      <c r="R25" s="590"/>
      <c r="S25" s="553"/>
      <c r="T25" s="590"/>
      <c r="U25" s="553"/>
      <c r="V25" s="590"/>
      <c r="W25" s="515"/>
      <c r="X25" s="499" t="str">
        <f t="shared" ref="X25:X30" si="15">IFERROR((Q25*100%)/P25,"-")</f>
        <v>-</v>
      </c>
      <c r="Y25" s="499" t="str">
        <f>IFERROR((S25*100%)/R25,"-")</f>
        <v>-</v>
      </c>
      <c r="Z25" s="499" t="str">
        <f>IFERROR((U25*100%)/T25,"-")</f>
        <v>-</v>
      </c>
      <c r="AA25" s="499" t="str">
        <f>IFERROR((W25*100%)/V25,"-")</f>
        <v>-</v>
      </c>
      <c r="AB25" s="499" t="str">
        <f>IFERROR(AVERAGE(X25:AA25),"-")</f>
        <v>-</v>
      </c>
    </row>
    <row r="26" spans="1:28" ht="104.25" customHeight="1">
      <c r="A26" s="906"/>
      <c r="B26" s="806"/>
      <c r="C26" s="806"/>
      <c r="D26" s="806"/>
      <c r="E26" s="806"/>
      <c r="F26" s="806"/>
      <c r="G26" s="807"/>
      <c r="H26" s="806"/>
      <c r="I26" s="806"/>
      <c r="J26" s="511" t="s">
        <v>1111</v>
      </c>
      <c r="K26" s="592" t="s">
        <v>1112</v>
      </c>
      <c r="L26" s="790"/>
      <c r="M26" s="592" t="s">
        <v>1113</v>
      </c>
      <c r="N26" s="720" t="s">
        <v>1114</v>
      </c>
      <c r="O26" s="720" t="s">
        <v>1114</v>
      </c>
      <c r="P26" s="594">
        <v>1</v>
      </c>
      <c r="Q26" s="553"/>
      <c r="R26" s="590">
        <v>1</v>
      </c>
      <c r="S26" s="553"/>
      <c r="T26" s="590">
        <v>1</v>
      </c>
      <c r="U26" s="553"/>
      <c r="V26" s="590">
        <v>1</v>
      </c>
      <c r="W26" s="515"/>
      <c r="X26" s="548">
        <f t="shared" si="15"/>
        <v>0</v>
      </c>
      <c r="Y26" s="548">
        <f>IFERROR((S26*100%)/R26,"-")</f>
        <v>0</v>
      </c>
      <c r="Z26" s="499">
        <f>IFERROR((U26*100%)/T26,"-")</f>
        <v>0</v>
      </c>
      <c r="AA26" s="499">
        <f>IFERROR((W26*100%)/V26,"-")</f>
        <v>0</v>
      </c>
      <c r="AB26" s="499">
        <f>IFERROR(AVERAGE(X26:AA26),"-")</f>
        <v>0</v>
      </c>
    </row>
    <row r="27" spans="1:28" ht="98.25" customHeight="1">
      <c r="A27" s="906"/>
      <c r="B27" s="806"/>
      <c r="C27" s="806"/>
      <c r="D27" s="806"/>
      <c r="E27" s="806"/>
      <c r="F27" s="806"/>
      <c r="G27" s="807"/>
      <c r="H27" s="806"/>
      <c r="I27" s="806"/>
      <c r="J27" s="511" t="s">
        <v>1115</v>
      </c>
      <c r="K27" s="592" t="s">
        <v>1116</v>
      </c>
      <c r="L27" s="790"/>
      <c r="M27" s="592" t="s">
        <v>1113</v>
      </c>
      <c r="N27" s="596">
        <v>1</v>
      </c>
      <c r="O27" s="596">
        <v>1</v>
      </c>
      <c r="P27" s="594">
        <v>1</v>
      </c>
      <c r="Q27" s="553"/>
      <c r="R27" s="590">
        <v>1</v>
      </c>
      <c r="S27" s="553"/>
      <c r="T27" s="590">
        <v>1</v>
      </c>
      <c r="U27" s="553"/>
      <c r="V27" s="590">
        <v>1</v>
      </c>
      <c r="W27" s="515"/>
      <c r="X27" s="499">
        <f t="shared" si="15"/>
        <v>0</v>
      </c>
      <c r="Y27" s="499" t="str">
        <f>IF(S27,IF(S27&gt;=3%,100%,59%),"-")</f>
        <v>-</v>
      </c>
      <c r="Z27" s="499" t="str">
        <f>IF(U27,IF(U27&gt;=6%,100%,59%),"-")</f>
        <v>-</v>
      </c>
      <c r="AA27" s="499" t="str">
        <f>IF(W27,IF(W27&gt;=10%,100%,59%),"-")</f>
        <v>-</v>
      </c>
      <c r="AB27" s="499">
        <f t="shared" ref="AB27:AB30" si="16">IFERROR(AVERAGE(X27:AA27),"-")</f>
        <v>0</v>
      </c>
    </row>
    <row r="28" spans="1:28" ht="79.5" customHeight="1">
      <c r="A28" s="906"/>
      <c r="B28" s="808"/>
      <c r="C28" s="808"/>
      <c r="D28" s="808"/>
      <c r="E28" s="808"/>
      <c r="F28" s="808"/>
      <c r="G28" s="834"/>
      <c r="H28" s="808"/>
      <c r="I28" s="808"/>
      <c r="J28" s="511" t="s">
        <v>1117</v>
      </c>
      <c r="K28" s="511" t="s">
        <v>1118</v>
      </c>
      <c r="L28" s="790"/>
      <c r="M28" s="511" t="s">
        <v>1119</v>
      </c>
      <c r="N28" s="505">
        <v>0.8</v>
      </c>
      <c r="O28" s="505">
        <v>0.85</v>
      </c>
      <c r="P28" s="594">
        <v>0</v>
      </c>
      <c r="Q28" s="598"/>
      <c r="R28" s="590">
        <v>1</v>
      </c>
      <c r="S28" s="552"/>
      <c r="T28" s="590">
        <v>0</v>
      </c>
      <c r="U28" s="552"/>
      <c r="V28" s="590">
        <v>1</v>
      </c>
      <c r="W28" s="515"/>
      <c r="X28" s="499" t="str">
        <f t="shared" si="15"/>
        <v>-</v>
      </c>
      <c r="Y28" s="499" t="str">
        <f t="shared" ref="Y28:Y30" si="17">IF(S28,IF(S28&gt;=3%,100%,59%),"-")</f>
        <v>-</v>
      </c>
      <c r="Z28" s="499" t="str">
        <f t="shared" ref="Z28:Z30" si="18">IF(U28,IF(U28&gt;=6%,100%,59%),"-")</f>
        <v>-</v>
      </c>
      <c r="AA28" s="499" t="str">
        <f t="shared" ref="AA28:AA30" si="19">IF(W28,IF(W28&gt;=10%,100%,59%),"-")</f>
        <v>-</v>
      </c>
      <c r="AB28" s="499" t="str">
        <f t="shared" si="16"/>
        <v>-</v>
      </c>
    </row>
    <row r="29" spans="1:28" ht="74.25" customHeight="1">
      <c r="A29" s="906"/>
      <c r="B29" s="808"/>
      <c r="C29" s="808"/>
      <c r="D29" s="808"/>
      <c r="E29" s="808"/>
      <c r="F29" s="808"/>
      <c r="G29" s="834"/>
      <c r="H29" s="808"/>
      <c r="I29" s="808"/>
      <c r="J29" s="511" t="s">
        <v>1120</v>
      </c>
      <c r="K29" s="511" t="s">
        <v>1121</v>
      </c>
      <c r="L29" s="790"/>
      <c r="M29" s="511" t="s">
        <v>1119</v>
      </c>
      <c r="N29" s="721">
        <v>0.8</v>
      </c>
      <c r="O29" s="722">
        <v>0.85</v>
      </c>
      <c r="P29" s="594">
        <v>0</v>
      </c>
      <c r="Q29" s="598"/>
      <c r="R29" s="590">
        <v>1</v>
      </c>
      <c r="S29" s="552"/>
      <c r="T29" s="590">
        <v>0</v>
      </c>
      <c r="U29" s="552"/>
      <c r="V29" s="590">
        <v>1</v>
      </c>
      <c r="W29" s="515"/>
      <c r="X29" s="499" t="str">
        <f t="shared" si="15"/>
        <v>-</v>
      </c>
      <c r="Y29" s="499" t="str">
        <f t="shared" si="17"/>
        <v>-</v>
      </c>
      <c r="Z29" s="499" t="str">
        <f t="shared" si="18"/>
        <v>-</v>
      </c>
      <c r="AA29" s="499" t="str">
        <f t="shared" si="19"/>
        <v>-</v>
      </c>
      <c r="AB29" s="499" t="str">
        <f t="shared" si="16"/>
        <v>-</v>
      </c>
    </row>
    <row r="30" spans="1:28" ht="71.25" customHeight="1">
      <c r="A30" s="907"/>
      <c r="B30" s="808"/>
      <c r="C30" s="808"/>
      <c r="D30" s="808"/>
      <c r="E30" s="808"/>
      <c r="F30" s="808"/>
      <c r="G30" s="834"/>
      <c r="H30" s="808"/>
      <c r="I30" s="808"/>
      <c r="J30" s="511" t="s">
        <v>1122</v>
      </c>
      <c r="K30" s="592" t="s">
        <v>1123</v>
      </c>
      <c r="L30" s="790"/>
      <c r="M30" s="607" t="s">
        <v>1124</v>
      </c>
      <c r="N30" s="608">
        <v>1</v>
      </c>
      <c r="O30" s="608">
        <v>1</v>
      </c>
      <c r="P30" s="594">
        <v>1</v>
      </c>
      <c r="Q30" s="610"/>
      <c r="R30" s="590">
        <v>1</v>
      </c>
      <c r="S30" s="610"/>
      <c r="T30" s="590">
        <v>1</v>
      </c>
      <c r="U30" s="610"/>
      <c r="V30" s="590">
        <v>1</v>
      </c>
      <c r="W30" s="490"/>
      <c r="X30" s="499">
        <f t="shared" si="15"/>
        <v>0</v>
      </c>
      <c r="Y30" s="499" t="str">
        <f t="shared" si="17"/>
        <v>-</v>
      </c>
      <c r="Z30" s="499" t="str">
        <f t="shared" si="18"/>
        <v>-</v>
      </c>
      <c r="AA30" s="499" t="str">
        <f t="shared" si="19"/>
        <v>-</v>
      </c>
      <c r="AB30" s="499">
        <f t="shared" si="16"/>
        <v>0</v>
      </c>
    </row>
    <row r="31" spans="1:28" ht="54.75" customHeight="1">
      <c r="A31" s="1007" t="s">
        <v>181</v>
      </c>
      <c r="B31" s="1008"/>
      <c r="C31" s="1008"/>
      <c r="D31" s="1008"/>
      <c r="E31" s="1008"/>
      <c r="F31" s="1008"/>
      <c r="G31" s="1008"/>
      <c r="H31" s="1008"/>
      <c r="I31" s="1008"/>
      <c r="J31" s="1008"/>
      <c r="K31" s="1009"/>
      <c r="L31" s="723"/>
      <c r="M31" s="723"/>
      <c r="N31" s="723"/>
      <c r="O31" s="723"/>
      <c r="P31" s="723"/>
      <c r="Q31" s="723"/>
      <c r="R31" s="723"/>
      <c r="S31" s="723"/>
      <c r="T31" s="723"/>
      <c r="U31" s="723"/>
      <c r="V31" s="723"/>
      <c r="W31" s="723"/>
      <c r="X31" s="499">
        <f>AVERAGE(X26:X30)</f>
        <v>0</v>
      </c>
      <c r="Y31" s="499">
        <f>AVERAGE(Y26:Y30)</f>
        <v>0</v>
      </c>
      <c r="Z31" s="499">
        <f>AVERAGE(Z26:Z30)</f>
        <v>0</v>
      </c>
      <c r="AA31" s="499">
        <f>AVERAGE(AA26:AA30)</f>
        <v>0</v>
      </c>
      <c r="AB31" s="499">
        <f>AVERAGE(AB26:AB30)</f>
        <v>0</v>
      </c>
    </row>
  </sheetData>
  <mergeCells count="53">
    <mergeCell ref="A31:K31"/>
    <mergeCell ref="A22:AB22"/>
    <mergeCell ref="P23:W23"/>
    <mergeCell ref="X23:AB23"/>
    <mergeCell ref="A25:A30"/>
    <mergeCell ref="B25:B30"/>
    <mergeCell ref="C25:C30"/>
    <mergeCell ref="D25:D30"/>
    <mergeCell ref="E25:E30"/>
    <mergeCell ref="F25:F30"/>
    <mergeCell ref="G25:G30"/>
    <mergeCell ref="H25:H30"/>
    <mergeCell ref="I25:I30"/>
    <mergeCell ref="A23:A24"/>
    <mergeCell ref="B23:B24"/>
    <mergeCell ref="C23:C24"/>
    <mergeCell ref="J23:J24"/>
    <mergeCell ref="K23:K24"/>
    <mergeCell ref="L23:L30"/>
    <mergeCell ref="M23:M24"/>
    <mergeCell ref="D23:D24"/>
    <mergeCell ref="E23:E24"/>
    <mergeCell ref="F23:F24"/>
    <mergeCell ref="G23:G24"/>
    <mergeCell ref="H23:H24"/>
    <mergeCell ref="N23:N24"/>
    <mergeCell ref="O23:O24"/>
    <mergeCell ref="A1:D1"/>
    <mergeCell ref="L2:L16"/>
    <mergeCell ref="N2:U2"/>
    <mergeCell ref="F12:F13"/>
    <mergeCell ref="A18:M18"/>
    <mergeCell ref="G12:G13"/>
    <mergeCell ref="H12:H13"/>
    <mergeCell ref="I12:I13"/>
    <mergeCell ref="A12:A14"/>
    <mergeCell ref="B12:B14"/>
    <mergeCell ref="C12:C14"/>
    <mergeCell ref="D12:D13"/>
    <mergeCell ref="E12:E13"/>
    <mergeCell ref="I23:I24"/>
    <mergeCell ref="V2:Z2"/>
    <mergeCell ref="A5:A11"/>
    <mergeCell ref="B5:B11"/>
    <mergeCell ref="C5:C8"/>
    <mergeCell ref="D5:D8"/>
    <mergeCell ref="C9:C11"/>
    <mergeCell ref="D9:D11"/>
    <mergeCell ref="E9:E11"/>
    <mergeCell ref="F9:F11"/>
    <mergeCell ref="G9:G11"/>
    <mergeCell ref="H9:H11"/>
    <mergeCell ref="I9:I11"/>
  </mergeCells>
  <conditionalFormatting sqref="V4:Z18">
    <cfRule type="cellIs" dxfId="5" priority="190" operator="lessThan">
      <formula>0.6</formula>
    </cfRule>
    <cfRule type="cellIs" dxfId="4" priority="191" operator="between">
      <formula>60%</formula>
      <formula>79%</formula>
    </cfRule>
    <cfRule type="cellIs" dxfId="3" priority="192" operator="between">
      <formula>80%</formula>
      <formula>100%</formula>
    </cfRule>
  </conditionalFormatting>
  <conditionalFormatting sqref="X25:AB31">
    <cfRule type="cellIs" dxfId="2" priority="1" operator="lessThan">
      <formula>0.6</formula>
    </cfRule>
    <cfRule type="cellIs" dxfId="1" priority="2" operator="between">
      <formula>60%</formula>
      <formula>79%</formula>
    </cfRule>
    <cfRule type="cellIs" dxfId="0" priority="3"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theme="7" tint="0.39997558519241921"/>
  </sheetPr>
  <dimension ref="A1:AB42"/>
  <sheetViews>
    <sheetView topLeftCell="L37" zoomScale="70" zoomScaleNormal="70" workbookViewId="0">
      <selection activeCell="AB42" sqref="AB42"/>
    </sheetView>
  </sheetViews>
  <sheetFormatPr baseColWidth="10" defaultColWidth="11.42578125" defaultRowHeight="12.75"/>
  <cols>
    <col min="1" max="1" width="21.42578125" style="35" customWidth="1"/>
    <col min="2" max="2" width="18.28515625" style="35" customWidth="1"/>
    <col min="3" max="3" width="17.42578125" style="35" customWidth="1"/>
    <col min="4" max="4" width="18.7109375" style="35" customWidth="1"/>
    <col min="5" max="5" width="16.5703125" style="35" customWidth="1"/>
    <col min="6" max="6" width="21.28515625" style="35" customWidth="1"/>
    <col min="7" max="7" width="11.7109375" style="35" customWidth="1"/>
    <col min="8" max="8" width="14.7109375" style="35" customWidth="1"/>
    <col min="9" max="9" width="22.28515625" style="35" customWidth="1"/>
    <col min="10" max="10" width="23.5703125" style="35" customWidth="1"/>
    <col min="11" max="11" width="24" style="35" customWidth="1"/>
    <col min="12" max="12" width="21.42578125" style="35" customWidth="1"/>
    <col min="13" max="13" width="19.42578125" style="35" customWidth="1"/>
    <col min="14" max="14" width="15.5703125" style="35" customWidth="1"/>
    <col min="15" max="15" width="14.85546875" style="35" customWidth="1"/>
    <col min="16" max="16" width="14.42578125" style="35" customWidth="1"/>
    <col min="17" max="17" width="14.85546875" style="35" customWidth="1"/>
    <col min="18" max="18" width="14.7109375" style="35" customWidth="1"/>
    <col min="19" max="19" width="14.28515625" style="35" customWidth="1"/>
    <col min="20" max="20" width="14.85546875" style="35" customWidth="1"/>
    <col min="21" max="21" width="15.85546875" style="35" customWidth="1"/>
    <col min="22" max="22" width="16.140625" style="35" customWidth="1"/>
    <col min="23" max="23" width="15.85546875" style="35" customWidth="1"/>
    <col min="24" max="24" width="15.28515625" style="35" customWidth="1"/>
    <col min="25" max="25" width="15" style="35" customWidth="1"/>
    <col min="26" max="26" width="16" style="35" customWidth="1"/>
    <col min="27" max="27" width="18.5703125" style="35" customWidth="1"/>
    <col min="28" max="28" width="17" style="35" customWidth="1"/>
    <col min="29" max="29" width="15.85546875" style="35" customWidth="1"/>
    <col min="30" max="30" width="17.7109375" style="35" customWidth="1"/>
    <col min="31" max="31" width="16.7109375" style="35" customWidth="1"/>
    <col min="32" max="16384" width="11.42578125" style="35"/>
  </cols>
  <sheetData>
    <row r="1" spans="1:26" ht="32.25" customHeight="1">
      <c r="A1" s="757" t="s">
        <v>313</v>
      </c>
      <c r="B1" s="757"/>
      <c r="C1" s="757"/>
      <c r="D1" s="757"/>
    </row>
    <row r="2" spans="1:26" ht="57" customHeight="1">
      <c r="A2" s="763" t="s">
        <v>324</v>
      </c>
      <c r="B2" s="763" t="s">
        <v>350</v>
      </c>
      <c r="C2" s="763" t="s">
        <v>187</v>
      </c>
      <c r="D2" s="763" t="s">
        <v>0</v>
      </c>
      <c r="E2" s="763" t="s">
        <v>348</v>
      </c>
      <c r="F2" s="763" t="s">
        <v>341</v>
      </c>
      <c r="G2" s="763" t="s">
        <v>1</v>
      </c>
      <c r="H2" s="763" t="s">
        <v>469</v>
      </c>
      <c r="I2" s="763" t="s">
        <v>108</v>
      </c>
      <c r="J2" s="763" t="s">
        <v>187</v>
      </c>
      <c r="K2" s="763" t="s">
        <v>368</v>
      </c>
      <c r="L2" s="789" t="s">
        <v>277</v>
      </c>
      <c r="M2" s="763" t="s">
        <v>2</v>
      </c>
      <c r="N2" s="792" t="s">
        <v>3</v>
      </c>
      <c r="O2" s="793"/>
      <c r="P2" s="793"/>
      <c r="Q2" s="793"/>
      <c r="R2" s="793"/>
      <c r="S2" s="793"/>
      <c r="T2" s="794"/>
      <c r="U2" s="162"/>
      <c r="V2" s="786" t="s">
        <v>434</v>
      </c>
      <c r="W2" s="787"/>
      <c r="X2" s="787"/>
      <c r="Y2" s="787"/>
      <c r="Z2" s="788"/>
    </row>
    <row r="3" spans="1:26" ht="63" customHeight="1">
      <c r="A3" s="764"/>
      <c r="B3" s="764"/>
      <c r="C3" s="764"/>
      <c r="D3" s="764"/>
      <c r="E3" s="764"/>
      <c r="F3" s="764"/>
      <c r="G3" s="764"/>
      <c r="H3" s="764"/>
      <c r="I3" s="764"/>
      <c r="J3" s="764"/>
      <c r="K3" s="764"/>
      <c r="L3" s="790"/>
      <c r="M3" s="764"/>
      <c r="N3" s="162" t="s">
        <v>124</v>
      </c>
      <c r="O3" s="162" t="s">
        <v>126</v>
      </c>
      <c r="P3" s="162" t="s">
        <v>125</v>
      </c>
      <c r="Q3" s="162" t="s">
        <v>127</v>
      </c>
      <c r="R3" s="162" t="s">
        <v>128</v>
      </c>
      <c r="S3" s="162" t="s">
        <v>129</v>
      </c>
      <c r="T3" s="162" t="s">
        <v>130</v>
      </c>
      <c r="U3" s="162" t="s">
        <v>131</v>
      </c>
      <c r="V3" s="162" t="s">
        <v>291</v>
      </c>
      <c r="W3" s="162" t="s">
        <v>292</v>
      </c>
      <c r="X3" s="162" t="s">
        <v>293</v>
      </c>
      <c r="Y3" s="162" t="s">
        <v>294</v>
      </c>
      <c r="Z3" s="342" t="s">
        <v>465</v>
      </c>
    </row>
    <row r="4" spans="1:26" ht="86.25" customHeight="1">
      <c r="A4" s="765" t="s">
        <v>424</v>
      </c>
      <c r="B4" s="784" t="s">
        <v>4</v>
      </c>
      <c r="C4" s="784" t="s">
        <v>5</v>
      </c>
      <c r="D4" s="784" t="s">
        <v>564</v>
      </c>
      <c r="E4" s="437" t="s">
        <v>6</v>
      </c>
      <c r="F4" s="436" t="s">
        <v>371</v>
      </c>
      <c r="G4" s="436">
        <v>0.8</v>
      </c>
      <c r="H4" s="438">
        <v>1</v>
      </c>
      <c r="I4" s="436" t="s">
        <v>446</v>
      </c>
      <c r="J4" s="210" t="s">
        <v>533</v>
      </c>
      <c r="K4" s="210" t="s">
        <v>534</v>
      </c>
      <c r="L4" s="790"/>
      <c r="M4" s="390" t="s">
        <v>9</v>
      </c>
      <c r="N4" s="58">
        <v>0</v>
      </c>
      <c r="O4" s="247"/>
      <c r="P4" s="58">
        <v>0</v>
      </c>
      <c r="Q4" s="247"/>
      <c r="R4" s="58">
        <v>0</v>
      </c>
      <c r="S4" s="247"/>
      <c r="T4" s="58">
        <v>1</v>
      </c>
      <c r="U4" s="256"/>
      <c r="V4" s="67" t="str">
        <f t="shared" ref="V4" si="0">IFERROR((O4*100%)/N4,"-")</f>
        <v>-</v>
      </c>
      <c r="W4" s="67" t="str">
        <f t="shared" ref="W4" si="1">IFERROR((Q4*100%)/P4,"-")</f>
        <v>-</v>
      </c>
      <c r="X4" s="67" t="str">
        <f t="shared" ref="X4" si="2">IFERROR((S4*100%)/R4,"-")</f>
        <v>-</v>
      </c>
      <c r="Y4" s="67">
        <f t="shared" ref="Y4" si="3">IFERROR((U4*100%)/T4,"-")</f>
        <v>0</v>
      </c>
      <c r="Z4" s="67">
        <f t="shared" ref="Z4" si="4">IFERROR(AVERAGE(V4:Y4),"-")</f>
        <v>0</v>
      </c>
    </row>
    <row r="5" spans="1:26" ht="59.25" customHeight="1">
      <c r="A5" s="785"/>
      <c r="B5" s="784"/>
      <c r="C5" s="784"/>
      <c r="D5" s="784"/>
      <c r="E5" s="466"/>
      <c r="F5" s="466"/>
      <c r="G5" s="467"/>
      <c r="H5" s="168">
        <v>1</v>
      </c>
      <c r="I5" s="466"/>
      <c r="J5" s="321" t="s">
        <v>407</v>
      </c>
      <c r="K5" s="174" t="s">
        <v>402</v>
      </c>
      <c r="L5" s="790"/>
      <c r="M5" s="169" t="s">
        <v>9</v>
      </c>
      <c r="N5" s="58">
        <v>1</v>
      </c>
      <c r="O5" s="247"/>
      <c r="P5" s="58">
        <v>1</v>
      </c>
      <c r="Q5" s="247"/>
      <c r="R5" s="58">
        <v>1</v>
      </c>
      <c r="S5" s="247"/>
      <c r="T5" s="58">
        <v>1</v>
      </c>
      <c r="U5" s="256"/>
      <c r="V5" s="67">
        <f t="shared" ref="V5:V22" si="5">IFERROR((O5*100%)/N5,"-")</f>
        <v>0</v>
      </c>
      <c r="W5" s="67">
        <f t="shared" ref="W5:W22" si="6">IFERROR((Q5*100%)/P5,"-")</f>
        <v>0</v>
      </c>
      <c r="X5" s="67">
        <f t="shared" ref="X5:X22" si="7">IFERROR((S5*100%)/R5,"-")</f>
        <v>0</v>
      </c>
      <c r="Y5" s="67">
        <f t="shared" ref="Y5:Y22" si="8">IFERROR((U5*100%)/T5,"-")</f>
        <v>0</v>
      </c>
      <c r="Z5" s="67">
        <f t="shared" ref="Z5:Z23" si="9">IFERROR(AVERAGE(V5:Y5),"-")</f>
        <v>0</v>
      </c>
    </row>
    <row r="6" spans="1:26" ht="77.25" customHeight="1">
      <c r="A6" s="785"/>
      <c r="B6" s="784"/>
      <c r="C6" s="784"/>
      <c r="D6" s="784"/>
      <c r="E6" s="772" t="s">
        <v>10</v>
      </c>
      <c r="F6" s="772" t="s">
        <v>11</v>
      </c>
      <c r="G6" s="774">
        <v>0.9</v>
      </c>
      <c r="H6" s="776">
        <v>1</v>
      </c>
      <c r="I6" s="772" t="s">
        <v>372</v>
      </c>
      <c r="J6" s="465" t="s">
        <v>535</v>
      </c>
      <c r="K6" s="437" t="s">
        <v>559</v>
      </c>
      <c r="L6" s="790"/>
      <c r="M6" s="169" t="s">
        <v>403</v>
      </c>
      <c r="N6" s="58">
        <v>0</v>
      </c>
      <c r="O6" s="247"/>
      <c r="P6" s="58">
        <v>1</v>
      </c>
      <c r="Q6" s="247"/>
      <c r="R6" s="58">
        <v>1</v>
      </c>
      <c r="S6" s="247"/>
      <c r="T6" s="58">
        <v>1</v>
      </c>
      <c r="U6" s="256"/>
      <c r="V6" s="67" t="str">
        <f t="shared" si="5"/>
        <v>-</v>
      </c>
      <c r="W6" s="67">
        <f t="shared" si="6"/>
        <v>0</v>
      </c>
      <c r="X6" s="67">
        <f t="shared" si="7"/>
        <v>0</v>
      </c>
      <c r="Y6" s="67">
        <f t="shared" si="8"/>
        <v>0</v>
      </c>
      <c r="Z6" s="67">
        <f t="shared" si="9"/>
        <v>0</v>
      </c>
    </row>
    <row r="7" spans="1:26" ht="98.25" customHeight="1">
      <c r="A7" s="785"/>
      <c r="B7" s="784"/>
      <c r="C7" s="784"/>
      <c r="D7" s="784"/>
      <c r="E7" s="773"/>
      <c r="F7" s="773"/>
      <c r="G7" s="775"/>
      <c r="H7" s="777"/>
      <c r="I7" s="773"/>
      <c r="J7" s="398" t="s">
        <v>373</v>
      </c>
      <c r="K7" s="398" t="s">
        <v>408</v>
      </c>
      <c r="L7" s="790"/>
      <c r="M7" s="169" t="s">
        <v>374</v>
      </c>
      <c r="N7" s="58">
        <v>1</v>
      </c>
      <c r="O7" s="247"/>
      <c r="P7" s="58">
        <v>1</v>
      </c>
      <c r="Q7" s="247"/>
      <c r="R7" s="58">
        <v>1</v>
      </c>
      <c r="S7" s="253"/>
      <c r="T7" s="58">
        <v>1</v>
      </c>
      <c r="U7" s="256"/>
      <c r="V7" s="67">
        <f t="shared" si="5"/>
        <v>0</v>
      </c>
      <c r="W7" s="67">
        <f t="shared" si="6"/>
        <v>0</v>
      </c>
      <c r="X7" s="67">
        <f t="shared" si="7"/>
        <v>0</v>
      </c>
      <c r="Y7" s="67">
        <f t="shared" si="8"/>
        <v>0</v>
      </c>
      <c r="Z7" s="67">
        <f t="shared" si="9"/>
        <v>0</v>
      </c>
    </row>
    <row r="8" spans="1:26" ht="117.75" customHeight="1">
      <c r="A8" s="785"/>
      <c r="B8" s="784"/>
      <c r="C8" s="784"/>
      <c r="D8" s="784"/>
      <c r="E8" s="169" t="s">
        <v>12</v>
      </c>
      <c r="F8" s="169" t="s">
        <v>13</v>
      </c>
      <c r="G8" s="164">
        <v>0.9</v>
      </c>
      <c r="H8" s="168">
        <v>1</v>
      </c>
      <c r="I8" s="169" t="s">
        <v>279</v>
      </c>
      <c r="J8" s="179" t="s">
        <v>377</v>
      </c>
      <c r="K8" s="179" t="s">
        <v>152</v>
      </c>
      <c r="L8" s="790"/>
      <c r="M8" s="169" t="s">
        <v>375</v>
      </c>
      <c r="N8" s="58">
        <v>1</v>
      </c>
      <c r="O8" s="247"/>
      <c r="P8" s="58">
        <v>1</v>
      </c>
      <c r="Q8" s="247"/>
      <c r="R8" s="58">
        <v>1</v>
      </c>
      <c r="S8" s="253"/>
      <c r="T8" s="58">
        <v>1</v>
      </c>
      <c r="U8" s="256"/>
      <c r="V8" s="67">
        <f t="shared" si="5"/>
        <v>0</v>
      </c>
      <c r="W8" s="67">
        <f t="shared" si="6"/>
        <v>0</v>
      </c>
      <c r="X8" s="67">
        <f t="shared" si="7"/>
        <v>0</v>
      </c>
      <c r="Y8" s="67">
        <f t="shared" si="8"/>
        <v>0</v>
      </c>
      <c r="Z8" s="67">
        <f t="shared" si="9"/>
        <v>0</v>
      </c>
    </row>
    <row r="9" spans="1:26" ht="94.5" customHeight="1">
      <c r="A9" s="785"/>
      <c r="B9" s="784"/>
      <c r="C9" s="784"/>
      <c r="D9" s="784"/>
      <c r="E9" s="169" t="s">
        <v>15</v>
      </c>
      <c r="F9" s="169" t="s">
        <v>16</v>
      </c>
      <c r="G9" s="164">
        <v>0.8</v>
      </c>
      <c r="H9" s="168">
        <v>0.9</v>
      </c>
      <c r="I9" s="169" t="s">
        <v>376</v>
      </c>
      <c r="J9" s="390" t="s">
        <v>537</v>
      </c>
      <c r="K9" s="179" t="s">
        <v>152</v>
      </c>
      <c r="L9" s="790"/>
      <c r="M9" s="169" t="s">
        <v>9</v>
      </c>
      <c r="N9" s="58">
        <v>1</v>
      </c>
      <c r="O9" s="247"/>
      <c r="P9" s="58">
        <v>1</v>
      </c>
      <c r="Q9" s="247"/>
      <c r="R9" s="58">
        <v>1</v>
      </c>
      <c r="S9" s="338"/>
      <c r="T9" s="58">
        <v>1</v>
      </c>
      <c r="U9" s="337"/>
      <c r="V9" s="67">
        <f t="shared" si="5"/>
        <v>0</v>
      </c>
      <c r="W9" s="67">
        <f t="shared" si="6"/>
        <v>0</v>
      </c>
      <c r="X9" s="67">
        <f t="shared" si="7"/>
        <v>0</v>
      </c>
      <c r="Y9" s="67">
        <f t="shared" si="8"/>
        <v>0</v>
      </c>
      <c r="Z9" s="67">
        <f t="shared" si="9"/>
        <v>0</v>
      </c>
    </row>
    <row r="10" spans="1:26" ht="92.25" customHeight="1">
      <c r="A10" s="766"/>
      <c r="B10" s="784"/>
      <c r="C10" s="784"/>
      <c r="D10" s="784"/>
      <c r="E10" s="169" t="s">
        <v>18</v>
      </c>
      <c r="F10" s="169" t="s">
        <v>280</v>
      </c>
      <c r="G10" s="40">
        <v>3.7</v>
      </c>
      <c r="H10" s="41" t="s">
        <v>19</v>
      </c>
      <c r="I10" s="169" t="s">
        <v>150</v>
      </c>
      <c r="J10" s="180" t="s">
        <v>482</v>
      </c>
      <c r="K10" s="179" t="s">
        <v>483</v>
      </c>
      <c r="L10" s="790"/>
      <c r="M10" s="169" t="s">
        <v>9</v>
      </c>
      <c r="N10" s="58">
        <v>0</v>
      </c>
      <c r="O10" s="247"/>
      <c r="P10" s="58">
        <v>0</v>
      </c>
      <c r="Q10" s="247"/>
      <c r="R10" s="58">
        <v>1</v>
      </c>
      <c r="S10" s="254"/>
      <c r="T10" s="58">
        <v>0</v>
      </c>
      <c r="U10" s="256"/>
      <c r="V10" s="67" t="str">
        <f t="shared" si="5"/>
        <v>-</v>
      </c>
      <c r="W10" s="67" t="str">
        <f t="shared" si="6"/>
        <v>-</v>
      </c>
      <c r="X10" s="67">
        <f t="shared" si="7"/>
        <v>0</v>
      </c>
      <c r="Y10" s="67" t="str">
        <f t="shared" si="8"/>
        <v>-</v>
      </c>
      <c r="Z10" s="67">
        <f t="shared" si="9"/>
        <v>0</v>
      </c>
    </row>
    <row r="11" spans="1:26" ht="99" customHeight="1">
      <c r="A11" s="778"/>
      <c r="B11" s="784"/>
      <c r="C11" s="784"/>
      <c r="D11" s="784"/>
      <c r="E11" s="210" t="s">
        <v>20</v>
      </c>
      <c r="F11" s="169" t="s">
        <v>21</v>
      </c>
      <c r="G11" s="42">
        <v>0.5</v>
      </c>
      <c r="H11" s="168">
        <v>0.8</v>
      </c>
      <c r="I11" s="169" t="s">
        <v>380</v>
      </c>
      <c r="J11" s="468" t="s">
        <v>561</v>
      </c>
      <c r="K11" s="468" t="s">
        <v>560</v>
      </c>
      <c r="L11" s="790"/>
      <c r="M11" s="316" t="s">
        <v>562</v>
      </c>
      <c r="N11" s="58">
        <v>0</v>
      </c>
      <c r="O11" s="247"/>
      <c r="P11" s="58">
        <v>1</v>
      </c>
      <c r="Q11" s="247"/>
      <c r="R11" s="58">
        <v>0</v>
      </c>
      <c r="S11" s="254"/>
      <c r="T11" s="58">
        <v>1</v>
      </c>
      <c r="U11" s="256"/>
      <c r="V11" s="67" t="str">
        <f t="shared" si="5"/>
        <v>-</v>
      </c>
      <c r="W11" s="67">
        <f t="shared" si="6"/>
        <v>0</v>
      </c>
      <c r="X11" s="67" t="str">
        <f t="shared" si="7"/>
        <v>-</v>
      </c>
      <c r="Y11" s="67">
        <f t="shared" si="8"/>
        <v>0</v>
      </c>
      <c r="Z11" s="67">
        <f t="shared" si="9"/>
        <v>0</v>
      </c>
    </row>
    <row r="12" spans="1:26" ht="80.25" customHeight="1">
      <c r="A12" s="779"/>
      <c r="B12" s="784"/>
      <c r="C12" s="784"/>
      <c r="D12" s="784"/>
      <c r="E12" s="210" t="s">
        <v>132</v>
      </c>
      <c r="F12" s="169" t="s">
        <v>133</v>
      </c>
      <c r="G12" s="164">
        <v>0.52</v>
      </c>
      <c r="H12" s="168">
        <v>0.8</v>
      </c>
      <c r="I12" s="169" t="s">
        <v>381</v>
      </c>
      <c r="J12" s="468" t="s">
        <v>536</v>
      </c>
      <c r="K12" s="390" t="s">
        <v>538</v>
      </c>
      <c r="L12" s="790"/>
      <c r="M12" s="169" t="s">
        <v>403</v>
      </c>
      <c r="N12" s="58">
        <v>0</v>
      </c>
      <c r="O12" s="247"/>
      <c r="P12" s="58">
        <v>0</v>
      </c>
      <c r="Q12" s="247"/>
      <c r="R12" s="58">
        <v>1</v>
      </c>
      <c r="S12" s="247"/>
      <c r="T12" s="58">
        <v>0</v>
      </c>
      <c r="U12" s="256"/>
      <c r="V12" s="67" t="str">
        <f t="shared" si="5"/>
        <v>-</v>
      </c>
      <c r="W12" s="67" t="str">
        <f t="shared" si="6"/>
        <v>-</v>
      </c>
      <c r="X12" s="67">
        <f t="shared" si="7"/>
        <v>0</v>
      </c>
      <c r="Y12" s="67" t="str">
        <f t="shared" si="8"/>
        <v>-</v>
      </c>
      <c r="Z12" s="67">
        <f t="shared" si="9"/>
        <v>0</v>
      </c>
    </row>
    <row r="13" spans="1:26" ht="105.75" customHeight="1">
      <c r="A13" s="779"/>
      <c r="B13" s="784"/>
      <c r="C13" s="784"/>
      <c r="D13" s="784"/>
      <c r="E13" s="210" t="s">
        <v>24</v>
      </c>
      <c r="F13" s="169" t="s">
        <v>25</v>
      </c>
      <c r="G13" s="164">
        <v>0.9</v>
      </c>
      <c r="H13" s="168">
        <v>1</v>
      </c>
      <c r="I13" s="169" t="s">
        <v>154</v>
      </c>
      <c r="J13" s="179" t="s">
        <v>382</v>
      </c>
      <c r="K13" s="390" t="s">
        <v>152</v>
      </c>
      <c r="L13" s="790"/>
      <c r="M13" s="169" t="s">
        <v>9</v>
      </c>
      <c r="N13" s="58">
        <v>0</v>
      </c>
      <c r="O13" s="247"/>
      <c r="P13" s="58">
        <v>1</v>
      </c>
      <c r="Q13" s="247"/>
      <c r="R13" s="58">
        <v>0</v>
      </c>
      <c r="S13" s="247"/>
      <c r="T13" s="58">
        <v>1</v>
      </c>
      <c r="U13" s="256"/>
      <c r="V13" s="67" t="str">
        <f t="shared" si="5"/>
        <v>-</v>
      </c>
      <c r="W13" s="67">
        <f t="shared" si="6"/>
        <v>0</v>
      </c>
      <c r="X13" s="67" t="str">
        <f t="shared" si="7"/>
        <v>-</v>
      </c>
      <c r="Y13" s="67">
        <f t="shared" si="8"/>
        <v>0</v>
      </c>
      <c r="Z13" s="67">
        <f t="shared" si="9"/>
        <v>0</v>
      </c>
    </row>
    <row r="14" spans="1:26" ht="106.5" customHeight="1">
      <c r="A14" s="778" t="s">
        <v>29</v>
      </c>
      <c r="B14" s="769" t="s">
        <v>26</v>
      </c>
      <c r="C14" s="769" t="s">
        <v>27</v>
      </c>
      <c r="D14" s="769" t="s">
        <v>410</v>
      </c>
      <c r="E14" s="165" t="s">
        <v>28</v>
      </c>
      <c r="F14" s="326" t="s">
        <v>464</v>
      </c>
      <c r="G14" s="166">
        <v>1</v>
      </c>
      <c r="H14" s="167">
        <v>1</v>
      </c>
      <c r="I14" s="172" t="s">
        <v>134</v>
      </c>
      <c r="J14" s="329" t="s">
        <v>461</v>
      </c>
      <c r="K14" s="374" t="s">
        <v>473</v>
      </c>
      <c r="L14" s="790"/>
      <c r="M14" s="443" t="s">
        <v>539</v>
      </c>
      <c r="N14" s="59">
        <v>1</v>
      </c>
      <c r="O14" s="317"/>
      <c r="P14" s="59">
        <v>1</v>
      </c>
      <c r="Q14" s="248"/>
      <c r="R14" s="59">
        <v>1</v>
      </c>
      <c r="S14" s="248"/>
      <c r="T14" s="59">
        <v>1</v>
      </c>
      <c r="U14" s="257"/>
      <c r="V14" s="67">
        <f t="shared" si="5"/>
        <v>0</v>
      </c>
      <c r="W14" s="67">
        <f t="shared" si="6"/>
        <v>0</v>
      </c>
      <c r="X14" s="67">
        <f t="shared" si="7"/>
        <v>0</v>
      </c>
      <c r="Y14" s="67">
        <f t="shared" si="8"/>
        <v>0</v>
      </c>
      <c r="Z14" s="67">
        <f t="shared" si="9"/>
        <v>0</v>
      </c>
    </row>
    <row r="15" spans="1:26" ht="87.75" customHeight="1">
      <c r="A15" s="779"/>
      <c r="B15" s="770"/>
      <c r="C15" s="770"/>
      <c r="D15" s="770"/>
      <c r="E15" s="102" t="s">
        <v>33</v>
      </c>
      <c r="F15" s="378" t="s">
        <v>34</v>
      </c>
      <c r="G15" s="379">
        <v>0.7</v>
      </c>
      <c r="H15" s="380">
        <v>0.9</v>
      </c>
      <c r="I15" s="379" t="s">
        <v>565</v>
      </c>
      <c r="J15" s="409" t="s">
        <v>504</v>
      </c>
      <c r="K15" s="409" t="s">
        <v>563</v>
      </c>
      <c r="L15" s="790"/>
      <c r="M15" s="407" t="s">
        <v>503</v>
      </c>
      <c r="N15" s="60">
        <v>1</v>
      </c>
      <c r="O15" s="247"/>
      <c r="P15" s="60">
        <v>1</v>
      </c>
      <c r="Q15" s="247"/>
      <c r="R15" s="60">
        <v>1</v>
      </c>
      <c r="S15" s="247"/>
      <c r="T15" s="60">
        <v>1</v>
      </c>
      <c r="U15" s="256"/>
      <c r="V15" s="67">
        <f t="shared" ref="V15" si="10">IFERROR((O15*100%)/N15,"-")</f>
        <v>0</v>
      </c>
      <c r="W15" s="67">
        <f t="shared" ref="W15" si="11">IFERROR((Q15*100%)/P15,"-")</f>
        <v>0</v>
      </c>
      <c r="X15" s="67">
        <f t="shared" ref="X15" si="12">IFERROR((S15*100%)/R15,"-")</f>
        <v>0</v>
      </c>
      <c r="Y15" s="67">
        <f t="shared" ref="Y15" si="13">IFERROR((U15*100%)/T15,"-")</f>
        <v>0</v>
      </c>
      <c r="Z15" s="67">
        <f t="shared" si="9"/>
        <v>0</v>
      </c>
    </row>
    <row r="16" spans="1:26" ht="138.75" customHeight="1">
      <c r="A16" s="779"/>
      <c r="B16" s="770"/>
      <c r="C16" s="771"/>
      <c r="D16" s="771"/>
      <c r="E16" s="165" t="s">
        <v>39</v>
      </c>
      <c r="F16" s="170" t="s">
        <v>40</v>
      </c>
      <c r="G16" s="166">
        <v>0.9</v>
      </c>
      <c r="H16" s="167">
        <v>0.9</v>
      </c>
      <c r="I16" s="166" t="s">
        <v>159</v>
      </c>
      <c r="J16" s="172" t="s">
        <v>42</v>
      </c>
      <c r="K16" s="172" t="s">
        <v>155</v>
      </c>
      <c r="L16" s="790"/>
      <c r="M16" s="166" t="s">
        <v>112</v>
      </c>
      <c r="N16" s="60">
        <v>0</v>
      </c>
      <c r="O16" s="247"/>
      <c r="P16" s="60">
        <v>1</v>
      </c>
      <c r="Q16" s="247"/>
      <c r="R16" s="60">
        <v>1</v>
      </c>
      <c r="S16" s="247"/>
      <c r="T16" s="60">
        <v>1</v>
      </c>
      <c r="U16" s="255"/>
      <c r="V16" s="67" t="str">
        <f t="shared" si="5"/>
        <v>-</v>
      </c>
      <c r="W16" s="67">
        <f t="shared" si="6"/>
        <v>0</v>
      </c>
      <c r="X16" s="67">
        <f t="shared" si="7"/>
        <v>0</v>
      </c>
      <c r="Y16" s="67">
        <f t="shared" si="8"/>
        <v>0</v>
      </c>
      <c r="Z16" s="67">
        <f t="shared" si="9"/>
        <v>0</v>
      </c>
    </row>
    <row r="17" spans="1:28" ht="59.25" customHeight="1">
      <c r="A17" s="779"/>
      <c r="B17" s="770"/>
      <c r="C17" s="769" t="s">
        <v>46</v>
      </c>
      <c r="D17" s="781" t="s">
        <v>172</v>
      </c>
      <c r="E17" s="769" t="s">
        <v>47</v>
      </c>
      <c r="F17" s="769" t="s">
        <v>48</v>
      </c>
      <c r="G17" s="795">
        <v>0.9</v>
      </c>
      <c r="H17" s="798">
        <v>0.9</v>
      </c>
      <c r="I17" s="795" t="s">
        <v>322</v>
      </c>
      <c r="J17" s="463" t="s">
        <v>169</v>
      </c>
      <c r="K17" s="463" t="s">
        <v>556</v>
      </c>
      <c r="L17" s="790"/>
      <c r="M17" s="463" t="s">
        <v>553</v>
      </c>
      <c r="N17" s="60">
        <v>1</v>
      </c>
      <c r="O17" s="247"/>
      <c r="P17" s="60">
        <v>1</v>
      </c>
      <c r="Q17" s="247"/>
      <c r="R17" s="60">
        <v>1</v>
      </c>
      <c r="S17" s="247"/>
      <c r="T17" s="60">
        <v>1</v>
      </c>
      <c r="U17" s="256"/>
      <c r="V17" s="67">
        <f t="shared" si="5"/>
        <v>0</v>
      </c>
      <c r="W17" s="67">
        <f t="shared" si="6"/>
        <v>0</v>
      </c>
      <c r="X17" s="67">
        <f t="shared" si="7"/>
        <v>0</v>
      </c>
      <c r="Y17" s="67">
        <f t="shared" si="8"/>
        <v>0</v>
      </c>
      <c r="Z17" s="67">
        <f t="shared" si="9"/>
        <v>0</v>
      </c>
    </row>
    <row r="18" spans="1:28" ht="84" customHeight="1">
      <c r="A18" s="779"/>
      <c r="B18" s="770"/>
      <c r="C18" s="770"/>
      <c r="D18" s="782"/>
      <c r="E18" s="770"/>
      <c r="F18" s="770"/>
      <c r="G18" s="796"/>
      <c r="H18" s="799"/>
      <c r="I18" s="796"/>
      <c r="J18" s="473" t="s">
        <v>569</v>
      </c>
      <c r="K18" s="473" t="s">
        <v>570</v>
      </c>
      <c r="L18" s="790"/>
      <c r="M18" s="463" t="s">
        <v>554</v>
      </c>
      <c r="N18" s="60">
        <v>1</v>
      </c>
      <c r="O18" s="247"/>
      <c r="P18" s="60">
        <v>1</v>
      </c>
      <c r="Q18" s="247"/>
      <c r="R18" s="60">
        <v>1</v>
      </c>
      <c r="S18" s="247"/>
      <c r="T18" s="60">
        <v>1</v>
      </c>
      <c r="U18" s="256"/>
      <c r="V18" s="67">
        <f t="shared" ref="V18" si="14">IFERROR((O18*100%)/N18,"-")</f>
        <v>0</v>
      </c>
      <c r="W18" s="67">
        <f t="shared" ref="W18" si="15">IFERROR((Q18*100%)/P18,"-")</f>
        <v>0</v>
      </c>
      <c r="X18" s="67">
        <f t="shared" ref="X18" si="16">IFERROR((S18*100%)/R18,"-")</f>
        <v>0</v>
      </c>
      <c r="Y18" s="67">
        <f t="shared" ref="Y18" si="17">IFERROR((U18*100%)/T18,"-")</f>
        <v>0</v>
      </c>
      <c r="Z18" s="67">
        <f t="shared" ref="Z18" si="18">IFERROR(AVERAGE(V18:Y18),"-")</f>
        <v>0</v>
      </c>
    </row>
    <row r="19" spans="1:28" ht="63.75" customHeight="1">
      <c r="A19" s="780"/>
      <c r="B19" s="770"/>
      <c r="C19" s="771"/>
      <c r="D19" s="783"/>
      <c r="E19" s="771"/>
      <c r="F19" s="771"/>
      <c r="G19" s="797"/>
      <c r="H19" s="800"/>
      <c r="I19" s="797"/>
      <c r="J19" s="419" t="s">
        <v>549</v>
      </c>
      <c r="K19" s="463" t="s">
        <v>550</v>
      </c>
      <c r="L19" s="790"/>
      <c r="M19" s="463" t="s">
        <v>558</v>
      </c>
      <c r="N19" s="60">
        <v>0</v>
      </c>
      <c r="O19" s="247"/>
      <c r="P19" s="60">
        <v>1</v>
      </c>
      <c r="Q19" s="247"/>
      <c r="R19" s="60">
        <v>0</v>
      </c>
      <c r="S19" s="247"/>
      <c r="T19" s="60">
        <v>1</v>
      </c>
      <c r="U19" s="256"/>
      <c r="V19" s="67" t="str">
        <f t="shared" si="5"/>
        <v>-</v>
      </c>
      <c r="W19" s="67">
        <f t="shared" si="6"/>
        <v>0</v>
      </c>
      <c r="X19" s="67" t="str">
        <f t="shared" si="7"/>
        <v>-</v>
      </c>
      <c r="Y19" s="67">
        <f t="shared" si="8"/>
        <v>0</v>
      </c>
      <c r="Z19" s="67">
        <f t="shared" si="9"/>
        <v>0</v>
      </c>
    </row>
    <row r="20" spans="1:28" ht="143.25" customHeight="1">
      <c r="A20" s="176" t="s">
        <v>392</v>
      </c>
      <c r="B20" s="161" t="s">
        <v>56</v>
      </c>
      <c r="C20" s="161" t="s">
        <v>396</v>
      </c>
      <c r="D20" s="161" t="s">
        <v>395</v>
      </c>
      <c r="E20" s="161" t="s">
        <v>64</v>
      </c>
      <c r="F20" s="161" t="s">
        <v>285</v>
      </c>
      <c r="G20" s="450">
        <v>0.9</v>
      </c>
      <c r="H20" s="451">
        <v>0.9</v>
      </c>
      <c r="I20" s="211" t="s">
        <v>66</v>
      </c>
      <c r="J20" s="52" t="s">
        <v>165</v>
      </c>
      <c r="K20" s="163" t="s">
        <v>143</v>
      </c>
      <c r="L20" s="790"/>
      <c r="M20" s="53" t="s">
        <v>68</v>
      </c>
      <c r="N20" s="63">
        <v>5.0000000000000001E-3</v>
      </c>
      <c r="O20" s="263"/>
      <c r="P20" s="63">
        <v>5.0000000000000001E-3</v>
      </c>
      <c r="Q20" s="263"/>
      <c r="R20" s="63">
        <v>5.0000000000000001E-3</v>
      </c>
      <c r="S20" s="263"/>
      <c r="T20" s="63">
        <v>5.0000000000000001E-3</v>
      </c>
      <c r="U20" s="258"/>
      <c r="V20" s="67" t="str">
        <f>IF(O20,IF(O20&gt;=0.5%,100%,0%),"-")</f>
        <v>-</v>
      </c>
      <c r="W20" s="67" t="str">
        <f>IF(Q20,IF(Q20&gt;=0.5%,100%,0%),"-")</f>
        <v>-</v>
      </c>
      <c r="X20" s="67" t="str">
        <f>IF(S20,IF(S20&gt;=0.5%,100%,0%),"-")</f>
        <v>-</v>
      </c>
      <c r="Y20" s="67" t="str">
        <f>IF(U20,IF(U20&gt;=0.5%,100%,0%),"-")</f>
        <v>-</v>
      </c>
      <c r="Z20" s="67" t="str">
        <f t="shared" si="9"/>
        <v>-</v>
      </c>
    </row>
    <row r="21" spans="1:28" ht="78" customHeight="1">
      <c r="A21" s="765" t="s">
        <v>110</v>
      </c>
      <c r="B21" s="767" t="s">
        <v>71</v>
      </c>
      <c r="C21" s="767" t="s">
        <v>72</v>
      </c>
      <c r="D21" s="767" t="s">
        <v>81</v>
      </c>
      <c r="E21" s="767" t="s">
        <v>82</v>
      </c>
      <c r="F21" s="767" t="s">
        <v>83</v>
      </c>
      <c r="G21" s="801">
        <v>0.7</v>
      </c>
      <c r="H21" s="761">
        <v>0.8</v>
      </c>
      <c r="I21" s="54" t="s">
        <v>163</v>
      </c>
      <c r="J21" s="54" t="s">
        <v>147</v>
      </c>
      <c r="K21" s="54" t="s">
        <v>163</v>
      </c>
      <c r="L21" s="790"/>
      <c r="M21" s="54" t="s">
        <v>113</v>
      </c>
      <c r="N21" s="64">
        <v>0</v>
      </c>
      <c r="O21" s="247"/>
      <c r="P21" s="64" t="s">
        <v>399</v>
      </c>
      <c r="Q21" s="251"/>
      <c r="R21" s="64">
        <v>0</v>
      </c>
      <c r="S21" s="247"/>
      <c r="T21" s="64" t="s">
        <v>399</v>
      </c>
      <c r="U21" s="258"/>
      <c r="V21" s="67" t="str">
        <f>IF(O21,IF(O21&gt;=90%,100%,59%),"-")</f>
        <v>-</v>
      </c>
      <c r="W21" s="67" t="str">
        <f>IF(Q21,IF(Q21&gt;=90%,100%,59%),"-")</f>
        <v>-</v>
      </c>
      <c r="X21" s="67" t="str">
        <f>IF(S21,IF(S21&gt;=90%,100%,59%),"-")</f>
        <v>-</v>
      </c>
      <c r="Y21" s="67" t="str">
        <f>IF(U21,IF(U21&gt;=90%,100%,59%),"-")</f>
        <v>-</v>
      </c>
      <c r="Z21" s="67" t="str">
        <f t="shared" si="9"/>
        <v>-</v>
      </c>
    </row>
    <row r="22" spans="1:28" ht="72.75" customHeight="1">
      <c r="A22" s="766"/>
      <c r="B22" s="768"/>
      <c r="C22" s="768"/>
      <c r="D22" s="768"/>
      <c r="E22" s="768"/>
      <c r="F22" s="768"/>
      <c r="G22" s="802"/>
      <c r="H22" s="762"/>
      <c r="I22" s="54" t="s">
        <v>489</v>
      </c>
      <c r="J22" s="441" t="s">
        <v>472</v>
      </c>
      <c r="K22" s="441" t="s">
        <v>471</v>
      </c>
      <c r="L22" s="790"/>
      <c r="M22" s="54" t="s">
        <v>113</v>
      </c>
      <c r="N22" s="64">
        <v>0</v>
      </c>
      <c r="O22" s="247"/>
      <c r="P22" s="64">
        <v>1</v>
      </c>
      <c r="Q22" s="247"/>
      <c r="R22" s="64">
        <v>0</v>
      </c>
      <c r="S22" s="247"/>
      <c r="T22" s="64">
        <v>0</v>
      </c>
      <c r="U22" s="255"/>
      <c r="V22" s="67" t="str">
        <f t="shared" si="5"/>
        <v>-</v>
      </c>
      <c r="W22" s="67">
        <f t="shared" si="6"/>
        <v>0</v>
      </c>
      <c r="X22" s="67" t="str">
        <f t="shared" si="7"/>
        <v>-</v>
      </c>
      <c r="Y22" s="67" t="str">
        <f t="shared" si="8"/>
        <v>-</v>
      </c>
      <c r="Z22" s="67">
        <f t="shared" si="9"/>
        <v>0</v>
      </c>
    </row>
    <row r="23" spans="1:28" ht="105" customHeight="1">
      <c r="A23" s="160" t="s">
        <v>111</v>
      </c>
      <c r="B23" s="222" t="s">
        <v>286</v>
      </c>
      <c r="C23" s="222" t="s">
        <v>89</v>
      </c>
      <c r="D23" s="171" t="s">
        <v>411</v>
      </c>
      <c r="E23" s="193" t="s">
        <v>413</v>
      </c>
      <c r="F23" s="173" t="s">
        <v>414</v>
      </c>
      <c r="G23" s="349" t="s">
        <v>412</v>
      </c>
      <c r="H23" s="194" t="s">
        <v>412</v>
      </c>
      <c r="I23" s="193" t="s">
        <v>414</v>
      </c>
      <c r="J23" s="191" t="s">
        <v>415</v>
      </c>
      <c r="K23" s="191" t="s">
        <v>416</v>
      </c>
      <c r="L23" s="791"/>
      <c r="M23" s="192" t="s">
        <v>113</v>
      </c>
      <c r="N23" s="65">
        <v>1</v>
      </c>
      <c r="O23" s="250"/>
      <c r="P23" s="66">
        <v>1</v>
      </c>
      <c r="Q23" s="260"/>
      <c r="R23" s="66">
        <v>1</v>
      </c>
      <c r="S23" s="247"/>
      <c r="T23" s="66">
        <v>1</v>
      </c>
      <c r="U23" s="259"/>
      <c r="V23" s="67">
        <f>IFERROR((O23*100%)/N23,"-")</f>
        <v>0</v>
      </c>
      <c r="W23" s="67">
        <f>IFERROR((Q23*100%)/P23,"-")</f>
        <v>0</v>
      </c>
      <c r="X23" s="67">
        <f>IFERROR((S23*100%)/R23,"-")</f>
        <v>0</v>
      </c>
      <c r="Y23" s="67">
        <f>IFERROR((U23*100%)/T23,"-")</f>
        <v>0</v>
      </c>
      <c r="Z23" s="67">
        <f t="shared" si="9"/>
        <v>0</v>
      </c>
    </row>
    <row r="24" spans="1:28" ht="45.6" customHeight="1">
      <c r="A24" s="758" t="s">
        <v>278</v>
      </c>
      <c r="B24" s="759"/>
      <c r="C24" s="759"/>
      <c r="D24" s="759"/>
      <c r="E24" s="759"/>
      <c r="F24" s="759"/>
      <c r="G24" s="759"/>
      <c r="H24" s="759"/>
      <c r="I24" s="759"/>
      <c r="J24" s="759"/>
      <c r="K24" s="759"/>
      <c r="L24" s="759"/>
      <c r="M24" s="760"/>
      <c r="N24" s="56"/>
      <c r="O24" s="56"/>
      <c r="P24" s="56"/>
      <c r="Q24" s="56"/>
      <c r="R24" s="56"/>
      <c r="S24" s="56"/>
      <c r="T24" s="56"/>
      <c r="U24" s="56"/>
      <c r="V24" s="57">
        <f>AVERAGE(V5:V23)</f>
        <v>0</v>
      </c>
      <c r="W24" s="57">
        <f>AVERAGE(W5:W23)</f>
        <v>0</v>
      </c>
      <c r="X24" s="57">
        <f>AVERAGE(X5:X23)</f>
        <v>0</v>
      </c>
      <c r="Y24" s="57">
        <f>AVERAGE(Y5:Y23)</f>
        <v>0</v>
      </c>
      <c r="Z24" s="57">
        <f>AVERAGE(Z5:Z23)</f>
        <v>0</v>
      </c>
    </row>
    <row r="29" spans="1:28" ht="54" customHeight="1">
      <c r="A29" s="805" t="s">
        <v>577</v>
      </c>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row>
    <row r="30" spans="1:28" ht="67.5" customHeight="1">
      <c r="A30" s="763" t="s">
        <v>352</v>
      </c>
      <c r="B30" s="763" t="s">
        <v>350</v>
      </c>
      <c r="C30" s="763" t="s">
        <v>187</v>
      </c>
      <c r="D30" s="763" t="s">
        <v>0</v>
      </c>
      <c r="E30" s="763" t="s">
        <v>343</v>
      </c>
      <c r="F30" s="763" t="s">
        <v>578</v>
      </c>
      <c r="G30" s="763" t="s">
        <v>1</v>
      </c>
      <c r="H30" s="763" t="s">
        <v>469</v>
      </c>
      <c r="I30" s="763" t="s">
        <v>108</v>
      </c>
      <c r="J30" s="763" t="s">
        <v>579</v>
      </c>
      <c r="K30" s="763" t="s">
        <v>580</v>
      </c>
      <c r="L30" s="789" t="s">
        <v>277</v>
      </c>
      <c r="M30" s="763" t="s">
        <v>2</v>
      </c>
      <c r="N30" s="763" t="s">
        <v>581</v>
      </c>
      <c r="O30" s="763" t="s">
        <v>469</v>
      </c>
      <c r="P30" s="792" t="s">
        <v>3</v>
      </c>
      <c r="Q30" s="793"/>
      <c r="R30" s="793"/>
      <c r="S30" s="793"/>
      <c r="T30" s="793"/>
      <c r="U30" s="793"/>
      <c r="V30" s="793"/>
      <c r="W30" s="491"/>
      <c r="X30" s="786" t="s">
        <v>434</v>
      </c>
      <c r="Y30" s="787"/>
      <c r="Z30" s="787"/>
      <c r="AA30" s="787"/>
      <c r="AB30" s="788"/>
    </row>
    <row r="31" spans="1:28" ht="60" customHeight="1">
      <c r="A31" s="764"/>
      <c r="B31" s="764"/>
      <c r="C31" s="764"/>
      <c r="D31" s="764"/>
      <c r="E31" s="764"/>
      <c r="F31" s="764"/>
      <c r="G31" s="764"/>
      <c r="H31" s="764"/>
      <c r="I31" s="764"/>
      <c r="J31" s="764"/>
      <c r="K31" s="764"/>
      <c r="L31" s="790"/>
      <c r="M31" s="764"/>
      <c r="N31" s="764"/>
      <c r="O31" s="764"/>
      <c r="P31" s="484" t="s">
        <v>124</v>
      </c>
      <c r="Q31" s="484" t="s">
        <v>126</v>
      </c>
      <c r="R31" s="484" t="s">
        <v>125</v>
      </c>
      <c r="S31" s="484" t="s">
        <v>127</v>
      </c>
      <c r="T31" s="484" t="s">
        <v>128</v>
      </c>
      <c r="U31" s="484" t="s">
        <v>129</v>
      </c>
      <c r="V31" s="484" t="s">
        <v>130</v>
      </c>
      <c r="W31" s="484" t="s">
        <v>131</v>
      </c>
      <c r="X31" s="484" t="s">
        <v>291</v>
      </c>
      <c r="Y31" s="484" t="s">
        <v>292</v>
      </c>
      <c r="Z31" s="484" t="s">
        <v>293</v>
      </c>
      <c r="AA31" s="484" t="s">
        <v>294</v>
      </c>
      <c r="AB31" s="485" t="s">
        <v>582</v>
      </c>
    </row>
    <row r="32" spans="1:28" ht="101.25" customHeight="1">
      <c r="A32" s="803" t="s">
        <v>110</v>
      </c>
      <c r="B32" s="806" t="s">
        <v>71</v>
      </c>
      <c r="C32" s="806" t="s">
        <v>72</v>
      </c>
      <c r="D32" s="806" t="s">
        <v>583</v>
      </c>
      <c r="E32" s="806" t="s">
        <v>584</v>
      </c>
      <c r="F32" s="806" t="s">
        <v>250</v>
      </c>
      <c r="G32" s="807">
        <v>0.7</v>
      </c>
      <c r="H32" s="807">
        <v>0.8</v>
      </c>
      <c r="I32" s="808" t="s">
        <v>585</v>
      </c>
      <c r="J32" s="492" t="s">
        <v>586</v>
      </c>
      <c r="K32" s="492" t="s">
        <v>587</v>
      </c>
      <c r="L32" s="790"/>
      <c r="M32" s="493" t="s">
        <v>9</v>
      </c>
      <c r="N32" s="494">
        <v>0.96</v>
      </c>
      <c r="O32" s="495">
        <v>1</v>
      </c>
      <c r="P32" s="496">
        <v>1</v>
      </c>
      <c r="Q32" s="497"/>
      <c r="R32" s="496">
        <v>1</v>
      </c>
      <c r="S32" s="497"/>
      <c r="T32" s="496">
        <v>1</v>
      </c>
      <c r="U32" s="497"/>
      <c r="V32" s="496">
        <v>1</v>
      </c>
      <c r="W32" s="498"/>
      <c r="X32" s="499">
        <f>IFERROR((Q32*100%)/P32,"-")</f>
        <v>0</v>
      </c>
      <c r="Y32" s="499">
        <f>IFERROR((S32*100%)/R32,"-")</f>
        <v>0</v>
      </c>
      <c r="Z32" s="499">
        <f>IFERROR((U32*100%)/T32,"-")</f>
        <v>0</v>
      </c>
      <c r="AA32" s="499">
        <f>IFERROR((W32*100%)/V32,"-")</f>
        <v>0</v>
      </c>
      <c r="AB32" s="499">
        <f>IFERROR(AVERAGE(X32:AA32),"-")</f>
        <v>0</v>
      </c>
    </row>
    <row r="33" spans="1:28" ht="95.25" customHeight="1">
      <c r="A33" s="803"/>
      <c r="B33" s="806"/>
      <c r="C33" s="806"/>
      <c r="D33" s="806"/>
      <c r="E33" s="806"/>
      <c r="F33" s="806"/>
      <c r="G33" s="807"/>
      <c r="H33" s="807"/>
      <c r="I33" s="809"/>
      <c r="J33" s="492" t="s">
        <v>588</v>
      </c>
      <c r="K33" s="492" t="s">
        <v>589</v>
      </c>
      <c r="L33" s="790"/>
      <c r="M33" s="493" t="s">
        <v>9</v>
      </c>
      <c r="N33" s="494">
        <v>0.81</v>
      </c>
      <c r="O33" s="495">
        <v>1</v>
      </c>
      <c r="P33" s="496">
        <v>1</v>
      </c>
      <c r="Q33" s="497"/>
      <c r="R33" s="496">
        <v>0</v>
      </c>
      <c r="S33" s="497"/>
      <c r="T33" s="496">
        <v>0</v>
      </c>
      <c r="U33" s="497"/>
      <c r="V33" s="496">
        <v>1</v>
      </c>
      <c r="W33" s="500"/>
      <c r="X33" s="499">
        <f t="shared" ref="X33:X41" si="19">IFERROR((Q33*100%)/P33,"-")</f>
        <v>0</v>
      </c>
      <c r="Y33" s="499" t="str">
        <f t="shared" ref="Y33:Y41" si="20">IFERROR((S33*100%)/R33,"-")</f>
        <v>-</v>
      </c>
      <c r="Z33" s="499" t="str">
        <f t="shared" ref="Z33:Z41" si="21">IFERROR((U33*100%)/T33,"-")</f>
        <v>-</v>
      </c>
      <c r="AA33" s="499">
        <f t="shared" ref="AA33:AA41" si="22">IFERROR((W33*100%)/V33,"-")</f>
        <v>0</v>
      </c>
      <c r="AB33" s="499">
        <f t="shared" ref="AB33:AB41" si="23">IFERROR(AVERAGE(X33:AA33),"-")</f>
        <v>0</v>
      </c>
    </row>
    <row r="34" spans="1:28" ht="64.5" customHeight="1">
      <c r="A34" s="803"/>
      <c r="B34" s="806"/>
      <c r="C34" s="806"/>
      <c r="D34" s="806"/>
      <c r="E34" s="806"/>
      <c r="F34" s="806"/>
      <c r="G34" s="807"/>
      <c r="H34" s="807"/>
      <c r="I34" s="809"/>
      <c r="J34" s="501" t="s">
        <v>590</v>
      </c>
      <c r="K34" s="501" t="s">
        <v>591</v>
      </c>
      <c r="L34" s="790"/>
      <c r="M34" s="493" t="s">
        <v>9</v>
      </c>
      <c r="N34" s="495" t="s">
        <v>592</v>
      </c>
      <c r="O34" s="502" t="s">
        <v>592</v>
      </c>
      <c r="P34" s="496">
        <v>1</v>
      </c>
      <c r="Q34" s="497"/>
      <c r="R34" s="496">
        <v>1</v>
      </c>
      <c r="S34" s="497"/>
      <c r="T34" s="496">
        <v>1</v>
      </c>
      <c r="U34" s="497"/>
      <c r="V34" s="496">
        <v>1</v>
      </c>
      <c r="W34" s="500"/>
      <c r="X34" s="499">
        <f t="shared" si="19"/>
        <v>0</v>
      </c>
      <c r="Y34" s="499">
        <f t="shared" si="20"/>
        <v>0</v>
      </c>
      <c r="Z34" s="499">
        <f t="shared" si="21"/>
        <v>0</v>
      </c>
      <c r="AA34" s="499">
        <f t="shared" si="22"/>
        <v>0</v>
      </c>
      <c r="AB34" s="499">
        <f t="shared" si="23"/>
        <v>0</v>
      </c>
    </row>
    <row r="35" spans="1:28" ht="116.25" customHeight="1">
      <c r="A35" s="803"/>
      <c r="B35" s="806"/>
      <c r="C35" s="806"/>
      <c r="D35" s="806"/>
      <c r="E35" s="806"/>
      <c r="F35" s="806"/>
      <c r="G35" s="807"/>
      <c r="H35" s="807"/>
      <c r="I35" s="809"/>
      <c r="J35" s="501" t="s">
        <v>593</v>
      </c>
      <c r="K35" s="501" t="s">
        <v>594</v>
      </c>
      <c r="L35" s="790"/>
      <c r="M35" s="493" t="s">
        <v>9</v>
      </c>
      <c r="N35" s="495" t="s">
        <v>595</v>
      </c>
      <c r="O35" s="495" t="s">
        <v>595</v>
      </c>
      <c r="P35" s="496" t="s">
        <v>595</v>
      </c>
      <c r="Q35" s="497"/>
      <c r="R35" s="496" t="s">
        <v>595</v>
      </c>
      <c r="S35" s="497"/>
      <c r="T35" s="496" t="s">
        <v>595</v>
      </c>
      <c r="U35" s="497"/>
      <c r="V35" s="496" t="s">
        <v>595</v>
      </c>
      <c r="W35" s="500"/>
      <c r="X35" s="67" t="str">
        <f>IF(Q35,IF(Q35&lt;=3%,100%,0%),"-")</f>
        <v>-</v>
      </c>
      <c r="Y35" s="67" t="str">
        <f>IF(S35,IF(S35&lt;=3%,100%,0%),"-")</f>
        <v>-</v>
      </c>
      <c r="Z35" s="67" t="str">
        <f>IF(U35,IF(U35&lt;=3%,100%,0%),"-")</f>
        <v>-</v>
      </c>
      <c r="AA35" s="67" t="str">
        <f>IF(W35,IF(W35&lt;=3%,100%,0%),"-")</f>
        <v>-</v>
      </c>
      <c r="AB35" s="499" t="str">
        <f t="shared" si="23"/>
        <v>-</v>
      </c>
    </row>
    <row r="36" spans="1:28" ht="77.25" customHeight="1">
      <c r="A36" s="803"/>
      <c r="B36" s="806"/>
      <c r="C36" s="806"/>
      <c r="D36" s="806"/>
      <c r="E36" s="806"/>
      <c r="F36" s="806"/>
      <c r="G36" s="807"/>
      <c r="H36" s="807"/>
      <c r="I36" s="809"/>
      <c r="J36" s="501" t="s">
        <v>596</v>
      </c>
      <c r="K36" s="501" t="s">
        <v>597</v>
      </c>
      <c r="L36" s="790"/>
      <c r="M36" s="493" t="s">
        <v>9</v>
      </c>
      <c r="N36" s="495">
        <v>1</v>
      </c>
      <c r="O36" s="495">
        <v>1</v>
      </c>
      <c r="P36" s="496">
        <v>1</v>
      </c>
      <c r="Q36" s="497"/>
      <c r="R36" s="496">
        <v>1</v>
      </c>
      <c r="S36" s="497"/>
      <c r="T36" s="496">
        <v>1</v>
      </c>
      <c r="U36" s="497"/>
      <c r="V36" s="496">
        <v>1</v>
      </c>
      <c r="W36" s="500"/>
      <c r="X36" s="499">
        <f t="shared" ref="X36:X38" si="24">IFERROR((Q36*100%)/P36,"-")</f>
        <v>0</v>
      </c>
      <c r="Y36" s="499">
        <f t="shared" ref="Y36:Y38" si="25">IFERROR((S36*100%)/R36,"-")</f>
        <v>0</v>
      </c>
      <c r="Z36" s="499">
        <f t="shared" ref="Z36:Z38" si="26">IFERROR((U36*100%)/T36,"-")</f>
        <v>0</v>
      </c>
      <c r="AA36" s="499">
        <f t="shared" ref="AA36:AA38" si="27">IFERROR((W36*100%)/V36,"-")</f>
        <v>0</v>
      </c>
      <c r="AB36" s="499">
        <f t="shared" si="23"/>
        <v>0</v>
      </c>
    </row>
    <row r="37" spans="1:28" ht="77.25" customHeight="1">
      <c r="A37" s="803"/>
      <c r="B37" s="806"/>
      <c r="C37" s="806"/>
      <c r="D37" s="806"/>
      <c r="E37" s="806"/>
      <c r="F37" s="806"/>
      <c r="G37" s="807"/>
      <c r="H37" s="807"/>
      <c r="I37" s="809"/>
      <c r="J37" s="501" t="s">
        <v>598</v>
      </c>
      <c r="K37" s="501" t="s">
        <v>599</v>
      </c>
      <c r="L37" s="790"/>
      <c r="M37" s="493" t="s">
        <v>9</v>
      </c>
      <c r="N37" s="495">
        <v>1</v>
      </c>
      <c r="O37" s="495">
        <v>1</v>
      </c>
      <c r="P37" s="496">
        <v>1</v>
      </c>
      <c r="Q37" s="497"/>
      <c r="R37" s="496">
        <v>1</v>
      </c>
      <c r="S37" s="497"/>
      <c r="T37" s="496">
        <v>1</v>
      </c>
      <c r="U37" s="497"/>
      <c r="V37" s="496">
        <v>1</v>
      </c>
      <c r="W37" s="500"/>
      <c r="X37" s="499">
        <f t="shared" si="24"/>
        <v>0</v>
      </c>
      <c r="Y37" s="499">
        <f t="shared" si="25"/>
        <v>0</v>
      </c>
      <c r="Z37" s="499">
        <f t="shared" si="26"/>
        <v>0</v>
      </c>
      <c r="AA37" s="499">
        <f t="shared" si="27"/>
        <v>0</v>
      </c>
      <c r="AB37" s="499">
        <f t="shared" si="23"/>
        <v>0</v>
      </c>
    </row>
    <row r="38" spans="1:28" ht="77.25" customHeight="1">
      <c r="A38" s="803"/>
      <c r="B38" s="806"/>
      <c r="C38" s="806"/>
      <c r="D38" s="806"/>
      <c r="E38" s="806"/>
      <c r="F38" s="806"/>
      <c r="G38" s="807"/>
      <c r="H38" s="807"/>
      <c r="I38" s="809"/>
      <c r="J38" s="501" t="s">
        <v>600</v>
      </c>
      <c r="K38" s="501" t="s">
        <v>601</v>
      </c>
      <c r="L38" s="790"/>
      <c r="M38" s="493" t="s">
        <v>9</v>
      </c>
      <c r="N38" s="495">
        <v>1</v>
      </c>
      <c r="O38" s="495">
        <v>1</v>
      </c>
      <c r="P38" s="496">
        <v>1</v>
      </c>
      <c r="Q38" s="497"/>
      <c r="R38" s="496">
        <v>1</v>
      </c>
      <c r="S38" s="497"/>
      <c r="T38" s="496">
        <v>1</v>
      </c>
      <c r="U38" s="497"/>
      <c r="V38" s="496">
        <v>1</v>
      </c>
      <c r="W38" s="500"/>
      <c r="X38" s="499">
        <f t="shared" si="24"/>
        <v>0</v>
      </c>
      <c r="Y38" s="499">
        <f t="shared" si="25"/>
        <v>0</v>
      </c>
      <c r="Z38" s="499">
        <f t="shared" si="26"/>
        <v>0</v>
      </c>
      <c r="AA38" s="499">
        <f t="shared" si="27"/>
        <v>0</v>
      </c>
      <c r="AB38" s="499">
        <f t="shared" si="23"/>
        <v>0</v>
      </c>
    </row>
    <row r="39" spans="1:28" ht="69.75" customHeight="1">
      <c r="A39" s="803"/>
      <c r="B39" s="806"/>
      <c r="C39" s="806"/>
      <c r="D39" s="806"/>
      <c r="E39" s="806"/>
      <c r="F39" s="806"/>
      <c r="G39" s="807"/>
      <c r="H39" s="807"/>
      <c r="I39" s="809"/>
      <c r="J39" s="501" t="s">
        <v>602</v>
      </c>
      <c r="K39" s="501" t="s">
        <v>603</v>
      </c>
      <c r="L39" s="791"/>
      <c r="M39" s="493" t="s">
        <v>9</v>
      </c>
      <c r="N39" s="494">
        <v>1</v>
      </c>
      <c r="O39" s="495">
        <v>1</v>
      </c>
      <c r="P39" s="496">
        <v>1</v>
      </c>
      <c r="Q39" s="497"/>
      <c r="R39" s="496">
        <v>1</v>
      </c>
      <c r="S39" s="497"/>
      <c r="T39" s="496">
        <v>1</v>
      </c>
      <c r="U39" s="497"/>
      <c r="V39" s="496">
        <v>1</v>
      </c>
      <c r="W39" s="500"/>
      <c r="X39" s="499">
        <f t="shared" si="19"/>
        <v>0</v>
      </c>
      <c r="Y39" s="499">
        <f t="shared" si="20"/>
        <v>0</v>
      </c>
      <c r="Z39" s="499">
        <f t="shared" si="21"/>
        <v>0</v>
      </c>
      <c r="AA39" s="499">
        <f t="shared" si="22"/>
        <v>0</v>
      </c>
      <c r="AB39" s="499">
        <f t="shared" si="23"/>
        <v>0</v>
      </c>
    </row>
    <row r="40" spans="1:28" ht="69.75" customHeight="1">
      <c r="A40" s="803"/>
      <c r="B40" s="806"/>
      <c r="C40" s="806"/>
      <c r="D40" s="806"/>
      <c r="E40" s="806"/>
      <c r="F40" s="806"/>
      <c r="G40" s="807"/>
      <c r="H40" s="807"/>
      <c r="I40" s="809"/>
      <c r="J40" s="501" t="s">
        <v>604</v>
      </c>
      <c r="K40" s="501" t="s">
        <v>605</v>
      </c>
      <c r="L40" s="480"/>
      <c r="M40" s="493" t="s">
        <v>9</v>
      </c>
      <c r="N40" s="494">
        <v>1</v>
      </c>
      <c r="O40" s="495">
        <v>1</v>
      </c>
      <c r="P40" s="496">
        <v>1</v>
      </c>
      <c r="Q40" s="497"/>
      <c r="R40" s="496">
        <v>1</v>
      </c>
      <c r="S40" s="497"/>
      <c r="T40" s="496">
        <v>1</v>
      </c>
      <c r="U40" s="497"/>
      <c r="V40" s="496">
        <v>1</v>
      </c>
      <c r="W40" s="500"/>
      <c r="X40" s="499">
        <f t="shared" si="19"/>
        <v>0</v>
      </c>
      <c r="Y40" s="499">
        <f t="shared" si="20"/>
        <v>0</v>
      </c>
      <c r="Z40" s="499">
        <f t="shared" si="21"/>
        <v>0</v>
      </c>
      <c r="AA40" s="499">
        <f t="shared" si="22"/>
        <v>0</v>
      </c>
      <c r="AB40" s="499">
        <f t="shared" si="23"/>
        <v>0</v>
      </c>
    </row>
    <row r="41" spans="1:28" ht="69.75" customHeight="1">
      <c r="A41" s="803"/>
      <c r="B41" s="806"/>
      <c r="C41" s="806"/>
      <c r="D41" s="806"/>
      <c r="E41" s="806"/>
      <c r="F41" s="806"/>
      <c r="G41" s="807"/>
      <c r="H41" s="807"/>
      <c r="I41" s="810"/>
      <c r="J41" s="501" t="s">
        <v>606</v>
      </c>
      <c r="K41" s="501" t="s">
        <v>607</v>
      </c>
      <c r="L41" s="480"/>
      <c r="M41" s="493" t="s">
        <v>9</v>
      </c>
      <c r="N41" s="494">
        <v>1</v>
      </c>
      <c r="O41" s="495">
        <v>1</v>
      </c>
      <c r="P41" s="496">
        <v>1</v>
      </c>
      <c r="Q41" s="497"/>
      <c r="R41" s="496">
        <v>1</v>
      </c>
      <c r="S41" s="497"/>
      <c r="T41" s="496">
        <v>1</v>
      </c>
      <c r="U41" s="497"/>
      <c r="V41" s="496">
        <v>1</v>
      </c>
      <c r="W41" s="500"/>
      <c r="X41" s="499">
        <f t="shared" si="19"/>
        <v>0</v>
      </c>
      <c r="Y41" s="499">
        <f t="shared" si="20"/>
        <v>0</v>
      </c>
      <c r="Z41" s="499">
        <f t="shared" si="21"/>
        <v>0</v>
      </c>
      <c r="AA41" s="499">
        <f t="shared" si="22"/>
        <v>0</v>
      </c>
      <c r="AB41" s="499">
        <f t="shared" si="23"/>
        <v>0</v>
      </c>
    </row>
    <row r="42" spans="1:28" ht="50.25" customHeight="1">
      <c r="A42" s="804" t="s">
        <v>181</v>
      </c>
      <c r="B42" s="804"/>
      <c r="C42" s="804"/>
      <c r="D42" s="804"/>
      <c r="E42" s="804"/>
      <c r="F42" s="804"/>
      <c r="G42" s="804"/>
      <c r="H42" s="804"/>
      <c r="I42" s="804"/>
      <c r="J42" s="804"/>
      <c r="K42" s="804"/>
      <c r="L42" s="804"/>
      <c r="M42" s="804"/>
      <c r="N42" s="804"/>
      <c r="O42" s="804"/>
      <c r="P42" s="804"/>
      <c r="Q42" s="804"/>
      <c r="R42" s="804"/>
      <c r="S42" s="804"/>
      <c r="T42" s="804"/>
      <c r="U42" s="804"/>
      <c r="V42" s="804"/>
      <c r="W42" s="804"/>
      <c r="X42" s="57">
        <f>AVERAGE(X32:X41)</f>
        <v>0</v>
      </c>
      <c r="Y42" s="57">
        <f t="shared" ref="Y42:AA42" si="28">AVERAGE(Y32:Y41)</f>
        <v>0</v>
      </c>
      <c r="Z42" s="57">
        <f t="shared" si="28"/>
        <v>0</v>
      </c>
      <c r="AA42" s="57">
        <f t="shared" si="28"/>
        <v>0</v>
      </c>
      <c r="AB42" s="57">
        <f>AVERAGE(AB32:AB41)</f>
        <v>0</v>
      </c>
    </row>
  </sheetData>
  <mergeCells count="74">
    <mergeCell ref="A32:A41"/>
    <mergeCell ref="A42:W42"/>
    <mergeCell ref="A29:AB29"/>
    <mergeCell ref="P30:V30"/>
    <mergeCell ref="X30:AB30"/>
    <mergeCell ref="B32:B41"/>
    <mergeCell ref="C32:C41"/>
    <mergeCell ref="D32:D41"/>
    <mergeCell ref="E32:E41"/>
    <mergeCell ref="F32:F41"/>
    <mergeCell ref="G32:G41"/>
    <mergeCell ref="H32:H41"/>
    <mergeCell ref="I32:I41"/>
    <mergeCell ref="A30:A31"/>
    <mergeCell ref="B30:B31"/>
    <mergeCell ref="C30:C31"/>
    <mergeCell ref="D30:D31"/>
    <mergeCell ref="E30:E31"/>
    <mergeCell ref="F30:F31"/>
    <mergeCell ref="G30:G31"/>
    <mergeCell ref="H30:H31"/>
    <mergeCell ref="I30:I31"/>
    <mergeCell ref="J30:J31"/>
    <mergeCell ref="K30:K31"/>
    <mergeCell ref="L30:L39"/>
    <mergeCell ref="M30:M31"/>
    <mergeCell ref="N30:N31"/>
    <mergeCell ref="O30:O31"/>
    <mergeCell ref="F17:F19"/>
    <mergeCell ref="F21:F22"/>
    <mergeCell ref="V2:Z2"/>
    <mergeCell ref="M2:M3"/>
    <mergeCell ref="K2:K3"/>
    <mergeCell ref="H2:H3"/>
    <mergeCell ref="G2:G3"/>
    <mergeCell ref="L2:L23"/>
    <mergeCell ref="N2:T2"/>
    <mergeCell ref="G17:G19"/>
    <mergeCell ref="H17:H19"/>
    <mergeCell ref="I17:I19"/>
    <mergeCell ref="G21:G22"/>
    <mergeCell ref="I6:I7"/>
    <mergeCell ref="D14:D16"/>
    <mergeCell ref="E2:E3"/>
    <mergeCell ref="A14:A19"/>
    <mergeCell ref="B14:B19"/>
    <mergeCell ref="C14:C16"/>
    <mergeCell ref="D2:D3"/>
    <mergeCell ref="C17:C19"/>
    <mergeCell ref="D17:D19"/>
    <mergeCell ref="C4:C13"/>
    <mergeCell ref="D4:D13"/>
    <mergeCell ref="B4:B13"/>
    <mergeCell ref="A4:A10"/>
    <mergeCell ref="A11:A13"/>
    <mergeCell ref="C2:C3"/>
    <mergeCell ref="E6:E7"/>
    <mergeCell ref="B2:B3"/>
    <mergeCell ref="A1:D1"/>
    <mergeCell ref="A24:M24"/>
    <mergeCell ref="H21:H22"/>
    <mergeCell ref="I2:I3"/>
    <mergeCell ref="A21:A22"/>
    <mergeCell ref="B21:B22"/>
    <mergeCell ref="C21:C22"/>
    <mergeCell ref="D21:D22"/>
    <mergeCell ref="E21:E22"/>
    <mergeCell ref="J2:J3"/>
    <mergeCell ref="E17:E19"/>
    <mergeCell ref="F2:F3"/>
    <mergeCell ref="A2:A3"/>
    <mergeCell ref="F6:F7"/>
    <mergeCell ref="G6:G7"/>
    <mergeCell ref="H6:H7"/>
  </mergeCells>
  <conditionalFormatting sqref="X32:AB42 V4:Z24">
    <cfRule type="cellIs" dxfId="193" priority="433" operator="lessThan">
      <formula>0.6</formula>
    </cfRule>
    <cfRule type="cellIs" dxfId="192" priority="434" operator="between">
      <formula>60%</formula>
      <formula>79%</formula>
    </cfRule>
    <cfRule type="cellIs" dxfId="191" priority="435" operator="between">
      <formula>80%</formula>
      <formula>100%</formula>
    </cfRule>
  </conditionalFormatting>
  <hyperlinks>
    <hyperlink ref="A1:D1" location="Inicio!A1" display="INICIO"/>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theme="5" tint="0.59999389629810485"/>
  </sheetPr>
  <dimension ref="A1:AC34"/>
  <sheetViews>
    <sheetView view="pageBreakPreview" topLeftCell="K28" zoomScale="70" zoomScaleNormal="100" zoomScaleSheetLayoutView="70" workbookViewId="0">
      <selection activeCell="AB25" sqref="AB25"/>
    </sheetView>
  </sheetViews>
  <sheetFormatPr baseColWidth="10" defaultColWidth="11.42578125" defaultRowHeight="12.75"/>
  <cols>
    <col min="1" max="1" width="11.42578125" style="68"/>
    <col min="2" max="2" width="18.7109375" style="68" customWidth="1"/>
    <col min="3" max="3" width="18" style="68" customWidth="1"/>
    <col min="4" max="4" width="16.5703125" style="68" customWidth="1"/>
    <col min="5" max="5" width="17.42578125" style="68" customWidth="1"/>
    <col min="6" max="6" width="15.7109375" style="68" customWidth="1"/>
    <col min="7" max="7" width="11.42578125" style="68"/>
    <col min="8" max="8" width="14.140625" style="68" customWidth="1"/>
    <col min="9" max="9" width="16.28515625" style="68" customWidth="1"/>
    <col min="10" max="10" width="21.85546875" style="68" customWidth="1"/>
    <col min="11" max="11" width="24.42578125" style="68" customWidth="1"/>
    <col min="12" max="12" width="21.42578125" style="68" customWidth="1"/>
    <col min="13" max="13" width="16.42578125" style="68" customWidth="1"/>
    <col min="14" max="14" width="14.5703125" style="68" customWidth="1"/>
    <col min="15" max="15" width="14.7109375" style="68" customWidth="1"/>
    <col min="16" max="16" width="12.85546875" style="68" customWidth="1"/>
    <col min="17" max="17" width="15.28515625" style="68" customWidth="1"/>
    <col min="18" max="18" width="14.85546875" style="68" customWidth="1"/>
    <col min="19" max="20" width="13.7109375" style="68" customWidth="1"/>
    <col min="21" max="21" width="15.42578125" style="68" customWidth="1"/>
    <col min="22" max="22" width="19.42578125" style="68" customWidth="1"/>
    <col min="23" max="23" width="16.85546875" style="68" customWidth="1"/>
    <col min="24" max="24" width="17.7109375" style="68" customWidth="1"/>
    <col min="25" max="25" width="17.28515625" style="68" customWidth="1"/>
    <col min="26" max="26" width="18.5703125" style="68" customWidth="1"/>
    <col min="27" max="27" width="15" style="68" customWidth="1"/>
    <col min="28" max="28" width="18.28515625" style="68" customWidth="1"/>
    <col min="29" max="29" width="18.5703125" style="72" customWidth="1"/>
    <col min="30" max="16384" width="11.42578125" style="68"/>
  </cols>
  <sheetData>
    <row r="1" spans="1:29" ht="51.75" customHeight="1">
      <c r="A1" s="757" t="s">
        <v>313</v>
      </c>
      <c r="B1" s="824"/>
      <c r="C1" s="824"/>
      <c r="D1" s="824"/>
    </row>
    <row r="2" spans="1:29" ht="57" customHeight="1">
      <c r="A2" s="813" t="s">
        <v>352</v>
      </c>
      <c r="B2" s="813" t="s">
        <v>351</v>
      </c>
      <c r="C2" s="813" t="s">
        <v>187</v>
      </c>
      <c r="D2" s="813" t="s">
        <v>0</v>
      </c>
      <c r="E2" s="813" t="s">
        <v>348</v>
      </c>
      <c r="F2" s="813" t="s">
        <v>341</v>
      </c>
      <c r="G2" s="813" t="s">
        <v>1</v>
      </c>
      <c r="H2" s="813" t="s">
        <v>469</v>
      </c>
      <c r="I2" s="813" t="s">
        <v>108</v>
      </c>
      <c r="J2" s="813" t="s">
        <v>187</v>
      </c>
      <c r="K2" s="813" t="s">
        <v>109</v>
      </c>
      <c r="L2" s="814" t="s">
        <v>277</v>
      </c>
      <c r="M2" s="813" t="s">
        <v>2</v>
      </c>
      <c r="N2" s="812" t="s">
        <v>3</v>
      </c>
      <c r="O2" s="812"/>
      <c r="P2" s="812"/>
      <c r="Q2" s="812"/>
      <c r="R2" s="812"/>
      <c r="S2" s="812"/>
      <c r="T2" s="812"/>
      <c r="U2" s="36"/>
      <c r="V2" s="786" t="s">
        <v>434</v>
      </c>
      <c r="W2" s="787"/>
      <c r="X2" s="787"/>
      <c r="Y2" s="787"/>
      <c r="Z2" s="788"/>
    </row>
    <row r="3" spans="1:29" ht="38.25">
      <c r="A3" s="813"/>
      <c r="B3" s="813"/>
      <c r="C3" s="813"/>
      <c r="D3" s="813"/>
      <c r="E3" s="813"/>
      <c r="F3" s="813"/>
      <c r="G3" s="813"/>
      <c r="H3" s="813"/>
      <c r="I3" s="813"/>
      <c r="J3" s="813"/>
      <c r="K3" s="813"/>
      <c r="L3" s="814"/>
      <c r="M3" s="813"/>
      <c r="N3" s="36" t="s">
        <v>124</v>
      </c>
      <c r="O3" s="369" t="s">
        <v>126</v>
      </c>
      <c r="P3" s="36" t="s">
        <v>125</v>
      </c>
      <c r="Q3" s="36" t="s">
        <v>127</v>
      </c>
      <c r="R3" s="36" t="s">
        <v>128</v>
      </c>
      <c r="S3" s="36" t="s">
        <v>129</v>
      </c>
      <c r="T3" s="36" t="s">
        <v>130</v>
      </c>
      <c r="U3" s="36" t="s">
        <v>131</v>
      </c>
      <c r="V3" s="36" t="s">
        <v>291</v>
      </c>
      <c r="W3" s="36" t="s">
        <v>292</v>
      </c>
      <c r="X3" s="36" t="s">
        <v>293</v>
      </c>
      <c r="Y3" s="36" t="s">
        <v>294</v>
      </c>
      <c r="Z3" s="342" t="s">
        <v>465</v>
      </c>
    </row>
    <row r="4" spans="1:29" ht="93" customHeight="1">
      <c r="A4" s="765" t="s">
        <v>424</v>
      </c>
      <c r="B4" s="772" t="s">
        <v>4</v>
      </c>
      <c r="C4" s="772" t="s">
        <v>5</v>
      </c>
      <c r="D4" s="772" t="s">
        <v>171</v>
      </c>
      <c r="E4" s="37" t="s">
        <v>10</v>
      </c>
      <c r="F4" s="37" t="s">
        <v>11</v>
      </c>
      <c r="G4" s="38">
        <v>0.9</v>
      </c>
      <c r="H4" s="39">
        <v>1</v>
      </c>
      <c r="I4" s="132" t="s">
        <v>151</v>
      </c>
      <c r="J4" s="179" t="s">
        <v>373</v>
      </c>
      <c r="K4" s="179" t="s">
        <v>408</v>
      </c>
      <c r="L4" s="814"/>
      <c r="M4" s="37" t="s">
        <v>164</v>
      </c>
      <c r="N4" s="58">
        <v>0</v>
      </c>
      <c r="O4" s="247"/>
      <c r="P4" s="58">
        <v>1</v>
      </c>
      <c r="Q4" s="247"/>
      <c r="R4" s="58">
        <v>1</v>
      </c>
      <c r="S4" s="247"/>
      <c r="T4" s="58">
        <v>1</v>
      </c>
      <c r="U4" s="256"/>
      <c r="V4" s="67" t="str">
        <f t="shared" ref="V4:V15" si="0">IFERROR((O4*100%)/N4,"-")</f>
        <v>-</v>
      </c>
      <c r="W4" s="67">
        <f t="shared" ref="W4:W15" si="1">IFERROR((Q4*100%)/P4,"-")</f>
        <v>0</v>
      </c>
      <c r="X4" s="67">
        <f t="shared" ref="X4:X15" si="2">IFERROR((S4*100%)/R4,"-")</f>
        <v>0</v>
      </c>
      <c r="Y4" s="67">
        <f t="shared" ref="Y4:Y15" si="3">IFERROR((U4*100%)/T4,"-")</f>
        <v>0</v>
      </c>
      <c r="Z4" s="67">
        <f t="shared" ref="Z4:Z16" si="4">IFERROR(AVERAGE(V4:Y4),"-")</f>
        <v>0</v>
      </c>
    </row>
    <row r="5" spans="1:29" ht="54" customHeight="1">
      <c r="A5" s="785"/>
      <c r="B5" s="818"/>
      <c r="C5" s="818"/>
      <c r="D5" s="818"/>
      <c r="E5" s="815" t="s">
        <v>397</v>
      </c>
      <c r="F5" s="815" t="s">
        <v>17</v>
      </c>
      <c r="G5" s="825">
        <v>0.6</v>
      </c>
      <c r="H5" s="825">
        <v>0.8</v>
      </c>
      <c r="I5" s="815" t="s">
        <v>358</v>
      </c>
      <c r="J5" s="136" t="s">
        <v>418</v>
      </c>
      <c r="K5" s="137" t="s">
        <v>359</v>
      </c>
      <c r="L5" s="814"/>
      <c r="M5" s="37" t="s">
        <v>338</v>
      </c>
      <c r="N5" s="58">
        <v>0</v>
      </c>
      <c r="O5" s="247"/>
      <c r="P5" s="58">
        <v>1</v>
      </c>
      <c r="Q5" s="247"/>
      <c r="R5" s="58">
        <v>0</v>
      </c>
      <c r="S5" s="247"/>
      <c r="T5" s="58">
        <v>1</v>
      </c>
      <c r="U5" s="256"/>
      <c r="V5" s="67" t="str">
        <f t="shared" si="0"/>
        <v>-</v>
      </c>
      <c r="W5" s="67">
        <f t="shared" si="1"/>
        <v>0</v>
      </c>
      <c r="X5" s="67" t="str">
        <f t="shared" si="2"/>
        <v>-</v>
      </c>
      <c r="Y5" s="67">
        <f t="shared" si="3"/>
        <v>0</v>
      </c>
      <c r="Z5" s="67">
        <f t="shared" si="4"/>
        <v>0</v>
      </c>
    </row>
    <row r="6" spans="1:29" ht="108" customHeight="1">
      <c r="A6" s="785"/>
      <c r="B6" s="818"/>
      <c r="C6" s="818"/>
      <c r="D6" s="818"/>
      <c r="E6" s="816"/>
      <c r="F6" s="816"/>
      <c r="G6" s="826"/>
      <c r="H6" s="826"/>
      <c r="I6" s="816"/>
      <c r="J6" s="164" t="s">
        <v>419</v>
      </c>
      <c r="K6" s="330" t="s">
        <v>153</v>
      </c>
      <c r="L6" s="814"/>
      <c r="M6" s="169" t="s">
        <v>338</v>
      </c>
      <c r="N6" s="58">
        <v>0</v>
      </c>
      <c r="O6" s="247"/>
      <c r="P6" s="58">
        <v>1</v>
      </c>
      <c r="Q6" s="247"/>
      <c r="R6" s="58">
        <v>1</v>
      </c>
      <c r="S6" s="247"/>
      <c r="T6" s="58">
        <v>1</v>
      </c>
      <c r="U6" s="256"/>
      <c r="V6" s="67" t="str">
        <f t="shared" ref="V6" si="5">IFERROR((O6*100%)/N6,"-")</f>
        <v>-</v>
      </c>
      <c r="W6" s="67">
        <f t="shared" ref="W6" si="6">IFERROR((Q6*100%)/P6,"-")</f>
        <v>0</v>
      </c>
      <c r="X6" s="67">
        <f t="shared" ref="X6" si="7">IFERROR((S6*100%)/R6,"-")</f>
        <v>0</v>
      </c>
      <c r="Y6" s="67">
        <f t="shared" ref="Y6" si="8">IFERROR((U6*100%)/T6,"-")</f>
        <v>0</v>
      </c>
      <c r="Z6" s="67">
        <f t="shared" si="4"/>
        <v>0</v>
      </c>
    </row>
    <row r="7" spans="1:29" ht="82.5" customHeight="1">
      <c r="A7" s="765" t="s">
        <v>29</v>
      </c>
      <c r="B7" s="820" t="s">
        <v>166</v>
      </c>
      <c r="C7" s="102" t="s">
        <v>27</v>
      </c>
      <c r="D7" s="102" t="s">
        <v>281</v>
      </c>
      <c r="E7" s="177" t="s">
        <v>28</v>
      </c>
      <c r="F7" s="343" t="s">
        <v>463</v>
      </c>
      <c r="G7" s="178">
        <v>1</v>
      </c>
      <c r="H7" s="185">
        <v>1</v>
      </c>
      <c r="I7" s="344" t="s">
        <v>134</v>
      </c>
      <c r="J7" s="344" t="s">
        <v>461</v>
      </c>
      <c r="K7" s="374" t="s">
        <v>473</v>
      </c>
      <c r="L7" s="814"/>
      <c r="M7" s="443" t="s">
        <v>539</v>
      </c>
      <c r="N7" s="59">
        <v>1</v>
      </c>
      <c r="O7" s="248"/>
      <c r="P7" s="59">
        <v>1</v>
      </c>
      <c r="Q7" s="248"/>
      <c r="R7" s="59">
        <v>1</v>
      </c>
      <c r="S7" s="248"/>
      <c r="T7" s="59">
        <v>1</v>
      </c>
      <c r="U7" s="257"/>
      <c r="V7" s="67">
        <f t="shared" si="0"/>
        <v>0</v>
      </c>
      <c r="W7" s="67">
        <f t="shared" si="1"/>
        <v>0</v>
      </c>
      <c r="X7" s="67">
        <f t="shared" si="2"/>
        <v>0</v>
      </c>
      <c r="Y7" s="67">
        <f t="shared" si="3"/>
        <v>0</v>
      </c>
      <c r="Z7" s="67">
        <f t="shared" si="4"/>
        <v>0</v>
      </c>
    </row>
    <row r="8" spans="1:29" ht="100.5" customHeight="1">
      <c r="A8" s="785"/>
      <c r="B8" s="820"/>
      <c r="C8" s="102" t="s">
        <v>27</v>
      </c>
      <c r="D8" s="102" t="s">
        <v>281</v>
      </c>
      <c r="E8" s="102" t="s">
        <v>33</v>
      </c>
      <c r="F8" s="378" t="s">
        <v>34</v>
      </c>
      <c r="G8" s="379">
        <v>0.7</v>
      </c>
      <c r="H8" s="380">
        <v>0.9</v>
      </c>
      <c r="I8" s="472"/>
      <c r="J8" s="409" t="s">
        <v>566</v>
      </c>
      <c r="K8" s="409" t="s">
        <v>506</v>
      </c>
      <c r="L8" s="814"/>
      <c r="M8" s="407" t="s">
        <v>503</v>
      </c>
      <c r="N8" s="60">
        <v>1</v>
      </c>
      <c r="O8" s="247"/>
      <c r="P8" s="60">
        <v>1</v>
      </c>
      <c r="Q8" s="247"/>
      <c r="R8" s="60">
        <v>1</v>
      </c>
      <c r="S8" s="247"/>
      <c r="T8" s="60">
        <v>1</v>
      </c>
      <c r="U8" s="256"/>
      <c r="V8" s="67">
        <f t="shared" si="0"/>
        <v>0</v>
      </c>
      <c r="W8" s="67">
        <f t="shared" si="1"/>
        <v>0</v>
      </c>
      <c r="X8" s="67">
        <f t="shared" si="2"/>
        <v>0</v>
      </c>
      <c r="Y8" s="67">
        <f t="shared" si="3"/>
        <v>0</v>
      </c>
      <c r="Z8" s="67">
        <f t="shared" si="4"/>
        <v>0</v>
      </c>
    </row>
    <row r="9" spans="1:29" ht="76.150000000000006" customHeight="1">
      <c r="A9" s="785"/>
      <c r="B9" s="820"/>
      <c r="C9" s="214"/>
      <c r="D9" s="214"/>
      <c r="E9" s="43" t="s">
        <v>39</v>
      </c>
      <c r="F9" s="44" t="s">
        <v>40</v>
      </c>
      <c r="G9" s="45">
        <v>0.9</v>
      </c>
      <c r="H9" s="46">
        <v>0.9</v>
      </c>
      <c r="I9" s="45" t="s">
        <v>159</v>
      </c>
      <c r="J9" s="47" t="s">
        <v>42</v>
      </c>
      <c r="K9" s="47" t="s">
        <v>155</v>
      </c>
      <c r="L9" s="814"/>
      <c r="M9" s="45" t="s">
        <v>112</v>
      </c>
      <c r="N9" s="60">
        <v>0</v>
      </c>
      <c r="O9" s="247"/>
      <c r="P9" s="60">
        <v>1</v>
      </c>
      <c r="Q9" s="247"/>
      <c r="R9" s="60">
        <v>1</v>
      </c>
      <c r="S9" s="247"/>
      <c r="T9" s="60">
        <v>1</v>
      </c>
      <c r="U9" s="255"/>
      <c r="V9" s="67" t="str">
        <f t="shared" si="0"/>
        <v>-</v>
      </c>
      <c r="W9" s="67">
        <f t="shared" si="1"/>
        <v>0</v>
      </c>
      <c r="X9" s="67">
        <f t="shared" si="2"/>
        <v>0</v>
      </c>
      <c r="Y9" s="67">
        <f t="shared" si="3"/>
        <v>0</v>
      </c>
      <c r="Z9" s="67">
        <f t="shared" si="4"/>
        <v>0</v>
      </c>
    </row>
    <row r="10" spans="1:29" ht="67.5" customHeight="1">
      <c r="A10" s="785"/>
      <c r="B10" s="820"/>
      <c r="C10" s="769" t="s">
        <v>46</v>
      </c>
      <c r="D10" s="781" t="s">
        <v>172</v>
      </c>
      <c r="E10" s="769" t="s">
        <v>47</v>
      </c>
      <c r="F10" s="769" t="s">
        <v>48</v>
      </c>
      <c r="G10" s="795">
        <v>0.9</v>
      </c>
      <c r="H10" s="798">
        <v>0.9</v>
      </c>
      <c r="I10" s="795" t="s">
        <v>322</v>
      </c>
      <c r="J10" s="463" t="s">
        <v>169</v>
      </c>
      <c r="K10" s="463" t="s">
        <v>556</v>
      </c>
      <c r="L10" s="814"/>
      <c r="M10" s="463" t="s">
        <v>553</v>
      </c>
      <c r="N10" s="60">
        <v>1</v>
      </c>
      <c r="O10" s="247"/>
      <c r="P10" s="60">
        <v>1</v>
      </c>
      <c r="Q10" s="247"/>
      <c r="R10" s="60">
        <v>1</v>
      </c>
      <c r="S10" s="247"/>
      <c r="T10" s="60">
        <v>1</v>
      </c>
      <c r="U10" s="256"/>
      <c r="V10" s="67">
        <f t="shared" si="0"/>
        <v>0</v>
      </c>
      <c r="W10" s="67">
        <f t="shared" si="1"/>
        <v>0</v>
      </c>
      <c r="X10" s="67">
        <f t="shared" si="2"/>
        <v>0</v>
      </c>
      <c r="Y10" s="67">
        <f t="shared" si="3"/>
        <v>0</v>
      </c>
      <c r="Z10" s="67">
        <f t="shared" si="4"/>
        <v>0</v>
      </c>
      <c r="AA10" s="35"/>
      <c r="AB10" s="35"/>
      <c r="AC10" s="75"/>
    </row>
    <row r="11" spans="1:29" ht="51.75" customHeight="1">
      <c r="A11" s="785"/>
      <c r="B11" s="820"/>
      <c r="C11" s="770"/>
      <c r="D11" s="782"/>
      <c r="E11" s="770"/>
      <c r="F11" s="770"/>
      <c r="G11" s="796"/>
      <c r="H11" s="799"/>
      <c r="I11" s="796"/>
      <c r="J11" s="473" t="s">
        <v>569</v>
      </c>
      <c r="K11" s="473" t="s">
        <v>570</v>
      </c>
      <c r="L11" s="814"/>
      <c r="M11" s="463" t="s">
        <v>554</v>
      </c>
      <c r="N11" s="60">
        <v>1</v>
      </c>
      <c r="O11" s="247"/>
      <c r="P11" s="60">
        <v>1</v>
      </c>
      <c r="Q11" s="247"/>
      <c r="R11" s="60">
        <v>1</v>
      </c>
      <c r="S11" s="247"/>
      <c r="T11" s="60">
        <v>1</v>
      </c>
      <c r="U11" s="256"/>
      <c r="V11" s="67">
        <f t="shared" ref="V11" si="9">IFERROR((O11*100%)/N11,"-")</f>
        <v>0</v>
      </c>
      <c r="W11" s="67">
        <f t="shared" ref="W11" si="10">IFERROR((Q11*100%)/P11,"-")</f>
        <v>0</v>
      </c>
      <c r="X11" s="67">
        <f t="shared" ref="X11" si="11">IFERROR((S11*100%)/R11,"-")</f>
        <v>0</v>
      </c>
      <c r="Y11" s="67">
        <f t="shared" ref="Y11" si="12">IFERROR((U11*100%)/T11,"-")</f>
        <v>0</v>
      </c>
      <c r="Z11" s="67">
        <f t="shared" ref="Z11" si="13">IFERROR(AVERAGE(V11:Y11),"-")</f>
        <v>0</v>
      </c>
      <c r="AA11" s="35"/>
      <c r="AB11" s="35"/>
      <c r="AC11" s="75"/>
    </row>
    <row r="12" spans="1:29" ht="62.25" customHeight="1">
      <c r="A12" s="766"/>
      <c r="B12" s="820"/>
      <c r="C12" s="771"/>
      <c r="D12" s="783"/>
      <c r="E12" s="771"/>
      <c r="F12" s="771"/>
      <c r="G12" s="797"/>
      <c r="H12" s="800"/>
      <c r="I12" s="797"/>
      <c r="J12" s="419" t="s">
        <v>549</v>
      </c>
      <c r="K12" s="463" t="s">
        <v>550</v>
      </c>
      <c r="L12" s="814"/>
      <c r="M12" s="463" t="s">
        <v>558</v>
      </c>
      <c r="N12" s="60">
        <v>0</v>
      </c>
      <c r="O12" s="247"/>
      <c r="P12" s="60">
        <v>1</v>
      </c>
      <c r="Q12" s="247"/>
      <c r="R12" s="60">
        <v>0</v>
      </c>
      <c r="S12" s="247"/>
      <c r="T12" s="60">
        <v>1</v>
      </c>
      <c r="U12" s="256"/>
      <c r="V12" s="67" t="str">
        <f t="shared" si="0"/>
        <v>-</v>
      </c>
      <c r="W12" s="67">
        <f t="shared" si="1"/>
        <v>0</v>
      </c>
      <c r="X12" s="67" t="str">
        <f t="shared" si="2"/>
        <v>-</v>
      </c>
      <c r="Y12" s="67">
        <f t="shared" si="3"/>
        <v>0</v>
      </c>
      <c r="Z12" s="67">
        <f t="shared" si="4"/>
        <v>0</v>
      </c>
      <c r="AA12" s="35"/>
      <c r="AB12" s="35"/>
      <c r="AC12" s="75"/>
    </row>
    <row r="13" spans="1:29" ht="109.5" customHeight="1">
      <c r="A13" s="184" t="s">
        <v>392</v>
      </c>
      <c r="B13" s="161" t="s">
        <v>282</v>
      </c>
      <c r="C13" s="161" t="s">
        <v>283</v>
      </c>
      <c r="D13" s="161" t="s">
        <v>284</v>
      </c>
      <c r="E13" s="161" t="s">
        <v>64</v>
      </c>
      <c r="F13" s="161" t="s">
        <v>285</v>
      </c>
      <c r="G13" s="73">
        <v>0.9</v>
      </c>
      <c r="H13" s="175">
        <v>0.9</v>
      </c>
      <c r="I13" s="181" t="s">
        <v>66</v>
      </c>
      <c r="J13" s="52" t="s">
        <v>165</v>
      </c>
      <c r="K13" s="51" t="s">
        <v>143</v>
      </c>
      <c r="L13" s="814"/>
      <c r="M13" s="51" t="s">
        <v>113</v>
      </c>
      <c r="N13" s="63" t="s">
        <v>425</v>
      </c>
      <c r="O13" s="263"/>
      <c r="P13" s="63">
        <v>5.0000000000000001E-3</v>
      </c>
      <c r="Q13" s="263"/>
      <c r="R13" s="63">
        <v>5.0000000000000001E-3</v>
      </c>
      <c r="S13" s="263"/>
      <c r="T13" s="63">
        <v>5.0000000000000001E-3</v>
      </c>
      <c r="U13" s="261"/>
      <c r="V13" s="67" t="str">
        <f>IF(O13,IF(O13&gt;=0.5%,100%,0%),"-")</f>
        <v>-</v>
      </c>
      <c r="W13" s="67" t="str">
        <f>IF(Q13,IF(Q13&gt;=0.5%,100%,0%),"-")</f>
        <v>-</v>
      </c>
      <c r="X13" s="67" t="str">
        <f>IF(S13,IF(S13&gt;=0.5%,100%,0%),"-")</f>
        <v>-</v>
      </c>
      <c r="Y13" s="67" t="str">
        <f>IF(U13,IF(U13&gt;=0.5%,100%,0%),"-")</f>
        <v>-</v>
      </c>
      <c r="Z13" s="67" t="str">
        <f t="shared" si="4"/>
        <v>-</v>
      </c>
    </row>
    <row r="14" spans="1:29" ht="123" customHeight="1">
      <c r="A14" s="765" t="s">
        <v>110</v>
      </c>
      <c r="B14" s="819" t="s">
        <v>71</v>
      </c>
      <c r="C14" s="819" t="s">
        <v>72</v>
      </c>
      <c r="D14" s="819" t="s">
        <v>81</v>
      </c>
      <c r="E14" s="819" t="s">
        <v>82</v>
      </c>
      <c r="F14" s="819" t="s">
        <v>83</v>
      </c>
      <c r="G14" s="817">
        <v>0.7</v>
      </c>
      <c r="H14" s="811">
        <v>0.8</v>
      </c>
      <c r="I14" s="54" t="s">
        <v>163</v>
      </c>
      <c r="J14" s="54" t="s">
        <v>147</v>
      </c>
      <c r="K14" s="54" t="s">
        <v>163</v>
      </c>
      <c r="L14" s="814"/>
      <c r="M14" s="54" t="s">
        <v>113</v>
      </c>
      <c r="N14" s="64">
        <v>0</v>
      </c>
      <c r="O14" s="247"/>
      <c r="P14" s="64" t="s">
        <v>399</v>
      </c>
      <c r="Q14" s="247"/>
      <c r="R14" s="64">
        <v>0</v>
      </c>
      <c r="S14" s="247"/>
      <c r="T14" s="64" t="s">
        <v>399</v>
      </c>
      <c r="U14" s="247"/>
      <c r="V14" s="67" t="str">
        <f>IF(O14,IF(O14&gt;=90%,100%,59%),"-")</f>
        <v>-</v>
      </c>
      <c r="W14" s="67" t="str">
        <f>IF(Q14,IF(Q14&gt;=90%,100%,59%),"-")</f>
        <v>-</v>
      </c>
      <c r="X14" s="67" t="str">
        <f>IF(S14,IF(S14&gt;=90%,100%,59%),"-")</f>
        <v>-</v>
      </c>
      <c r="Y14" s="67" t="str">
        <f>IF(U14,IF(U14&gt;=90%,100%,59%),"-")</f>
        <v>-</v>
      </c>
      <c r="Z14" s="67" t="str">
        <f t="shared" si="4"/>
        <v>-</v>
      </c>
    </row>
    <row r="15" spans="1:29" ht="109.5" customHeight="1">
      <c r="A15" s="766"/>
      <c r="B15" s="819"/>
      <c r="C15" s="819"/>
      <c r="D15" s="819"/>
      <c r="E15" s="819"/>
      <c r="F15" s="819"/>
      <c r="G15" s="817"/>
      <c r="H15" s="811"/>
      <c r="I15" s="54" t="s">
        <v>474</v>
      </c>
      <c r="J15" s="441" t="s">
        <v>472</v>
      </c>
      <c r="K15" s="441" t="s">
        <v>471</v>
      </c>
      <c r="L15" s="814"/>
      <c r="M15" s="54" t="s">
        <v>113</v>
      </c>
      <c r="N15" s="64">
        <v>0</v>
      </c>
      <c r="O15" s="247"/>
      <c r="P15" s="64">
        <v>1</v>
      </c>
      <c r="Q15" s="247"/>
      <c r="R15" s="64">
        <v>0</v>
      </c>
      <c r="S15" s="247"/>
      <c r="T15" s="64">
        <v>0</v>
      </c>
      <c r="U15" s="247"/>
      <c r="V15" s="67" t="str">
        <f t="shared" si="0"/>
        <v>-</v>
      </c>
      <c r="W15" s="67">
        <f t="shared" si="1"/>
        <v>0</v>
      </c>
      <c r="X15" s="67" t="str">
        <f t="shared" si="2"/>
        <v>-</v>
      </c>
      <c r="Y15" s="67" t="str">
        <f t="shared" si="3"/>
        <v>-</v>
      </c>
      <c r="Z15" s="67">
        <f t="shared" si="4"/>
        <v>0</v>
      </c>
    </row>
    <row r="16" spans="1:29" ht="120" customHeight="1">
      <c r="A16" s="160" t="s">
        <v>111</v>
      </c>
      <c r="B16" s="222" t="s">
        <v>88</v>
      </c>
      <c r="C16" s="222" t="s">
        <v>287</v>
      </c>
      <c r="D16" s="188" t="s">
        <v>411</v>
      </c>
      <c r="E16" s="193" t="s">
        <v>413</v>
      </c>
      <c r="F16" s="193" t="s">
        <v>414</v>
      </c>
      <c r="G16" s="194">
        <v>0.8</v>
      </c>
      <c r="H16" s="194" t="s">
        <v>412</v>
      </c>
      <c r="I16" s="193" t="s">
        <v>414</v>
      </c>
      <c r="J16" s="191" t="s">
        <v>415</v>
      </c>
      <c r="K16" s="191" t="s">
        <v>416</v>
      </c>
      <c r="L16" s="182"/>
      <c r="M16" s="192" t="s">
        <v>113</v>
      </c>
      <c r="N16" s="65">
        <v>1</v>
      </c>
      <c r="O16" s="250"/>
      <c r="P16" s="66">
        <v>1</v>
      </c>
      <c r="Q16" s="260"/>
      <c r="R16" s="66">
        <v>1</v>
      </c>
      <c r="S16" s="260"/>
      <c r="T16" s="66">
        <v>1</v>
      </c>
      <c r="U16" s="260"/>
      <c r="V16" s="67">
        <f t="shared" ref="V16" si="14">IFERROR((O16*100%)/N16,"-")</f>
        <v>0</v>
      </c>
      <c r="W16" s="67">
        <f t="shared" ref="W16" si="15">IFERROR((Q16*100%)/P16,"-")</f>
        <v>0</v>
      </c>
      <c r="X16" s="67">
        <f t="shared" ref="X16" si="16">IFERROR((S16*100%)/R16,"-")</f>
        <v>0</v>
      </c>
      <c r="Y16" s="67">
        <f t="shared" ref="Y16" si="17">IFERROR((U16*100%)/T16,"-")</f>
        <v>0</v>
      </c>
      <c r="Z16" s="67">
        <f t="shared" si="4"/>
        <v>0</v>
      </c>
    </row>
    <row r="17" spans="1:28" ht="46.5" customHeight="1">
      <c r="A17" s="823" t="s">
        <v>278</v>
      </c>
      <c r="B17" s="823"/>
      <c r="C17" s="823"/>
      <c r="D17" s="823"/>
      <c r="E17" s="823"/>
      <c r="F17" s="823"/>
      <c r="G17" s="823"/>
      <c r="H17" s="823"/>
      <c r="I17" s="823"/>
      <c r="J17" s="823"/>
      <c r="K17" s="823"/>
      <c r="L17" s="823"/>
      <c r="M17" s="823"/>
      <c r="N17" s="70"/>
      <c r="O17" s="70"/>
      <c r="P17" s="70"/>
      <c r="Q17" s="70"/>
      <c r="R17" s="70"/>
      <c r="S17" s="70"/>
      <c r="T17" s="70"/>
      <c r="U17" s="70"/>
      <c r="V17" s="71">
        <f>AVERAGE(V4:V16)</f>
        <v>0</v>
      </c>
      <c r="W17" s="71">
        <f>AVERAGE(W4:W16)</f>
        <v>0</v>
      </c>
      <c r="X17" s="71">
        <f>AVERAGE(X4:X16)</f>
        <v>0</v>
      </c>
      <c r="Y17" s="71">
        <f>AVERAGE(Y4:Y16)</f>
        <v>0</v>
      </c>
      <c r="Z17" s="71">
        <f>AVERAGE(Z4:Z16)</f>
        <v>0</v>
      </c>
    </row>
    <row r="18" spans="1:28">
      <c r="X18" s="68" t="s">
        <v>360</v>
      </c>
    </row>
    <row r="20" spans="1:28">
      <c r="O20" s="140"/>
      <c r="P20" s="140"/>
    </row>
    <row r="21" spans="1:28" ht="39.75" customHeight="1">
      <c r="A21" s="830" t="s">
        <v>577</v>
      </c>
      <c r="B21" s="830"/>
      <c r="C21" s="830"/>
      <c r="D21" s="830"/>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row>
    <row r="22" spans="1:28" ht="14.25" customHeight="1">
      <c r="A22" s="830"/>
      <c r="B22" s="830"/>
      <c r="C22" s="830"/>
      <c r="D22" s="830"/>
      <c r="E22" s="830"/>
      <c r="F22" s="830"/>
      <c r="G22" s="830"/>
      <c r="H22" s="830"/>
      <c r="I22" s="830"/>
      <c r="J22" s="830"/>
      <c r="K22" s="830"/>
      <c r="L22" s="830"/>
      <c r="M22" s="830"/>
      <c r="N22" s="830"/>
      <c r="O22" s="830"/>
      <c r="P22" s="830"/>
      <c r="Q22" s="830"/>
      <c r="R22" s="830"/>
      <c r="S22" s="830"/>
      <c r="T22" s="830"/>
      <c r="U22" s="830"/>
      <c r="V22" s="830"/>
      <c r="W22" s="830"/>
      <c r="X22" s="830"/>
      <c r="Y22" s="830"/>
      <c r="Z22" s="830"/>
      <c r="AA22" s="830"/>
      <c r="AB22" s="830"/>
    </row>
    <row r="23" spans="1:28" ht="50.25" customHeight="1">
      <c r="A23" s="763" t="s">
        <v>353</v>
      </c>
      <c r="B23" s="763" t="s">
        <v>350</v>
      </c>
      <c r="C23" s="763" t="s">
        <v>187</v>
      </c>
      <c r="D23" s="763" t="s">
        <v>0</v>
      </c>
      <c r="E23" s="763" t="s">
        <v>343</v>
      </c>
      <c r="F23" s="763" t="s">
        <v>346</v>
      </c>
      <c r="G23" s="763" t="s">
        <v>1</v>
      </c>
      <c r="H23" s="763" t="s">
        <v>469</v>
      </c>
      <c r="I23" s="763" t="s">
        <v>108</v>
      </c>
      <c r="J23" s="763" t="s">
        <v>187</v>
      </c>
      <c r="K23" s="763" t="s">
        <v>357</v>
      </c>
      <c r="L23" s="827" t="s">
        <v>277</v>
      </c>
      <c r="M23" s="763" t="s">
        <v>2</v>
      </c>
      <c r="N23" s="763" t="s">
        <v>581</v>
      </c>
      <c r="O23" s="763" t="s">
        <v>469</v>
      </c>
      <c r="P23" s="821" t="s">
        <v>3</v>
      </c>
      <c r="Q23" s="822"/>
      <c r="R23" s="822"/>
      <c r="S23" s="822"/>
      <c r="T23" s="822"/>
      <c r="U23" s="822"/>
      <c r="V23" s="822"/>
      <c r="W23" s="491"/>
      <c r="X23" s="786" t="s">
        <v>434</v>
      </c>
      <c r="Y23" s="787"/>
      <c r="Z23" s="787"/>
      <c r="AA23" s="787"/>
      <c r="AB23" s="788"/>
    </row>
    <row r="24" spans="1:28" ht="38.25">
      <c r="A24" s="764"/>
      <c r="B24" s="764"/>
      <c r="C24" s="764"/>
      <c r="D24" s="764"/>
      <c r="E24" s="764"/>
      <c r="F24" s="764"/>
      <c r="G24" s="764"/>
      <c r="H24" s="764"/>
      <c r="I24" s="764"/>
      <c r="J24" s="764"/>
      <c r="K24" s="764"/>
      <c r="L24" s="828"/>
      <c r="M24" s="764"/>
      <c r="N24" s="764"/>
      <c r="O24" s="764"/>
      <c r="P24" s="484" t="s">
        <v>124</v>
      </c>
      <c r="Q24" s="484" t="s">
        <v>126</v>
      </c>
      <c r="R24" s="484" t="s">
        <v>125</v>
      </c>
      <c r="S24" s="484" t="s">
        <v>127</v>
      </c>
      <c r="T24" s="484" t="s">
        <v>128</v>
      </c>
      <c r="U24" s="484" t="s">
        <v>129</v>
      </c>
      <c r="V24" s="484" t="s">
        <v>130</v>
      </c>
      <c r="W24" s="484" t="s">
        <v>131</v>
      </c>
      <c r="X24" s="484" t="s">
        <v>291</v>
      </c>
      <c r="Y24" s="484" t="s">
        <v>292</v>
      </c>
      <c r="Z24" s="484" t="s">
        <v>293</v>
      </c>
      <c r="AA24" s="484" t="s">
        <v>294</v>
      </c>
      <c r="AB24" s="484" t="s">
        <v>582</v>
      </c>
    </row>
    <row r="25" spans="1:28" ht="115.5" customHeight="1">
      <c r="A25" s="765" t="s">
        <v>110</v>
      </c>
      <c r="B25" s="808" t="s">
        <v>71</v>
      </c>
      <c r="C25" s="808" t="s">
        <v>72</v>
      </c>
      <c r="D25" s="808" t="s">
        <v>583</v>
      </c>
      <c r="E25" s="808" t="s">
        <v>584</v>
      </c>
      <c r="F25" s="808" t="s">
        <v>250</v>
      </c>
      <c r="G25" s="834">
        <v>0.7</v>
      </c>
      <c r="H25" s="834">
        <v>0.8</v>
      </c>
      <c r="I25" s="808" t="s">
        <v>608</v>
      </c>
      <c r="J25" s="503" t="s">
        <v>609</v>
      </c>
      <c r="K25" s="503" t="s">
        <v>610</v>
      </c>
      <c r="L25" s="828"/>
      <c r="M25" s="504" t="s">
        <v>611</v>
      </c>
      <c r="N25" s="505">
        <v>0.05</v>
      </c>
      <c r="O25" s="505" t="s">
        <v>612</v>
      </c>
      <c r="P25" s="506" t="s">
        <v>613</v>
      </c>
      <c r="Q25" s="507"/>
      <c r="R25" s="506" t="s">
        <v>613</v>
      </c>
      <c r="S25" s="507"/>
      <c r="T25" s="506" t="s">
        <v>613</v>
      </c>
      <c r="U25" s="508"/>
      <c r="V25" s="506" t="s">
        <v>613</v>
      </c>
      <c r="W25" s="509"/>
      <c r="X25" s="499" t="str">
        <f>IF(Q25,IF(Q25&lt;5%,100%,IF(AND(Q25=8%),79%,59%)),"-")</f>
        <v>-</v>
      </c>
      <c r="Y25" s="499" t="str">
        <f>IF(S25,IF(S25&lt;5%,100%,IF(AND(S25=8%),79%,59%)),"-")</f>
        <v>-</v>
      </c>
      <c r="Z25" s="499" t="str">
        <f>IF(U25,IF(U25&lt;5%,100%,IF(AND(U25=8%),79%,59%)),"-")</f>
        <v>-</v>
      </c>
      <c r="AA25" s="499" t="str">
        <f>IF(W25,IF(W25&lt;8%,100%,IF(AND(W25=8%),79%,59%)),"-")</f>
        <v>-</v>
      </c>
      <c r="AB25" s="499" t="str">
        <f>IFERROR(AVERAGE(X25:AA25),"-")</f>
        <v>-</v>
      </c>
    </row>
    <row r="26" spans="1:28" ht="87" customHeight="1">
      <c r="A26" s="785"/>
      <c r="B26" s="809"/>
      <c r="C26" s="809"/>
      <c r="D26" s="809"/>
      <c r="E26" s="809"/>
      <c r="F26" s="809"/>
      <c r="G26" s="835"/>
      <c r="H26" s="835"/>
      <c r="I26" s="809"/>
      <c r="J26" s="503" t="s">
        <v>614</v>
      </c>
      <c r="K26" s="503" t="s">
        <v>615</v>
      </c>
      <c r="L26" s="828"/>
      <c r="M26" s="504" t="s">
        <v>611</v>
      </c>
      <c r="N26" s="510">
        <v>0.05</v>
      </c>
      <c r="O26" s="511" t="s">
        <v>616</v>
      </c>
      <c r="P26" s="506" t="s">
        <v>613</v>
      </c>
      <c r="Q26" s="507"/>
      <c r="R26" s="506" t="s">
        <v>613</v>
      </c>
      <c r="S26" s="507"/>
      <c r="T26" s="506" t="s">
        <v>613</v>
      </c>
      <c r="U26" s="508"/>
      <c r="V26" s="506" t="s">
        <v>613</v>
      </c>
      <c r="W26" s="509"/>
      <c r="X26" s="67" t="str">
        <f>IF(Q26,IF(Q26&lt;=5%,100%,0%),"-")</f>
        <v>-</v>
      </c>
      <c r="Y26" s="67" t="str">
        <f>IF(S26,IF(S26&lt;=5%,100%,0%),"-")</f>
        <v>-</v>
      </c>
      <c r="Z26" s="67" t="str">
        <f>IF(U26,IF(U26&lt;=5%,100%,0%),"-")</f>
        <v>-</v>
      </c>
      <c r="AA26" s="67" t="str">
        <f>IF(W26,IF(W26&lt;=5%,100%,0%),"-")</f>
        <v>-</v>
      </c>
      <c r="AB26" s="499" t="str">
        <f t="shared" ref="AB26:AB32" si="18">IFERROR(AVERAGE(X26:AA26),"-")</f>
        <v>-</v>
      </c>
    </row>
    <row r="27" spans="1:28" ht="60.75" customHeight="1">
      <c r="A27" s="785"/>
      <c r="B27" s="809"/>
      <c r="C27" s="809"/>
      <c r="D27" s="809"/>
      <c r="E27" s="809"/>
      <c r="F27" s="809"/>
      <c r="G27" s="835"/>
      <c r="H27" s="835"/>
      <c r="I27" s="809"/>
      <c r="J27" s="503" t="s">
        <v>617</v>
      </c>
      <c r="K27" s="503" t="s">
        <v>618</v>
      </c>
      <c r="L27" s="828"/>
      <c r="M27" s="504" t="s">
        <v>611</v>
      </c>
      <c r="N27" s="505" t="s">
        <v>619</v>
      </c>
      <c r="O27" s="505">
        <v>1.1100000000000001E-3</v>
      </c>
      <c r="P27" s="506">
        <v>1.0000000000000001E-5</v>
      </c>
      <c r="Q27" s="509"/>
      <c r="R27" s="506">
        <v>1.0000000000000001E-5</v>
      </c>
      <c r="S27" s="507"/>
      <c r="T27" s="512">
        <v>1.0000000000000001E-5</v>
      </c>
      <c r="U27" s="508"/>
      <c r="V27" s="506">
        <v>1.0000000000000001E-5</v>
      </c>
      <c r="W27" s="509"/>
      <c r="X27" s="67" t="str">
        <f>IF(Q27,IF(Q27&lt;=0.5%,100%,0%),"-")</f>
        <v>-</v>
      </c>
      <c r="Y27" s="67" t="str">
        <f>IF(S27,IF(S27&lt;=0.5%,100%,0%),"-")</f>
        <v>-</v>
      </c>
      <c r="Z27" s="67" t="str">
        <f>IF(U27,IF(U27&lt;=0.5%,100%,0%),"-")</f>
        <v>-</v>
      </c>
      <c r="AA27" s="67" t="str">
        <f>IF(W27,IF(W27&lt;=0.5%,100%,0%),"-")</f>
        <v>-</v>
      </c>
      <c r="AB27" s="499" t="str">
        <f t="shared" si="18"/>
        <v>-</v>
      </c>
    </row>
    <row r="28" spans="1:28" ht="76.5" customHeight="1">
      <c r="A28" s="785"/>
      <c r="B28" s="809"/>
      <c r="C28" s="809"/>
      <c r="D28" s="809"/>
      <c r="E28" s="809"/>
      <c r="F28" s="809"/>
      <c r="G28" s="835"/>
      <c r="H28" s="835"/>
      <c r="I28" s="809"/>
      <c r="J28" s="503" t="s">
        <v>620</v>
      </c>
      <c r="K28" s="503" t="s">
        <v>621</v>
      </c>
      <c r="L28" s="828"/>
      <c r="M28" s="504" t="s">
        <v>611</v>
      </c>
      <c r="N28" s="505">
        <v>0.08</v>
      </c>
      <c r="O28" s="510" t="s">
        <v>622</v>
      </c>
      <c r="P28" s="506" t="s">
        <v>622</v>
      </c>
      <c r="Q28" s="509"/>
      <c r="R28" s="506" t="s">
        <v>622</v>
      </c>
      <c r="S28" s="509"/>
      <c r="T28" s="506" t="s">
        <v>622</v>
      </c>
      <c r="U28" s="508"/>
      <c r="V28" s="506" t="s">
        <v>622</v>
      </c>
      <c r="W28" s="509"/>
      <c r="X28" s="67" t="str">
        <f>IF(Q28,IF(Q28&lt;=8%,100%,0%),"-")</f>
        <v>-</v>
      </c>
      <c r="Y28" s="67" t="str">
        <f>IF(S28,IF(S28&lt;=8%,100%,0%),"-")</f>
        <v>-</v>
      </c>
      <c r="Z28" s="67" t="str">
        <f>IF(U28,IF(U28&lt;=8%,100%,0%),"-")</f>
        <v>-</v>
      </c>
      <c r="AA28" s="67" t="str">
        <f>IF(W28,IF(W28&lt;=8%,100%,0%),"-")</f>
        <v>-</v>
      </c>
      <c r="AB28" s="499" t="str">
        <f t="shared" si="18"/>
        <v>-</v>
      </c>
    </row>
    <row r="29" spans="1:28" ht="74.25" customHeight="1">
      <c r="A29" s="785"/>
      <c r="B29" s="809"/>
      <c r="C29" s="809"/>
      <c r="D29" s="809"/>
      <c r="E29" s="809"/>
      <c r="F29" s="809"/>
      <c r="G29" s="835"/>
      <c r="H29" s="835"/>
      <c r="I29" s="809"/>
      <c r="J29" s="504" t="s">
        <v>623</v>
      </c>
      <c r="K29" s="504" t="s">
        <v>624</v>
      </c>
      <c r="L29" s="828"/>
      <c r="M29" s="504" t="s">
        <v>611</v>
      </c>
      <c r="N29" s="164">
        <v>0.75</v>
      </c>
      <c r="O29" s="513">
        <v>1</v>
      </c>
      <c r="P29" s="506">
        <v>1</v>
      </c>
      <c r="Q29" s="509"/>
      <c r="R29" s="514">
        <v>1</v>
      </c>
      <c r="S29" s="515"/>
      <c r="T29" s="514">
        <v>1</v>
      </c>
      <c r="U29" s="516"/>
      <c r="V29" s="514">
        <v>1</v>
      </c>
      <c r="W29" s="515"/>
      <c r="X29" s="499">
        <f t="shared" ref="X29:X31" si="19">IFERROR((Q29*100%)/P29,"-")</f>
        <v>0</v>
      </c>
      <c r="Y29" s="499">
        <f>IFERROR((S29*100%)/R29,"-")</f>
        <v>0</v>
      </c>
      <c r="Z29" s="499">
        <f>IFERROR((U29*100%)/T29,"-")</f>
        <v>0</v>
      </c>
      <c r="AA29" s="499">
        <f>IFERROR((W29*100%)/V29,"-")</f>
        <v>0</v>
      </c>
      <c r="AB29" s="499">
        <f t="shared" si="18"/>
        <v>0</v>
      </c>
    </row>
    <row r="30" spans="1:28" ht="69" customHeight="1">
      <c r="A30" s="785"/>
      <c r="B30" s="809"/>
      <c r="C30" s="809"/>
      <c r="D30" s="809"/>
      <c r="E30" s="809"/>
      <c r="F30" s="809"/>
      <c r="G30" s="835"/>
      <c r="H30" s="835"/>
      <c r="I30" s="809"/>
      <c r="J30" s="504" t="s">
        <v>625</v>
      </c>
      <c r="K30" s="504" t="s">
        <v>626</v>
      </c>
      <c r="L30" s="828"/>
      <c r="M30" s="504" t="s">
        <v>627</v>
      </c>
      <c r="N30" s="164">
        <v>0.8</v>
      </c>
      <c r="O30" s="164">
        <v>0.8</v>
      </c>
      <c r="P30" s="506">
        <v>0.8</v>
      </c>
      <c r="Q30" s="509"/>
      <c r="R30" s="514">
        <v>0.8</v>
      </c>
      <c r="S30" s="515"/>
      <c r="T30" s="514">
        <v>0.8</v>
      </c>
      <c r="U30" s="516"/>
      <c r="V30" s="514">
        <v>0.8</v>
      </c>
      <c r="W30" s="515"/>
      <c r="X30" s="499">
        <f t="shared" si="19"/>
        <v>0</v>
      </c>
      <c r="Y30" s="499">
        <f>IFERROR((S30*100%)/R30,"-")</f>
        <v>0</v>
      </c>
      <c r="Z30" s="499">
        <f>IFERROR((U30*100%)/T30,"-")</f>
        <v>0</v>
      </c>
      <c r="AA30" s="499">
        <f>IFERROR((W30*100%)/V30,"-")</f>
        <v>0</v>
      </c>
      <c r="AB30" s="499">
        <f t="shared" si="18"/>
        <v>0</v>
      </c>
    </row>
    <row r="31" spans="1:28" ht="69" customHeight="1">
      <c r="A31" s="785"/>
      <c r="B31" s="809"/>
      <c r="C31" s="809"/>
      <c r="D31" s="809"/>
      <c r="E31" s="809"/>
      <c r="F31" s="809"/>
      <c r="G31" s="835"/>
      <c r="H31" s="835"/>
      <c r="I31" s="809"/>
      <c r="J31" s="504" t="s">
        <v>628</v>
      </c>
      <c r="K31" s="504" t="s">
        <v>629</v>
      </c>
      <c r="L31" s="828"/>
      <c r="M31" s="504" t="s">
        <v>627</v>
      </c>
      <c r="N31" s="164" t="s">
        <v>630</v>
      </c>
      <c r="O31" s="164" t="s">
        <v>631</v>
      </c>
      <c r="P31" s="506" t="s">
        <v>581</v>
      </c>
      <c r="Q31" s="509"/>
      <c r="R31" s="506" t="s">
        <v>581</v>
      </c>
      <c r="S31" s="515"/>
      <c r="T31" s="514"/>
      <c r="U31" s="516"/>
      <c r="V31" s="514"/>
      <c r="W31" s="515"/>
      <c r="X31" s="499" t="str">
        <f t="shared" si="19"/>
        <v>-</v>
      </c>
      <c r="Y31" s="499" t="str">
        <f>IFERROR((S31*100%)/R31,"-")</f>
        <v>-</v>
      </c>
      <c r="Z31" s="499" t="str">
        <f>IFERROR((U31*100%)/T31,"-")</f>
        <v>-</v>
      </c>
      <c r="AA31" s="499" t="str">
        <f>IFERROR((W31*100%)/V31,"-")</f>
        <v>-</v>
      </c>
      <c r="AB31" s="499" t="str">
        <f t="shared" si="18"/>
        <v>-</v>
      </c>
    </row>
    <row r="32" spans="1:28" ht="80.25" customHeight="1">
      <c r="A32" s="766"/>
      <c r="B32" s="810"/>
      <c r="C32" s="810"/>
      <c r="D32" s="810"/>
      <c r="E32" s="810"/>
      <c r="F32" s="810"/>
      <c r="G32" s="836"/>
      <c r="H32" s="836"/>
      <c r="I32" s="810"/>
      <c r="J32" s="504" t="s">
        <v>632</v>
      </c>
      <c r="K32" s="504" t="s">
        <v>629</v>
      </c>
      <c r="L32" s="829"/>
      <c r="M32" s="504" t="s">
        <v>627</v>
      </c>
      <c r="N32" s="164">
        <v>0.02</v>
      </c>
      <c r="O32" s="511" t="s">
        <v>633</v>
      </c>
      <c r="P32" s="506" t="s">
        <v>633</v>
      </c>
      <c r="Q32" s="509"/>
      <c r="R32" s="506" t="s">
        <v>633</v>
      </c>
      <c r="S32" s="515"/>
      <c r="T32" s="506" t="s">
        <v>633</v>
      </c>
      <c r="U32" s="516"/>
      <c r="V32" s="506" t="s">
        <v>633</v>
      </c>
      <c r="W32" s="515"/>
      <c r="X32" s="67" t="str">
        <f>IF(Q32,IF(Q32&lt;=3%,100%,0%),"-")</f>
        <v>-</v>
      </c>
      <c r="Y32" s="67" t="str">
        <f>IF(S32,IF(S32&lt;=3%,100%,0%),"-")</f>
        <v>-</v>
      </c>
      <c r="Z32" s="67" t="str">
        <f>IF(U32,IF(U32&lt;=3%,100%,0%),"-")</f>
        <v>-</v>
      </c>
      <c r="AA32" s="67" t="str">
        <f>IF(W32,IF(W32&lt;=3%,100%,0%),"-")</f>
        <v>-</v>
      </c>
      <c r="AB32" s="499" t="str">
        <f t="shared" si="18"/>
        <v>-</v>
      </c>
    </row>
    <row r="33" spans="10:28" ht="45.75" customHeight="1">
      <c r="J33" s="831" t="s">
        <v>181</v>
      </c>
      <c r="K33" s="832"/>
      <c r="L33" s="832"/>
      <c r="M33" s="832"/>
      <c r="N33" s="832"/>
      <c r="O33" s="832"/>
      <c r="P33" s="832"/>
      <c r="Q33" s="832"/>
      <c r="R33" s="832"/>
      <c r="S33" s="832"/>
      <c r="T33" s="832"/>
      <c r="U33" s="832"/>
      <c r="V33" s="832"/>
      <c r="W33" s="833"/>
      <c r="X33" s="71">
        <f>AVERAGE(X25:X32)</f>
        <v>0</v>
      </c>
      <c r="Y33" s="71">
        <f>AVERAGE(Y25:Y32)</f>
        <v>0</v>
      </c>
      <c r="Z33" s="71">
        <f>AVERAGE(Z25:Z32)</f>
        <v>0</v>
      </c>
      <c r="AA33" s="71">
        <f>AVERAGE(AA25:AA32)</f>
        <v>0</v>
      </c>
      <c r="AB33" s="71">
        <f>AVERAGE(AB25:AB32)</f>
        <v>0</v>
      </c>
    </row>
    <row r="34" spans="10:28">
      <c r="M34" s="140"/>
      <c r="P34" s="140"/>
    </row>
  </sheetData>
  <mergeCells count="71">
    <mergeCell ref="A21:AB22"/>
    <mergeCell ref="J33:W33"/>
    <mergeCell ref="A25:A32"/>
    <mergeCell ref="B25:B32"/>
    <mergeCell ref="C25:C32"/>
    <mergeCell ref="F25:F32"/>
    <mergeCell ref="E25:E32"/>
    <mergeCell ref="G25:G32"/>
    <mergeCell ref="H25:H32"/>
    <mergeCell ref="I25:I32"/>
    <mergeCell ref="D25:D32"/>
    <mergeCell ref="A23:A24"/>
    <mergeCell ref="B23:B24"/>
    <mergeCell ref="C23:C24"/>
    <mergeCell ref="D23:D24"/>
    <mergeCell ref="E23:E24"/>
    <mergeCell ref="F23:F24"/>
    <mergeCell ref="G23:G24"/>
    <mergeCell ref="H23:H24"/>
    <mergeCell ref="I23:I24"/>
    <mergeCell ref="J23:J24"/>
    <mergeCell ref="K23:K24"/>
    <mergeCell ref="L23:L32"/>
    <mergeCell ref="M23:M24"/>
    <mergeCell ref="N23:N24"/>
    <mergeCell ref="O23:O24"/>
    <mergeCell ref="P23:V23"/>
    <mergeCell ref="X23:AB23"/>
    <mergeCell ref="C2:C3"/>
    <mergeCell ref="A17:M17"/>
    <mergeCell ref="A1:D1"/>
    <mergeCell ref="G5:G6"/>
    <mergeCell ref="H5:H6"/>
    <mergeCell ref="E5:E6"/>
    <mergeCell ref="F5:F6"/>
    <mergeCell ref="D2:D3"/>
    <mergeCell ref="E2:E3"/>
    <mergeCell ref="F2:F3"/>
    <mergeCell ref="A2:A3"/>
    <mergeCell ref="B2:B3"/>
    <mergeCell ref="G2:G3"/>
    <mergeCell ref="H2:H3"/>
    <mergeCell ref="A4:A6"/>
    <mergeCell ref="B4:B6"/>
    <mergeCell ref="C4:C6"/>
    <mergeCell ref="D4:D6"/>
    <mergeCell ref="F14:F15"/>
    <mergeCell ref="B14:B15"/>
    <mergeCell ref="C14:C15"/>
    <mergeCell ref="D14:D15"/>
    <mergeCell ref="E14:E15"/>
    <mergeCell ref="A7:A12"/>
    <mergeCell ref="B7:B12"/>
    <mergeCell ref="A14:A15"/>
    <mergeCell ref="C10:C12"/>
    <mergeCell ref="D10:D12"/>
    <mergeCell ref="E10:E12"/>
    <mergeCell ref="H14:H15"/>
    <mergeCell ref="H10:H12"/>
    <mergeCell ref="G10:G12"/>
    <mergeCell ref="V2:Z2"/>
    <mergeCell ref="F10:F12"/>
    <mergeCell ref="N2:T2"/>
    <mergeCell ref="M2:M3"/>
    <mergeCell ref="L2:L15"/>
    <mergeCell ref="I10:I12"/>
    <mergeCell ref="I2:I3"/>
    <mergeCell ref="J2:J3"/>
    <mergeCell ref="K2:K3"/>
    <mergeCell ref="I5:I6"/>
    <mergeCell ref="G14:G15"/>
  </mergeCells>
  <conditionalFormatting sqref="V4:Z17">
    <cfRule type="cellIs" dxfId="190" priority="493" operator="lessThan">
      <formula>0.6</formula>
    </cfRule>
    <cfRule type="cellIs" dxfId="189" priority="494" operator="between">
      <formula>60%</formula>
      <formula>79%</formula>
    </cfRule>
    <cfRule type="cellIs" dxfId="188" priority="495" operator="between">
      <formula>80%</formula>
      <formula>100%</formula>
    </cfRule>
  </conditionalFormatting>
  <conditionalFormatting sqref="X33:AB33 X32:AA32 X26:AA28">
    <cfRule type="cellIs" dxfId="187" priority="4" operator="lessThan">
      <formula>0.6</formula>
    </cfRule>
    <cfRule type="cellIs" dxfId="186" priority="5" operator="between">
      <formula>60%</formula>
      <formula>79%</formula>
    </cfRule>
    <cfRule type="cellIs" dxfId="185" priority="6" operator="between">
      <formula>80%</formula>
      <formula>100%</formula>
    </cfRule>
  </conditionalFormatting>
  <conditionalFormatting sqref="X25:AB26 AB27:AB32 X28:AA32">
    <cfRule type="cellIs" dxfId="184" priority="1" operator="lessThan">
      <formula>0.6</formula>
    </cfRule>
    <cfRule type="cellIs" dxfId="183" priority="2" operator="between">
      <formula>60%</formula>
      <formula>79.9%</formula>
    </cfRule>
    <cfRule type="cellIs" dxfId="182" priority="3" operator="between">
      <formula>80%</formula>
      <formula>100%</formula>
    </cfRule>
  </conditionalFormatting>
  <hyperlinks>
    <hyperlink ref="A1:D1" location="Inicio!A1" display="INICIO"/>
  </hyperlinks>
  <pageMargins left="0.7" right="0.7" top="0.75" bottom="0.75" header="0.3" footer="0.3"/>
  <pageSetup paperSize="9" scale="14"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FFFF00"/>
  </sheetPr>
  <dimension ref="A1:AC38"/>
  <sheetViews>
    <sheetView topLeftCell="L1" zoomScale="70" zoomScaleNormal="70" workbookViewId="0">
      <selection activeCell="AB36" sqref="AB36"/>
    </sheetView>
  </sheetViews>
  <sheetFormatPr baseColWidth="10" defaultColWidth="11.42578125" defaultRowHeight="12.75"/>
  <cols>
    <col min="1" max="1" width="15.28515625" style="68" customWidth="1"/>
    <col min="2" max="2" width="18.7109375" style="68" customWidth="1"/>
    <col min="3" max="3" width="18" style="68" customWidth="1"/>
    <col min="4" max="4" width="16.5703125" style="68" customWidth="1"/>
    <col min="5" max="5" width="17.42578125" style="68" customWidth="1"/>
    <col min="6" max="6" width="15.7109375" style="68" customWidth="1"/>
    <col min="7" max="7" width="11.42578125" style="68"/>
    <col min="8" max="8" width="14.140625" style="68" customWidth="1"/>
    <col min="9" max="9" width="16.28515625" style="68" customWidth="1"/>
    <col min="10" max="10" width="21.85546875" style="68" customWidth="1"/>
    <col min="11" max="11" width="34.85546875" style="68" customWidth="1"/>
    <col min="12" max="12" width="21.42578125" style="68" customWidth="1"/>
    <col min="13" max="13" width="16.42578125" style="68" customWidth="1"/>
    <col min="14" max="14" width="13.28515625" style="68" customWidth="1"/>
    <col min="15" max="15" width="15.5703125" style="68" customWidth="1"/>
    <col min="16" max="16" width="12.85546875" style="68" customWidth="1"/>
    <col min="17" max="17" width="13.85546875" style="68" customWidth="1"/>
    <col min="18" max="18" width="14.85546875" style="68" customWidth="1"/>
    <col min="19" max="20" width="13.7109375" style="68" customWidth="1"/>
    <col min="21" max="21" width="15.42578125" style="68" customWidth="1"/>
    <col min="22" max="26" width="17.28515625" style="68" customWidth="1"/>
    <col min="27" max="28" width="16.28515625" style="68" customWidth="1"/>
    <col min="29" max="29" width="11.85546875" style="68" customWidth="1"/>
    <col min="30" max="16384" width="11.42578125" style="68"/>
  </cols>
  <sheetData>
    <row r="1" spans="1:29" ht="51.75" customHeight="1">
      <c r="A1" s="757" t="s">
        <v>313</v>
      </c>
      <c r="B1" s="824"/>
      <c r="C1" s="824"/>
      <c r="D1" s="824"/>
    </row>
    <row r="2" spans="1:29" ht="57" customHeight="1">
      <c r="A2" s="813" t="s">
        <v>352</v>
      </c>
      <c r="B2" s="813" t="s">
        <v>351</v>
      </c>
      <c r="C2" s="813" t="s">
        <v>187</v>
      </c>
      <c r="D2" s="813" t="s">
        <v>0</v>
      </c>
      <c r="E2" s="813" t="s">
        <v>348</v>
      </c>
      <c r="F2" s="813" t="s">
        <v>341</v>
      </c>
      <c r="G2" s="813" t="s">
        <v>1</v>
      </c>
      <c r="H2" s="813" t="s">
        <v>469</v>
      </c>
      <c r="I2" s="813" t="s">
        <v>108</v>
      </c>
      <c r="J2" s="813" t="s">
        <v>187</v>
      </c>
      <c r="K2" s="813" t="s">
        <v>357</v>
      </c>
      <c r="L2" s="814" t="s">
        <v>277</v>
      </c>
      <c r="M2" s="813" t="s">
        <v>2</v>
      </c>
      <c r="N2" s="839" t="s">
        <v>3</v>
      </c>
      <c r="O2" s="839"/>
      <c r="P2" s="839"/>
      <c r="Q2" s="839"/>
      <c r="R2" s="839"/>
      <c r="S2" s="839"/>
      <c r="T2" s="839"/>
      <c r="U2" s="183"/>
      <c r="V2" s="786" t="s">
        <v>434</v>
      </c>
      <c r="W2" s="787"/>
      <c r="X2" s="787"/>
      <c r="Y2" s="787"/>
      <c r="Z2" s="788"/>
    </row>
    <row r="3" spans="1:29" ht="48.75" customHeight="1">
      <c r="A3" s="813"/>
      <c r="B3" s="813"/>
      <c r="C3" s="813"/>
      <c r="D3" s="813"/>
      <c r="E3" s="813"/>
      <c r="F3" s="813"/>
      <c r="G3" s="813"/>
      <c r="H3" s="813"/>
      <c r="I3" s="813"/>
      <c r="J3" s="813"/>
      <c r="K3" s="813"/>
      <c r="L3" s="814"/>
      <c r="M3" s="813"/>
      <c r="N3" s="183" t="s">
        <v>124</v>
      </c>
      <c r="O3" s="183" t="s">
        <v>126</v>
      </c>
      <c r="P3" s="183" t="s">
        <v>125</v>
      </c>
      <c r="Q3" s="183" t="s">
        <v>127</v>
      </c>
      <c r="R3" s="183" t="s">
        <v>128</v>
      </c>
      <c r="S3" s="183" t="s">
        <v>129</v>
      </c>
      <c r="T3" s="183" t="s">
        <v>130</v>
      </c>
      <c r="U3" s="183" t="s">
        <v>131</v>
      </c>
      <c r="V3" s="183" t="s">
        <v>291</v>
      </c>
      <c r="W3" s="183" t="s">
        <v>292</v>
      </c>
      <c r="X3" s="183" t="s">
        <v>293</v>
      </c>
      <c r="Y3" s="183" t="s">
        <v>294</v>
      </c>
      <c r="Z3" s="342" t="s">
        <v>465</v>
      </c>
    </row>
    <row r="4" spans="1:29" ht="123.75" customHeight="1">
      <c r="A4" s="439" t="s">
        <v>424</v>
      </c>
      <c r="B4" s="437" t="s">
        <v>4</v>
      </c>
      <c r="C4" s="437" t="s">
        <v>5</v>
      </c>
      <c r="D4" s="437" t="s">
        <v>171</v>
      </c>
      <c r="E4" s="179" t="s">
        <v>10</v>
      </c>
      <c r="F4" s="179" t="s">
        <v>11</v>
      </c>
      <c r="G4" s="164">
        <v>0.9</v>
      </c>
      <c r="H4" s="168">
        <v>1</v>
      </c>
      <c r="I4" s="179" t="s">
        <v>151</v>
      </c>
      <c r="J4" s="179" t="s">
        <v>373</v>
      </c>
      <c r="K4" s="179" t="s">
        <v>408</v>
      </c>
      <c r="L4" s="814"/>
      <c r="M4" s="179" t="s">
        <v>164</v>
      </c>
      <c r="N4" s="58">
        <v>0</v>
      </c>
      <c r="O4" s="247"/>
      <c r="P4" s="58">
        <v>1</v>
      </c>
      <c r="Q4" s="247"/>
      <c r="R4" s="58">
        <v>0</v>
      </c>
      <c r="S4" s="247"/>
      <c r="T4" s="58">
        <v>1</v>
      </c>
      <c r="U4" s="256"/>
      <c r="V4" s="67" t="str">
        <f t="shared" ref="V4:V16" si="0">IFERROR((O4*100%)/N4,"-")</f>
        <v>-</v>
      </c>
      <c r="W4" s="67">
        <f t="shared" ref="W4:W16" si="1">IFERROR((Q4*100%)/P4,"-")</f>
        <v>0</v>
      </c>
      <c r="X4" s="67" t="str">
        <f t="shared" ref="X4:X16" si="2">IFERROR((S4*100%)/R4,"-")</f>
        <v>-</v>
      </c>
      <c r="Y4" s="67">
        <f t="shared" ref="Y4:Y16" si="3">IFERROR((U4*100%)/T4,"-")</f>
        <v>0</v>
      </c>
      <c r="Z4" s="67">
        <f t="shared" ref="Z4:Z17" si="4">IFERROR(AVERAGE(V4:Y4),"-")</f>
        <v>0</v>
      </c>
    </row>
    <row r="5" spans="1:29" ht="85.5" customHeight="1">
      <c r="A5" s="837" t="s">
        <v>29</v>
      </c>
      <c r="B5" s="820" t="s">
        <v>166</v>
      </c>
      <c r="C5" s="820" t="s">
        <v>27</v>
      </c>
      <c r="D5" s="769" t="s">
        <v>410</v>
      </c>
      <c r="E5" s="177" t="s">
        <v>28</v>
      </c>
      <c r="F5" s="326" t="s">
        <v>462</v>
      </c>
      <c r="G5" s="353">
        <v>1</v>
      </c>
      <c r="H5" s="354">
        <v>1</v>
      </c>
      <c r="I5" s="189" t="s">
        <v>134</v>
      </c>
      <c r="J5" s="327" t="s">
        <v>417</v>
      </c>
      <c r="K5" s="374" t="s">
        <v>473</v>
      </c>
      <c r="L5" s="814"/>
      <c r="M5" s="443" t="s">
        <v>540</v>
      </c>
      <c r="N5" s="59">
        <v>1</v>
      </c>
      <c r="O5" s="248"/>
      <c r="P5" s="59">
        <v>1</v>
      </c>
      <c r="Q5" s="248"/>
      <c r="R5" s="59">
        <v>1</v>
      </c>
      <c r="S5" s="248"/>
      <c r="T5" s="59">
        <v>1</v>
      </c>
      <c r="U5" s="257"/>
      <c r="V5" s="67">
        <f t="shared" si="0"/>
        <v>0</v>
      </c>
      <c r="W5" s="67">
        <f t="shared" si="1"/>
        <v>0</v>
      </c>
      <c r="X5" s="67">
        <f t="shared" si="2"/>
        <v>0</v>
      </c>
      <c r="Y5" s="67">
        <f t="shared" si="3"/>
        <v>0</v>
      </c>
      <c r="Z5" s="67">
        <f t="shared" si="4"/>
        <v>0</v>
      </c>
    </row>
    <row r="6" spans="1:29" ht="76.900000000000006" customHeight="1">
      <c r="A6" s="837"/>
      <c r="B6" s="820"/>
      <c r="C6" s="820"/>
      <c r="D6" s="770"/>
      <c r="E6" s="102" t="s">
        <v>33</v>
      </c>
      <c r="F6" s="378" t="s">
        <v>34</v>
      </c>
      <c r="G6" s="379">
        <v>0.7</v>
      </c>
      <c r="H6" s="380">
        <v>0.9</v>
      </c>
      <c r="I6" s="472" t="s">
        <v>156</v>
      </c>
      <c r="J6" s="409" t="s">
        <v>504</v>
      </c>
      <c r="K6" s="409" t="s">
        <v>506</v>
      </c>
      <c r="L6" s="814"/>
      <c r="M6" s="407" t="s">
        <v>503</v>
      </c>
      <c r="N6" s="59">
        <v>1</v>
      </c>
      <c r="O6" s="247"/>
      <c r="P6" s="60">
        <v>1</v>
      </c>
      <c r="Q6" s="247"/>
      <c r="R6" s="60">
        <v>1</v>
      </c>
      <c r="S6" s="247"/>
      <c r="T6" s="60">
        <v>1</v>
      </c>
      <c r="U6" s="256"/>
      <c r="V6" s="67">
        <f t="shared" ref="V6" si="5">IFERROR((O6*100%)/N6,"-")</f>
        <v>0</v>
      </c>
      <c r="W6" s="67">
        <f t="shared" ref="W6" si="6">IFERROR((Q6*100%)/P6,"-")</f>
        <v>0</v>
      </c>
      <c r="X6" s="67">
        <f t="shared" ref="X6" si="7">IFERROR((S6*100%)/R6,"-")</f>
        <v>0</v>
      </c>
      <c r="Y6" s="67">
        <f t="shared" ref="Y6" si="8">IFERROR((U6*100%)/T6,"-")</f>
        <v>0</v>
      </c>
      <c r="Z6" s="67">
        <f t="shared" ref="Z6" si="9">IFERROR(AVERAGE(V6:Y6),"-")</f>
        <v>0</v>
      </c>
    </row>
    <row r="7" spans="1:29" ht="76.150000000000006" customHeight="1">
      <c r="A7" s="837"/>
      <c r="B7" s="820"/>
      <c r="C7" s="820"/>
      <c r="D7" s="771"/>
      <c r="E7" s="177" t="s">
        <v>39</v>
      </c>
      <c r="F7" s="187" t="s">
        <v>40</v>
      </c>
      <c r="G7" s="353">
        <v>0.9</v>
      </c>
      <c r="H7" s="354">
        <v>0.9</v>
      </c>
      <c r="I7" s="178" t="s">
        <v>159</v>
      </c>
      <c r="J7" s="189" t="s">
        <v>42</v>
      </c>
      <c r="K7" s="189" t="s">
        <v>155</v>
      </c>
      <c r="L7" s="814"/>
      <c r="M7" s="178" t="s">
        <v>112</v>
      </c>
      <c r="N7" s="60">
        <v>0</v>
      </c>
      <c r="O7" s="247"/>
      <c r="P7" s="60">
        <v>1</v>
      </c>
      <c r="Q7" s="247"/>
      <c r="R7" s="60">
        <v>1</v>
      </c>
      <c r="S7" s="247"/>
      <c r="T7" s="60">
        <v>1</v>
      </c>
      <c r="U7" s="255"/>
      <c r="V7" s="67" t="str">
        <f t="shared" si="0"/>
        <v>-</v>
      </c>
      <c r="W7" s="67">
        <f t="shared" si="1"/>
        <v>0</v>
      </c>
      <c r="X7" s="67">
        <f t="shared" si="2"/>
        <v>0</v>
      </c>
      <c r="Y7" s="67">
        <f t="shared" si="3"/>
        <v>0</v>
      </c>
      <c r="Z7" s="67">
        <f t="shared" si="4"/>
        <v>0</v>
      </c>
      <c r="AB7" s="111"/>
    </row>
    <row r="8" spans="1:29" ht="55.5" customHeight="1">
      <c r="A8" s="837"/>
      <c r="B8" s="820"/>
      <c r="C8" s="820"/>
      <c r="D8" s="820" t="s">
        <v>180</v>
      </c>
      <c r="E8" s="820" t="s">
        <v>44</v>
      </c>
      <c r="F8" s="820" t="s">
        <v>17</v>
      </c>
      <c r="G8" s="795">
        <v>0.9</v>
      </c>
      <c r="H8" s="798">
        <v>1</v>
      </c>
      <c r="I8" s="840" t="s">
        <v>160</v>
      </c>
      <c r="J8" s="48" t="s">
        <v>541</v>
      </c>
      <c r="K8" s="48" t="s">
        <v>476</v>
      </c>
      <c r="L8" s="814"/>
      <c r="M8" s="409" t="s">
        <v>121</v>
      </c>
      <c r="N8" s="60">
        <v>0</v>
      </c>
      <c r="O8" s="247"/>
      <c r="P8" s="60">
        <v>1</v>
      </c>
      <c r="Q8" s="247"/>
      <c r="R8" s="60">
        <v>0</v>
      </c>
      <c r="S8" s="247"/>
      <c r="T8" s="60">
        <v>0</v>
      </c>
      <c r="U8" s="256"/>
      <c r="V8" s="67" t="str">
        <f t="shared" si="0"/>
        <v>-</v>
      </c>
      <c r="W8" s="67">
        <f t="shared" si="1"/>
        <v>0</v>
      </c>
      <c r="X8" s="67" t="str">
        <f t="shared" si="2"/>
        <v>-</v>
      </c>
      <c r="Y8" s="67" t="str">
        <f t="shared" si="3"/>
        <v>-</v>
      </c>
      <c r="Z8" s="67">
        <f t="shared" si="4"/>
        <v>0</v>
      </c>
    </row>
    <row r="9" spans="1:29" ht="81.75" customHeight="1">
      <c r="A9" s="837"/>
      <c r="B9" s="820"/>
      <c r="C9" s="820"/>
      <c r="D9" s="820"/>
      <c r="E9" s="820"/>
      <c r="F9" s="820"/>
      <c r="G9" s="796"/>
      <c r="H9" s="799"/>
      <c r="I9" s="840"/>
      <c r="J9" s="477" t="s">
        <v>576</v>
      </c>
      <c r="K9" s="189" t="s">
        <v>153</v>
      </c>
      <c r="L9" s="814"/>
      <c r="M9" s="409" t="s">
        <v>121</v>
      </c>
      <c r="N9" s="60">
        <v>0</v>
      </c>
      <c r="O9" s="247"/>
      <c r="P9" s="60">
        <v>1</v>
      </c>
      <c r="Q9" s="247"/>
      <c r="R9" s="60">
        <v>1</v>
      </c>
      <c r="S9" s="247"/>
      <c r="T9" s="60">
        <v>1</v>
      </c>
      <c r="U9" s="256"/>
      <c r="V9" s="67" t="str">
        <f t="shared" si="0"/>
        <v>-</v>
      </c>
      <c r="W9" s="67">
        <f t="shared" si="1"/>
        <v>0</v>
      </c>
      <c r="X9" s="67">
        <f t="shared" si="2"/>
        <v>0</v>
      </c>
      <c r="Y9" s="67">
        <f t="shared" si="3"/>
        <v>0</v>
      </c>
      <c r="Z9" s="67">
        <f t="shared" si="4"/>
        <v>0</v>
      </c>
    </row>
    <row r="10" spans="1:29" ht="63.75" customHeight="1">
      <c r="A10" s="837"/>
      <c r="B10" s="820"/>
      <c r="C10" s="820"/>
      <c r="D10" s="820"/>
      <c r="E10" s="820"/>
      <c r="F10" s="820"/>
      <c r="G10" s="796"/>
      <c r="H10" s="799"/>
      <c r="I10" s="840"/>
      <c r="J10" s="189" t="s">
        <v>45</v>
      </c>
      <c r="K10" s="189" t="s">
        <v>422</v>
      </c>
      <c r="L10" s="814"/>
      <c r="M10" s="409" t="s">
        <v>121</v>
      </c>
      <c r="N10" s="60">
        <v>0</v>
      </c>
      <c r="O10" s="247"/>
      <c r="P10" s="60">
        <v>1</v>
      </c>
      <c r="Q10" s="247"/>
      <c r="R10" s="60">
        <v>1</v>
      </c>
      <c r="S10" s="247"/>
      <c r="T10" s="60">
        <v>1</v>
      </c>
      <c r="U10" s="255"/>
      <c r="V10" s="67" t="str">
        <f t="shared" si="0"/>
        <v>-</v>
      </c>
      <c r="W10" s="67">
        <f t="shared" si="1"/>
        <v>0</v>
      </c>
      <c r="X10" s="67">
        <f t="shared" si="2"/>
        <v>0</v>
      </c>
      <c r="Y10" s="67">
        <f t="shared" si="3"/>
        <v>0</v>
      </c>
      <c r="Z10" s="67">
        <f t="shared" si="4"/>
        <v>0</v>
      </c>
    </row>
    <row r="11" spans="1:29" ht="56.25" customHeight="1">
      <c r="A11" s="837"/>
      <c r="B11" s="820"/>
      <c r="C11" s="820" t="s">
        <v>46</v>
      </c>
      <c r="D11" s="838" t="s">
        <v>172</v>
      </c>
      <c r="E11" s="820" t="s">
        <v>47</v>
      </c>
      <c r="F11" s="769" t="s">
        <v>48</v>
      </c>
      <c r="G11" s="795">
        <v>0.9</v>
      </c>
      <c r="H11" s="798">
        <v>0.9</v>
      </c>
      <c r="I11" s="795" t="s">
        <v>322</v>
      </c>
      <c r="J11" s="463" t="s">
        <v>169</v>
      </c>
      <c r="K11" s="463" t="s">
        <v>556</v>
      </c>
      <c r="L11" s="814"/>
      <c r="M11" s="463" t="s">
        <v>553</v>
      </c>
      <c r="N11" s="60">
        <v>1</v>
      </c>
      <c r="O11" s="247"/>
      <c r="P11" s="60">
        <v>1</v>
      </c>
      <c r="Q11" s="247"/>
      <c r="R11" s="60">
        <v>1</v>
      </c>
      <c r="S11" s="247"/>
      <c r="T11" s="60">
        <v>1</v>
      </c>
      <c r="U11" s="256"/>
      <c r="V11" s="67">
        <f t="shared" si="0"/>
        <v>0</v>
      </c>
      <c r="W11" s="67">
        <f t="shared" si="1"/>
        <v>0</v>
      </c>
      <c r="X11" s="67">
        <f t="shared" si="2"/>
        <v>0</v>
      </c>
      <c r="Y11" s="67">
        <f t="shared" si="3"/>
        <v>0</v>
      </c>
      <c r="Z11" s="67">
        <f t="shared" si="4"/>
        <v>0</v>
      </c>
      <c r="AA11" s="35"/>
      <c r="AB11" s="35"/>
      <c r="AC11" s="35"/>
    </row>
    <row r="12" spans="1:29" ht="56.25" customHeight="1">
      <c r="A12" s="837"/>
      <c r="B12" s="820"/>
      <c r="C12" s="820"/>
      <c r="D12" s="838"/>
      <c r="E12" s="820"/>
      <c r="F12" s="770"/>
      <c r="G12" s="796"/>
      <c r="H12" s="799"/>
      <c r="I12" s="796"/>
      <c r="J12" s="473" t="s">
        <v>569</v>
      </c>
      <c r="K12" s="473" t="s">
        <v>570</v>
      </c>
      <c r="L12" s="814"/>
      <c r="M12" s="463" t="s">
        <v>554</v>
      </c>
      <c r="N12" s="60">
        <v>1</v>
      </c>
      <c r="O12" s="247"/>
      <c r="P12" s="60">
        <v>1</v>
      </c>
      <c r="Q12" s="247"/>
      <c r="R12" s="60">
        <v>1</v>
      </c>
      <c r="S12" s="247"/>
      <c r="T12" s="60">
        <v>1</v>
      </c>
      <c r="U12" s="256"/>
      <c r="V12" s="67">
        <f t="shared" ref="V12" si="10">IFERROR((O12*100%)/N12,"-")</f>
        <v>0</v>
      </c>
      <c r="W12" s="67">
        <f t="shared" ref="W12" si="11">IFERROR((Q12*100%)/P12,"-")</f>
        <v>0</v>
      </c>
      <c r="X12" s="67">
        <f t="shared" ref="X12" si="12">IFERROR((S12*100%)/R12,"-")</f>
        <v>0</v>
      </c>
      <c r="Y12" s="67">
        <f t="shared" ref="Y12" si="13">IFERROR((U12*100%)/T12,"-")</f>
        <v>0</v>
      </c>
      <c r="Z12" s="67">
        <f t="shared" ref="Z12" si="14">IFERROR(AVERAGE(V12:Y12),"-")</f>
        <v>0</v>
      </c>
      <c r="AA12" s="35"/>
      <c r="AB12" s="35"/>
      <c r="AC12" s="35"/>
    </row>
    <row r="13" spans="1:29" ht="64.5" customHeight="1">
      <c r="A13" s="837"/>
      <c r="B13" s="820"/>
      <c r="C13" s="820"/>
      <c r="D13" s="838"/>
      <c r="E13" s="820"/>
      <c r="F13" s="771"/>
      <c r="G13" s="797"/>
      <c r="H13" s="800"/>
      <c r="I13" s="797"/>
      <c r="J13" s="419" t="s">
        <v>549</v>
      </c>
      <c r="K13" s="463" t="s">
        <v>550</v>
      </c>
      <c r="L13" s="814"/>
      <c r="M13" s="463" t="s">
        <v>558</v>
      </c>
      <c r="N13" s="60">
        <v>0</v>
      </c>
      <c r="O13" s="247"/>
      <c r="P13" s="60">
        <v>1</v>
      </c>
      <c r="Q13" s="247"/>
      <c r="R13" s="60">
        <v>0</v>
      </c>
      <c r="S13" s="247"/>
      <c r="T13" s="60">
        <v>1</v>
      </c>
      <c r="U13" s="256"/>
      <c r="V13" s="67" t="str">
        <f t="shared" si="0"/>
        <v>-</v>
      </c>
      <c r="W13" s="67">
        <f t="shared" si="1"/>
        <v>0</v>
      </c>
      <c r="X13" s="67" t="str">
        <f t="shared" si="2"/>
        <v>-</v>
      </c>
      <c r="Y13" s="67">
        <f t="shared" si="3"/>
        <v>0</v>
      </c>
      <c r="Z13" s="67">
        <f t="shared" si="4"/>
        <v>0</v>
      </c>
      <c r="AA13" s="35"/>
      <c r="AB13" s="35"/>
      <c r="AC13" s="35"/>
    </row>
    <row r="14" spans="1:29" ht="129.75" customHeight="1">
      <c r="A14" s="184" t="s">
        <v>392</v>
      </c>
      <c r="B14" s="161" t="s">
        <v>56</v>
      </c>
      <c r="C14" s="161" t="s">
        <v>423</v>
      </c>
      <c r="D14" s="161" t="s">
        <v>395</v>
      </c>
      <c r="E14" s="161" t="s">
        <v>64</v>
      </c>
      <c r="F14" s="161" t="s">
        <v>285</v>
      </c>
      <c r="G14" s="355">
        <v>0.9</v>
      </c>
      <c r="H14" s="355">
        <v>0.9</v>
      </c>
      <c r="I14" s="211" t="s">
        <v>66</v>
      </c>
      <c r="J14" s="52" t="s">
        <v>165</v>
      </c>
      <c r="K14" s="186" t="s">
        <v>143</v>
      </c>
      <c r="L14" s="814"/>
      <c r="M14" s="186" t="s">
        <v>113</v>
      </c>
      <c r="N14" s="63">
        <v>5.0000000000000001E-3</v>
      </c>
      <c r="O14" s="263"/>
      <c r="P14" s="63">
        <v>5.0000000000000001E-3</v>
      </c>
      <c r="Q14" s="263"/>
      <c r="R14" s="63">
        <v>5.0000000000000001E-3</v>
      </c>
      <c r="S14" s="263"/>
      <c r="T14" s="63">
        <v>5.0000000000000001E-3</v>
      </c>
      <c r="U14" s="261"/>
      <c r="V14" s="67" t="str">
        <f>IF(O14,IF(O14&gt;=0.5%,100%,IF(AND(O14&gt;0.4%),79%,0%)),"-")</f>
        <v>-</v>
      </c>
      <c r="W14" s="67" t="str">
        <f>IF(Q14,IF(Q14&gt;=0.5%,100%,IF(AND(Q14&gt;0.4%),79%,59%)),"-")</f>
        <v>-</v>
      </c>
      <c r="X14" s="67" t="str">
        <f>IF(S14,IF(S14&gt;=0.5%,100%,IF(AND(S14&gt;0.4%),79%,59%)),"-")</f>
        <v>-</v>
      </c>
      <c r="Y14" s="67" t="str">
        <f>IF(U14,IF(U14&gt;=0.5%,100%,IF(AND(U14&gt;0.4%),79%,59%)),"-")</f>
        <v>-</v>
      </c>
      <c r="Z14" s="67" t="str">
        <f t="shared" si="4"/>
        <v>-</v>
      </c>
    </row>
    <row r="15" spans="1:29" ht="91.5" customHeight="1">
      <c r="A15" s="765" t="s">
        <v>110</v>
      </c>
      <c r="B15" s="819" t="s">
        <v>71</v>
      </c>
      <c r="C15" s="819" t="s">
        <v>72</v>
      </c>
      <c r="D15" s="819" t="s">
        <v>81</v>
      </c>
      <c r="E15" s="819" t="s">
        <v>82</v>
      </c>
      <c r="F15" s="819" t="s">
        <v>83</v>
      </c>
      <c r="G15" s="801">
        <v>0.7</v>
      </c>
      <c r="H15" s="761">
        <v>0.8</v>
      </c>
      <c r="I15" s="54" t="s">
        <v>163</v>
      </c>
      <c r="J15" s="54" t="s">
        <v>147</v>
      </c>
      <c r="K15" s="54" t="s">
        <v>163</v>
      </c>
      <c r="L15" s="814"/>
      <c r="M15" s="54" t="s">
        <v>113</v>
      </c>
      <c r="N15" s="64">
        <v>0</v>
      </c>
      <c r="O15" s="247"/>
      <c r="P15" s="64" t="s">
        <v>399</v>
      </c>
      <c r="Q15" s="247"/>
      <c r="R15" s="64">
        <v>0</v>
      </c>
      <c r="S15" s="247"/>
      <c r="T15" s="64" t="s">
        <v>399</v>
      </c>
      <c r="U15" s="247"/>
      <c r="V15" s="67" t="str">
        <f>IF(O15,IF(O15&gt;=90%,100%,59%),"-")</f>
        <v>-</v>
      </c>
      <c r="W15" s="67" t="str">
        <f>IF(Q15,IF(Q15&gt;=90%,100%,59%),"-")</f>
        <v>-</v>
      </c>
      <c r="X15" s="67" t="str">
        <f>IF(S15,IF(S15&gt;=90%,100%,59%),"-")</f>
        <v>-</v>
      </c>
      <c r="Y15" s="67" t="str">
        <f>IF(U15,IF(U15&gt;=90%,100%,59%),"-")</f>
        <v>-</v>
      </c>
      <c r="Z15" s="67" t="str">
        <f t="shared" si="4"/>
        <v>-</v>
      </c>
    </row>
    <row r="16" spans="1:29" ht="75" customHeight="1">
      <c r="A16" s="766"/>
      <c r="B16" s="819"/>
      <c r="C16" s="819"/>
      <c r="D16" s="819"/>
      <c r="E16" s="819"/>
      <c r="F16" s="819"/>
      <c r="G16" s="802"/>
      <c r="H16" s="762"/>
      <c r="I16" s="54" t="s">
        <v>474</v>
      </c>
      <c r="J16" s="441" t="s">
        <v>472</v>
      </c>
      <c r="K16" s="441" t="s">
        <v>471</v>
      </c>
      <c r="L16" s="814"/>
      <c r="M16" s="54" t="s">
        <v>113</v>
      </c>
      <c r="N16" s="64">
        <v>0</v>
      </c>
      <c r="O16" s="247"/>
      <c r="P16" s="64">
        <v>1</v>
      </c>
      <c r="Q16" s="247"/>
      <c r="R16" s="64">
        <v>0</v>
      </c>
      <c r="S16" s="247"/>
      <c r="T16" s="64">
        <v>0</v>
      </c>
      <c r="U16" s="247"/>
      <c r="V16" s="67" t="str">
        <f t="shared" si="0"/>
        <v>-</v>
      </c>
      <c r="W16" s="67">
        <f t="shared" si="1"/>
        <v>0</v>
      </c>
      <c r="X16" s="67" t="str">
        <f t="shared" si="2"/>
        <v>-</v>
      </c>
      <c r="Y16" s="67" t="str">
        <f t="shared" si="3"/>
        <v>-</v>
      </c>
      <c r="Z16" s="67">
        <f t="shared" si="4"/>
        <v>0</v>
      </c>
    </row>
    <row r="17" spans="1:28" ht="107.45" customHeight="1">
      <c r="A17" s="160" t="s">
        <v>111</v>
      </c>
      <c r="B17" s="222" t="s">
        <v>88</v>
      </c>
      <c r="C17" s="222" t="s">
        <v>287</v>
      </c>
      <c r="D17" s="188" t="s">
        <v>411</v>
      </c>
      <c r="E17" s="193" t="s">
        <v>413</v>
      </c>
      <c r="F17" s="193" t="s">
        <v>414</v>
      </c>
      <c r="G17" s="194">
        <v>0.8</v>
      </c>
      <c r="H17" s="194" t="s">
        <v>412</v>
      </c>
      <c r="I17" s="193" t="s">
        <v>414</v>
      </c>
      <c r="J17" s="191" t="s">
        <v>415</v>
      </c>
      <c r="K17" s="191" t="s">
        <v>416</v>
      </c>
      <c r="L17" s="182"/>
      <c r="M17" s="192" t="s">
        <v>113</v>
      </c>
      <c r="N17" s="65">
        <v>1</v>
      </c>
      <c r="O17" s="250"/>
      <c r="P17" s="66">
        <v>1</v>
      </c>
      <c r="Q17" s="260"/>
      <c r="R17" s="66">
        <v>1</v>
      </c>
      <c r="S17" s="260"/>
      <c r="T17" s="66">
        <v>1</v>
      </c>
      <c r="U17" s="260"/>
      <c r="V17" s="67">
        <f t="shared" ref="V17" si="15">IFERROR((O17*100%)/N17,"-")</f>
        <v>0</v>
      </c>
      <c r="W17" s="67">
        <f t="shared" ref="W17" si="16">IFERROR((Q17*100%)/P17,"-")</f>
        <v>0</v>
      </c>
      <c r="X17" s="67">
        <f t="shared" ref="X17" si="17">IFERROR((S17*100%)/R17,"-")</f>
        <v>0</v>
      </c>
      <c r="Y17" s="67">
        <f t="shared" ref="Y17" si="18">IFERROR((U17*100%)/T17,"-")</f>
        <v>0</v>
      </c>
      <c r="Z17" s="67">
        <f t="shared" si="4"/>
        <v>0</v>
      </c>
    </row>
    <row r="18" spans="1:28" ht="46.5" customHeight="1">
      <c r="A18" s="823" t="s">
        <v>278</v>
      </c>
      <c r="B18" s="823"/>
      <c r="C18" s="823"/>
      <c r="D18" s="823"/>
      <c r="E18" s="823"/>
      <c r="F18" s="823"/>
      <c r="G18" s="823"/>
      <c r="H18" s="823"/>
      <c r="I18" s="823"/>
      <c r="J18" s="823"/>
      <c r="K18" s="823"/>
      <c r="L18" s="823"/>
      <c r="M18" s="823"/>
      <c r="N18" s="70"/>
      <c r="O18" s="70"/>
      <c r="P18" s="70"/>
      <c r="Q18" s="70"/>
      <c r="R18" s="70"/>
      <c r="S18" s="70"/>
      <c r="T18" s="70"/>
      <c r="U18" s="70"/>
      <c r="V18" s="71">
        <f>AVERAGE(V4:V17)</f>
        <v>0</v>
      </c>
      <c r="W18" s="71">
        <f>AVERAGE(W4:W17)</f>
        <v>0</v>
      </c>
      <c r="X18" s="71">
        <f>AVERAGE(X4:X17)</f>
        <v>0</v>
      </c>
      <c r="Y18" s="71">
        <f>AVERAGE(Y4:Y17)</f>
        <v>0</v>
      </c>
      <c r="Z18" s="71">
        <f>AVERAGE(Z4:Z17)</f>
        <v>0</v>
      </c>
    </row>
    <row r="21" spans="1:28" ht="36.75" customHeight="1">
      <c r="A21" s="842" t="s">
        <v>577</v>
      </c>
      <c r="B21" s="842"/>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row>
    <row r="22" spans="1:28" ht="12.75" customHeight="1">
      <c r="A22" s="842"/>
      <c r="B22" s="842"/>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row>
    <row r="23" spans="1:28" ht="12.75" customHeight="1">
      <c r="A23" s="842"/>
      <c r="B23" s="842"/>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row>
    <row r="24" spans="1:28" ht="45" customHeight="1">
      <c r="A24" s="763" t="s">
        <v>353</v>
      </c>
      <c r="B24" s="763" t="s">
        <v>350</v>
      </c>
      <c r="C24" s="763" t="s">
        <v>187</v>
      </c>
      <c r="D24" s="763" t="s">
        <v>0</v>
      </c>
      <c r="E24" s="763" t="s">
        <v>343</v>
      </c>
      <c r="F24" s="763" t="s">
        <v>346</v>
      </c>
      <c r="G24" s="763" t="s">
        <v>1</v>
      </c>
      <c r="H24" s="763" t="s">
        <v>469</v>
      </c>
      <c r="I24" s="763" t="s">
        <v>108</v>
      </c>
      <c r="J24" s="763" t="s">
        <v>187</v>
      </c>
      <c r="K24" s="763" t="s">
        <v>357</v>
      </c>
      <c r="L24" s="841" t="s">
        <v>277</v>
      </c>
      <c r="M24" s="763" t="s">
        <v>2</v>
      </c>
      <c r="N24" s="763" t="s">
        <v>581</v>
      </c>
      <c r="O24" s="763" t="s">
        <v>469</v>
      </c>
      <c r="P24" s="821" t="s">
        <v>3</v>
      </c>
      <c r="Q24" s="822"/>
      <c r="R24" s="822"/>
      <c r="S24" s="822"/>
      <c r="T24" s="822"/>
      <c r="U24" s="822"/>
      <c r="V24" s="822"/>
      <c r="W24" s="491"/>
      <c r="X24" s="786" t="s">
        <v>434</v>
      </c>
      <c r="Y24" s="787"/>
      <c r="Z24" s="787"/>
      <c r="AA24" s="787"/>
      <c r="AB24" s="788"/>
    </row>
    <row r="25" spans="1:28" ht="38.25">
      <c r="A25" s="764"/>
      <c r="B25" s="764"/>
      <c r="C25" s="764"/>
      <c r="D25" s="764"/>
      <c r="E25" s="764"/>
      <c r="F25" s="764"/>
      <c r="G25" s="764"/>
      <c r="H25" s="764"/>
      <c r="I25" s="764"/>
      <c r="J25" s="764"/>
      <c r="K25" s="764"/>
      <c r="L25" s="841"/>
      <c r="M25" s="764"/>
      <c r="N25" s="764"/>
      <c r="O25" s="764"/>
      <c r="P25" s="484" t="s">
        <v>124</v>
      </c>
      <c r="Q25" s="484" t="s">
        <v>126</v>
      </c>
      <c r="R25" s="484" t="s">
        <v>125</v>
      </c>
      <c r="S25" s="484" t="s">
        <v>127</v>
      </c>
      <c r="T25" s="484" t="s">
        <v>128</v>
      </c>
      <c r="U25" s="484" t="s">
        <v>129</v>
      </c>
      <c r="V25" s="484" t="s">
        <v>130</v>
      </c>
      <c r="W25" s="484" t="s">
        <v>131</v>
      </c>
      <c r="X25" s="484" t="s">
        <v>291</v>
      </c>
      <c r="Y25" s="484" t="s">
        <v>292</v>
      </c>
      <c r="Z25" s="484" t="s">
        <v>293</v>
      </c>
      <c r="AA25" s="484" t="s">
        <v>294</v>
      </c>
      <c r="AB25" s="484" t="s">
        <v>582</v>
      </c>
    </row>
    <row r="26" spans="1:28" ht="86.25" customHeight="1">
      <c r="A26" s="803" t="s">
        <v>110</v>
      </c>
      <c r="B26" s="806" t="s">
        <v>71</v>
      </c>
      <c r="C26" s="806" t="s">
        <v>72</v>
      </c>
      <c r="D26" s="806" t="s">
        <v>583</v>
      </c>
      <c r="E26" s="806" t="s">
        <v>584</v>
      </c>
      <c r="F26" s="806" t="s">
        <v>250</v>
      </c>
      <c r="G26" s="807">
        <v>0.7</v>
      </c>
      <c r="H26" s="807">
        <v>0.8</v>
      </c>
      <c r="I26" s="806" t="s">
        <v>608</v>
      </c>
      <c r="J26" s="487" t="s">
        <v>634</v>
      </c>
      <c r="K26" s="524" t="s">
        <v>635</v>
      </c>
      <c r="L26" s="841"/>
      <c r="M26" s="481" t="s">
        <v>121</v>
      </c>
      <c r="N26" s="525" t="s">
        <v>636</v>
      </c>
      <c r="O26" s="525" t="s">
        <v>637</v>
      </c>
      <c r="P26" s="526">
        <v>3.7000000000000002E-3</v>
      </c>
      <c r="Q26" s="527"/>
      <c r="R26" s="526">
        <v>3.7000000000000002E-3</v>
      </c>
      <c r="S26" s="507"/>
      <c r="T26" s="526">
        <v>3.7000000000000002E-3</v>
      </c>
      <c r="U26" s="527"/>
      <c r="V26" s="526">
        <v>3.7000000000000002E-3</v>
      </c>
      <c r="W26" s="527"/>
      <c r="X26" s="499" t="str">
        <f>IF(Q26,IF(Q26&lt;=0.37%,100%,59%),"-")</f>
        <v>-</v>
      </c>
      <c r="Y26" s="499" t="str">
        <f>IF(S26,IF(S26&lt;=0.37%,100%,59%),"-")</f>
        <v>-</v>
      </c>
      <c r="Z26" s="499" t="str">
        <f>IF(U26,IF(U26&lt;=0.37%,100%,59%),"-")</f>
        <v>-</v>
      </c>
      <c r="AA26" s="499" t="str">
        <f>IF(W26,IF(W26&lt;=0.37%,100%,59%),"-")</f>
        <v>-</v>
      </c>
      <c r="AB26" s="499" t="str">
        <f>IFERROR(AVERAGE(X26:AA26),"-")</f>
        <v>-</v>
      </c>
    </row>
    <row r="27" spans="1:28" ht="73.5" customHeight="1">
      <c r="A27" s="803"/>
      <c r="B27" s="806"/>
      <c r="C27" s="806"/>
      <c r="D27" s="806"/>
      <c r="E27" s="806"/>
      <c r="F27" s="806"/>
      <c r="G27" s="807"/>
      <c r="H27" s="807"/>
      <c r="I27" s="806"/>
      <c r="J27" s="487" t="s">
        <v>638</v>
      </c>
      <c r="K27" s="524" t="s">
        <v>639</v>
      </c>
      <c r="L27" s="841"/>
      <c r="M27" s="481" t="s">
        <v>121</v>
      </c>
      <c r="N27" s="525" t="s">
        <v>640</v>
      </c>
      <c r="O27" s="525" t="s">
        <v>637</v>
      </c>
      <c r="P27" s="526">
        <v>8.6699999999999999E-2</v>
      </c>
      <c r="Q27" s="527"/>
      <c r="R27" s="526">
        <v>8.6699999999999999E-2</v>
      </c>
      <c r="S27" s="507"/>
      <c r="T27" s="526">
        <v>8.6699999999999999E-2</v>
      </c>
      <c r="U27" s="527"/>
      <c r="V27" s="526">
        <v>8.6699999999999999E-2</v>
      </c>
      <c r="W27" s="516"/>
      <c r="X27" s="499" t="str">
        <f>IF(Q27,IF(Q27&lt;=8.67%,100%,59%),"-")</f>
        <v>-</v>
      </c>
      <c r="Y27" s="499" t="str">
        <f>IF(S27,IF(S27&lt;=8.67%,100%,59%),"-")</f>
        <v>-</v>
      </c>
      <c r="Z27" s="499" t="str">
        <f>IF(U27,IF(U27&lt;=8.67%,100%,59%),"-")</f>
        <v>-</v>
      </c>
      <c r="AA27" s="499" t="str">
        <f>IF(W27,IF(W27&lt;=8.67%,100%,59%),"-")</f>
        <v>-</v>
      </c>
      <c r="AB27" s="499" t="str">
        <f t="shared" ref="AB27:AB35" si="19">IFERROR(AVERAGE(X27:AA27),"-")</f>
        <v>-</v>
      </c>
    </row>
    <row r="28" spans="1:28" ht="83.25" customHeight="1">
      <c r="A28" s="803"/>
      <c r="B28" s="806"/>
      <c r="C28" s="806"/>
      <c r="D28" s="806"/>
      <c r="E28" s="806"/>
      <c r="F28" s="806"/>
      <c r="G28" s="807"/>
      <c r="H28" s="807"/>
      <c r="I28" s="806"/>
      <c r="J28" s="487" t="s">
        <v>641</v>
      </c>
      <c r="K28" s="524" t="s">
        <v>642</v>
      </c>
      <c r="L28" s="841"/>
      <c r="M28" s="481" t="s">
        <v>121</v>
      </c>
      <c r="N28" s="528">
        <v>8.3999999999999995E-3</v>
      </c>
      <c r="O28" s="525" t="s">
        <v>637</v>
      </c>
      <c r="P28" s="526">
        <v>8.3999999999999995E-3</v>
      </c>
      <c r="Q28" s="527"/>
      <c r="R28" s="526">
        <v>8.3999999999999995E-3</v>
      </c>
      <c r="S28" s="507"/>
      <c r="T28" s="526">
        <v>8.3999999999999995E-3</v>
      </c>
      <c r="U28" s="516"/>
      <c r="V28" s="526">
        <v>8.3999999999999995E-3</v>
      </c>
      <c r="W28" s="516"/>
      <c r="X28" s="499" t="str">
        <f>IF(Q28,IF(Q28&lt;=0.84%,100%,59%),"-")</f>
        <v>-</v>
      </c>
      <c r="Y28" s="499" t="str">
        <f>IF(S28,IF(S28&lt;=0.84%,100%,59%),"-")</f>
        <v>-</v>
      </c>
      <c r="Z28" s="499" t="str">
        <f>IF(U28,IF(U28&lt;=0.84%,100%,59%),"-")</f>
        <v>-</v>
      </c>
      <c r="AA28" s="499" t="str">
        <f>IF(W28,IF(W28&lt;=0.84%,100%,59%),"-")</f>
        <v>-</v>
      </c>
      <c r="AB28" s="499" t="str">
        <f t="shared" si="19"/>
        <v>-</v>
      </c>
    </row>
    <row r="29" spans="1:28" ht="57.75" customHeight="1">
      <c r="A29" s="803"/>
      <c r="B29" s="806"/>
      <c r="C29" s="806"/>
      <c r="D29" s="806"/>
      <c r="E29" s="806"/>
      <c r="F29" s="806"/>
      <c r="G29" s="807"/>
      <c r="H29" s="807"/>
      <c r="I29" s="806"/>
      <c r="J29" s="487" t="s">
        <v>643</v>
      </c>
      <c r="K29" s="524" t="s">
        <v>644</v>
      </c>
      <c r="L29" s="841"/>
      <c r="M29" s="481" t="s">
        <v>121</v>
      </c>
      <c r="N29" s="528" t="s">
        <v>645</v>
      </c>
      <c r="O29" s="525" t="s">
        <v>646</v>
      </c>
      <c r="P29" s="514">
        <v>0</v>
      </c>
      <c r="Q29" s="527"/>
      <c r="R29" s="514">
        <v>0</v>
      </c>
      <c r="S29" s="529"/>
      <c r="T29" s="514">
        <v>0</v>
      </c>
      <c r="U29" s="515"/>
      <c r="V29" s="514">
        <v>0.02</v>
      </c>
      <c r="W29" s="527"/>
      <c r="X29" s="499" t="str">
        <f t="shared" ref="X29:X35" si="20">IFERROR((Q29*100%)/P29,"-")</f>
        <v>-</v>
      </c>
      <c r="Y29" s="499" t="str">
        <f>IF(S29,IF(S29&lt;8%,100%,IF(S29=10%,79%,59%)),"-")</f>
        <v>-</v>
      </c>
      <c r="Z29" s="499" t="str">
        <f>IF(U29,IF(U29&lt;10%,100%,IF(U29=10%,79%,59%)),"-")</f>
        <v>-</v>
      </c>
      <c r="AA29" s="499" t="str">
        <f>IF(W29,IF(W29&lt;=5%,100%,0%),"-")</f>
        <v>-</v>
      </c>
      <c r="AB29" s="499" t="str">
        <f t="shared" si="19"/>
        <v>-</v>
      </c>
    </row>
    <row r="30" spans="1:28" ht="72.75" customHeight="1">
      <c r="A30" s="803"/>
      <c r="B30" s="806"/>
      <c r="C30" s="806"/>
      <c r="D30" s="806"/>
      <c r="E30" s="806"/>
      <c r="F30" s="806"/>
      <c r="G30" s="807"/>
      <c r="H30" s="807"/>
      <c r="I30" s="806"/>
      <c r="J30" s="530" t="s">
        <v>647</v>
      </c>
      <c r="K30" s="531" t="s">
        <v>648</v>
      </c>
      <c r="L30" s="841"/>
      <c r="M30" s="481" t="s">
        <v>121</v>
      </c>
      <c r="N30" s="525" t="s">
        <v>649</v>
      </c>
      <c r="O30" s="164" t="s">
        <v>650</v>
      </c>
      <c r="P30" s="514" t="s">
        <v>651</v>
      </c>
      <c r="Q30" s="527"/>
      <c r="R30" s="514" t="s">
        <v>651</v>
      </c>
      <c r="S30" s="527"/>
      <c r="T30" s="514" t="s">
        <v>651</v>
      </c>
      <c r="U30" s="527"/>
      <c r="V30" s="514" t="s">
        <v>651</v>
      </c>
      <c r="W30" s="527"/>
      <c r="X30" s="499" t="str">
        <f>IF(Q30,IF(Q30&lt;=0.75%,100%,59%),"-")</f>
        <v>-</v>
      </c>
      <c r="Y30" s="499" t="str">
        <f>IF(S30,IF(S30&lt;=0.75%,100%,59%),"-")</f>
        <v>-</v>
      </c>
      <c r="Z30" s="499" t="str">
        <f>IF(U30,IF(U30&lt;=0.75%,100%,59%),"-")</f>
        <v>-</v>
      </c>
      <c r="AA30" s="499" t="str">
        <f>IF(W30,IF(W30&lt;=0.75%,100%,59%),"-")</f>
        <v>-</v>
      </c>
      <c r="AB30" s="499" t="str">
        <f t="shared" si="19"/>
        <v>-</v>
      </c>
    </row>
    <row r="31" spans="1:28" ht="75" customHeight="1">
      <c r="A31" s="803"/>
      <c r="B31" s="806"/>
      <c r="C31" s="806"/>
      <c r="D31" s="806"/>
      <c r="E31" s="806"/>
      <c r="F31" s="806"/>
      <c r="G31" s="807"/>
      <c r="H31" s="807"/>
      <c r="I31" s="806"/>
      <c r="J31" s="530" t="s">
        <v>652</v>
      </c>
      <c r="K31" s="531" t="s">
        <v>653</v>
      </c>
      <c r="L31" s="841"/>
      <c r="M31" s="481" t="s">
        <v>121</v>
      </c>
      <c r="N31" s="525" t="s">
        <v>654</v>
      </c>
      <c r="O31" s="525" t="s">
        <v>655</v>
      </c>
      <c r="P31" s="526">
        <v>4.0000000000000001E-3</v>
      </c>
      <c r="Q31" s="527"/>
      <c r="R31" s="526">
        <v>4.0000000000000001E-3</v>
      </c>
      <c r="S31" s="527"/>
      <c r="T31" s="526">
        <v>4.0000000000000001E-3</v>
      </c>
      <c r="U31" s="527"/>
      <c r="V31" s="526">
        <v>4.0000000000000001E-3</v>
      </c>
      <c r="W31" s="527"/>
      <c r="X31" s="499" t="str">
        <f>IF(Q31,IF(Q31&lt;=0.4%,100%,59%),"-")</f>
        <v>-</v>
      </c>
      <c r="Y31" s="499" t="str">
        <f>IF(S31,IF(S31&lt;=0.4%,100%,59%),"-")</f>
        <v>-</v>
      </c>
      <c r="Z31" s="499" t="str">
        <f>IF(U31,IF(U31&lt;=0.4%,100%,59%),"-")</f>
        <v>-</v>
      </c>
      <c r="AA31" s="499" t="str">
        <f>IF(W31,IF(W31&lt;=0.4%,100%,59%),"-")</f>
        <v>-</v>
      </c>
      <c r="AB31" s="499" t="str">
        <f t="shared" si="19"/>
        <v>-</v>
      </c>
    </row>
    <row r="32" spans="1:28" ht="79.5" customHeight="1">
      <c r="A32" s="803"/>
      <c r="B32" s="806"/>
      <c r="C32" s="806"/>
      <c r="D32" s="806"/>
      <c r="E32" s="806"/>
      <c r="F32" s="806"/>
      <c r="G32" s="807"/>
      <c r="H32" s="807"/>
      <c r="I32" s="806"/>
      <c r="J32" s="530" t="s">
        <v>656</v>
      </c>
      <c r="K32" s="532" t="s">
        <v>657</v>
      </c>
      <c r="L32" s="841"/>
      <c r="M32" s="481" t="s">
        <v>121</v>
      </c>
      <c r="N32" s="525" t="s">
        <v>658</v>
      </c>
      <c r="O32" s="525" t="s">
        <v>659</v>
      </c>
      <c r="P32" s="526">
        <v>1.2999999999999999E-3</v>
      </c>
      <c r="Q32" s="527"/>
      <c r="R32" s="526">
        <v>1.2999999999999999E-3</v>
      </c>
      <c r="S32" s="527"/>
      <c r="T32" s="526">
        <v>1.2999999999999999E-3</v>
      </c>
      <c r="U32" s="527"/>
      <c r="V32" s="526">
        <v>1.2999999999999999E-3</v>
      </c>
      <c r="W32" s="527"/>
      <c r="X32" s="499" t="str">
        <f>IF(Q32,IF(Q32&gt;=0.13%,100%,59%),"-")</f>
        <v>-</v>
      </c>
      <c r="Y32" s="499" t="str">
        <f>IF(S32,IF(S32&gt;=0.13%,100%,59%),"-")</f>
        <v>-</v>
      </c>
      <c r="Z32" s="499" t="str">
        <f>IF(U32,IF(U32&gt;=0.13%,100%,59%),"-")</f>
        <v>-</v>
      </c>
      <c r="AA32" s="499" t="str">
        <f>IF(W32,IF(W32&gt;=0.13%,100%,59%),"-")</f>
        <v>-</v>
      </c>
      <c r="AB32" s="499" t="str">
        <f t="shared" si="19"/>
        <v>-</v>
      </c>
    </row>
    <row r="33" spans="1:28" ht="51.75" customHeight="1">
      <c r="A33" s="803"/>
      <c r="B33" s="806"/>
      <c r="C33" s="806"/>
      <c r="D33" s="806"/>
      <c r="E33" s="806"/>
      <c r="F33" s="806"/>
      <c r="G33" s="807"/>
      <c r="H33" s="807"/>
      <c r="I33" s="806"/>
      <c r="J33" s="530" t="s">
        <v>660</v>
      </c>
      <c r="K33" s="533" t="s">
        <v>661</v>
      </c>
      <c r="L33" s="841"/>
      <c r="M33" s="481" t="s">
        <v>121</v>
      </c>
      <c r="N33" s="525" t="s">
        <v>662</v>
      </c>
      <c r="O33" s="525" t="s">
        <v>663</v>
      </c>
      <c r="P33" s="514">
        <v>0</v>
      </c>
      <c r="Q33" s="527"/>
      <c r="R33" s="514">
        <v>0</v>
      </c>
      <c r="S33" s="527"/>
      <c r="T33" s="514">
        <v>0</v>
      </c>
      <c r="U33" s="527"/>
      <c r="V33" s="514">
        <v>0.1</v>
      </c>
      <c r="W33" s="527"/>
      <c r="X33" s="499" t="str">
        <f t="shared" ref="X33" si="21">IFERROR((Q33*100%)/P33,"-")</f>
        <v>-</v>
      </c>
      <c r="Y33" s="499" t="str">
        <f>IFERROR((S33*100%)/R33,"-")</f>
        <v>-</v>
      </c>
      <c r="Z33" s="499" t="str">
        <f>IFERROR((U33*100%)/T33,"-")</f>
        <v>-</v>
      </c>
      <c r="AA33" s="499">
        <f>IFERROR((W33*100%)/V33,"-")</f>
        <v>0</v>
      </c>
      <c r="AB33" s="499">
        <f t="shared" si="19"/>
        <v>0</v>
      </c>
    </row>
    <row r="34" spans="1:28" ht="58.5" customHeight="1">
      <c r="A34" s="803"/>
      <c r="B34" s="806"/>
      <c r="C34" s="806"/>
      <c r="D34" s="806"/>
      <c r="E34" s="806"/>
      <c r="F34" s="806"/>
      <c r="G34" s="807"/>
      <c r="H34" s="807"/>
      <c r="I34" s="806"/>
      <c r="J34" s="530" t="s">
        <v>664</v>
      </c>
      <c r="K34" s="533" t="s">
        <v>626</v>
      </c>
      <c r="L34" s="841"/>
      <c r="M34" s="481" t="s">
        <v>121</v>
      </c>
      <c r="N34" s="164">
        <v>0.9</v>
      </c>
      <c r="O34" s="164">
        <v>0.9</v>
      </c>
      <c r="P34" s="514">
        <v>0.9</v>
      </c>
      <c r="Q34" s="527"/>
      <c r="R34" s="514">
        <v>0.9</v>
      </c>
      <c r="S34" s="534"/>
      <c r="T34" s="514">
        <v>0.9</v>
      </c>
      <c r="U34" s="515"/>
      <c r="V34" s="514">
        <v>0.9</v>
      </c>
      <c r="W34" s="515"/>
      <c r="X34" s="499">
        <f t="shared" si="20"/>
        <v>0</v>
      </c>
      <c r="Y34" s="499">
        <f>IFERROR((S34*100%)/R34,"-")</f>
        <v>0</v>
      </c>
      <c r="Z34" s="499">
        <f>IFERROR((U34*100%)/T34,"-")</f>
        <v>0</v>
      </c>
      <c r="AA34" s="499">
        <f>IFERROR((W34*100%)/V34,"-")</f>
        <v>0</v>
      </c>
      <c r="AB34" s="499">
        <f t="shared" si="19"/>
        <v>0</v>
      </c>
    </row>
    <row r="35" spans="1:28" ht="58.5" customHeight="1">
      <c r="A35" s="803"/>
      <c r="B35" s="806"/>
      <c r="C35" s="806"/>
      <c r="D35" s="806"/>
      <c r="E35" s="806"/>
      <c r="F35" s="806"/>
      <c r="G35" s="807"/>
      <c r="H35" s="807"/>
      <c r="I35" s="806"/>
      <c r="J35" s="533" t="s">
        <v>665</v>
      </c>
      <c r="K35" s="533" t="s">
        <v>666</v>
      </c>
      <c r="L35" s="220"/>
      <c r="M35" s="481" t="s">
        <v>121</v>
      </c>
      <c r="N35" s="164">
        <v>1</v>
      </c>
      <c r="O35" s="164">
        <v>1</v>
      </c>
      <c r="P35" s="514">
        <v>1</v>
      </c>
      <c r="Q35" s="527"/>
      <c r="R35" s="514">
        <v>1</v>
      </c>
      <c r="S35" s="534"/>
      <c r="T35" s="514">
        <v>1</v>
      </c>
      <c r="U35" s="515"/>
      <c r="V35" s="514">
        <v>1</v>
      </c>
      <c r="W35" s="515"/>
      <c r="X35" s="499">
        <f t="shared" si="20"/>
        <v>0</v>
      </c>
      <c r="Y35" s="499">
        <f>IFERROR((S35*100%)/R35,"-")</f>
        <v>0</v>
      </c>
      <c r="Z35" s="499">
        <f>IFERROR((U35*100%)/T35,"-")</f>
        <v>0</v>
      </c>
      <c r="AA35" s="499">
        <f>IFERROR((W35*100%)/V35,"-")</f>
        <v>0</v>
      </c>
      <c r="AB35" s="499">
        <f t="shared" si="19"/>
        <v>0</v>
      </c>
    </row>
    <row r="36" spans="1:28" ht="45.75" customHeight="1">
      <c r="J36" s="843" t="s">
        <v>181</v>
      </c>
      <c r="K36" s="844"/>
      <c r="L36" s="844"/>
      <c r="M36" s="844"/>
      <c r="N36" s="844"/>
      <c r="O36" s="844"/>
      <c r="P36" s="844"/>
      <c r="Q36" s="844"/>
      <c r="R36" s="844"/>
      <c r="S36" s="844"/>
      <c r="T36" s="844"/>
      <c r="U36" s="844"/>
      <c r="V36" s="844"/>
      <c r="W36" s="845"/>
      <c r="X36" s="71">
        <f>AVERAGE(X26:X35)</f>
        <v>0</v>
      </c>
      <c r="Y36" s="71">
        <f>AVERAGE(Y26:Y35)</f>
        <v>0</v>
      </c>
      <c r="Z36" s="71">
        <f>AVERAGE(Z26:Z35)</f>
        <v>0</v>
      </c>
      <c r="AA36" s="71">
        <f>AVERAGE(AA26:AA35)</f>
        <v>0</v>
      </c>
      <c r="AB36" s="71">
        <f>AVERAGE(AB26:AB35)</f>
        <v>0</v>
      </c>
    </row>
    <row r="37" spans="1:28">
      <c r="O37" s="140"/>
      <c r="P37" s="140"/>
    </row>
    <row r="38" spans="1:28">
      <c r="M38" s="140"/>
      <c r="P38" s="140"/>
    </row>
  </sheetData>
  <mergeCells count="70">
    <mergeCell ref="A21:AB23"/>
    <mergeCell ref="J36:W36"/>
    <mergeCell ref="A26:A35"/>
    <mergeCell ref="B26:B35"/>
    <mergeCell ref="C26:C35"/>
    <mergeCell ref="D26:D35"/>
    <mergeCell ref="E26:E35"/>
    <mergeCell ref="F26:F35"/>
    <mergeCell ref="G26:G35"/>
    <mergeCell ref="H26:H35"/>
    <mergeCell ref="I26:I35"/>
    <mergeCell ref="P24:V24"/>
    <mergeCell ref="X24:AB24"/>
    <mergeCell ref="A24:A25"/>
    <mergeCell ref="B24:B25"/>
    <mergeCell ref="C24:C25"/>
    <mergeCell ref="D24:D25"/>
    <mergeCell ref="E24:E25"/>
    <mergeCell ref="F24:F25"/>
    <mergeCell ref="G24:G25"/>
    <mergeCell ref="H24:H25"/>
    <mergeCell ref="I24:I25"/>
    <mergeCell ref="J24:J25"/>
    <mergeCell ref="K24:K25"/>
    <mergeCell ref="L24:L34"/>
    <mergeCell ref="M24:M25"/>
    <mergeCell ref="N24:N25"/>
    <mergeCell ref="O24:O25"/>
    <mergeCell ref="A1:D1"/>
    <mergeCell ref="A2:A3"/>
    <mergeCell ref="B2:B3"/>
    <mergeCell ref="C2:C3"/>
    <mergeCell ref="D2:D3"/>
    <mergeCell ref="E2:E3"/>
    <mergeCell ref="H8:H10"/>
    <mergeCell ref="G11:G13"/>
    <mergeCell ref="E11:E13"/>
    <mergeCell ref="E8:E10"/>
    <mergeCell ref="A18:M18"/>
    <mergeCell ref="A15:A16"/>
    <mergeCell ref="B15:B16"/>
    <mergeCell ref="C15:C16"/>
    <mergeCell ref="V2:Z2"/>
    <mergeCell ref="F2:F3"/>
    <mergeCell ref="G2:G3"/>
    <mergeCell ref="H2:H3"/>
    <mergeCell ref="I2:I3"/>
    <mergeCell ref="J2:J3"/>
    <mergeCell ref="K2:K3"/>
    <mergeCell ref="N2:T2"/>
    <mergeCell ref="L2:L16"/>
    <mergeCell ref="M2:M3"/>
    <mergeCell ref="F8:F10"/>
    <mergeCell ref="G8:G10"/>
    <mergeCell ref="I11:I13"/>
    <mergeCell ref="H11:H13"/>
    <mergeCell ref="I8:I10"/>
    <mergeCell ref="F11:F13"/>
    <mergeCell ref="D15:D16"/>
    <mergeCell ref="E15:E16"/>
    <mergeCell ref="F15:F16"/>
    <mergeCell ref="G15:G16"/>
    <mergeCell ref="H15:H16"/>
    <mergeCell ref="A5:A13"/>
    <mergeCell ref="B5:B13"/>
    <mergeCell ref="C5:C10"/>
    <mergeCell ref="D8:D10"/>
    <mergeCell ref="C11:C13"/>
    <mergeCell ref="D11:D13"/>
    <mergeCell ref="D5:D7"/>
  </mergeCells>
  <conditionalFormatting sqref="V4:Z18">
    <cfRule type="cellIs" dxfId="181" priority="460" operator="lessThan">
      <formula>0.6</formula>
    </cfRule>
    <cfRule type="cellIs" dxfId="180" priority="461" operator="between">
      <formula>60%</formula>
      <formula>79%</formula>
    </cfRule>
    <cfRule type="cellIs" dxfId="179" priority="462" operator="between">
      <formula>80%</formula>
      <formula>100%</formula>
    </cfRule>
  </conditionalFormatting>
  <conditionalFormatting sqref="X36:AB36 Z33:AA35">
    <cfRule type="cellIs" dxfId="178" priority="4" operator="lessThan">
      <formula>0.6</formula>
    </cfRule>
    <cfRule type="cellIs" dxfId="177" priority="5" operator="between">
      <formula>60%</formula>
      <formula>79%</formula>
    </cfRule>
    <cfRule type="cellIs" dxfId="176" priority="6" operator="between">
      <formula>80%</formula>
      <formula>100%</formula>
    </cfRule>
  </conditionalFormatting>
  <conditionalFormatting sqref="X26:AB35">
    <cfRule type="cellIs" dxfId="175" priority="1" operator="lessThan">
      <formula>0.6</formula>
    </cfRule>
    <cfRule type="cellIs" dxfId="174" priority="2" operator="between">
      <formula>60%</formula>
      <formula>79.9%</formula>
    </cfRule>
    <cfRule type="cellIs" dxfId="173" priority="3" operator="between">
      <formula>80%</formula>
      <formula>100%</formula>
    </cfRule>
  </conditionalFormatting>
  <hyperlinks>
    <hyperlink ref="A1:D1" location="Inicio!A1" display="INICIO"/>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5" tint="-0.249977111117893"/>
  </sheetPr>
  <dimension ref="A1:AC35"/>
  <sheetViews>
    <sheetView topLeftCell="I28" zoomScale="70" zoomScaleNormal="70" workbookViewId="0">
      <selection activeCell="AB35" sqref="AB35"/>
    </sheetView>
  </sheetViews>
  <sheetFormatPr baseColWidth="10" defaultColWidth="11.42578125" defaultRowHeight="12.75"/>
  <cols>
    <col min="1" max="1" width="11.42578125" style="68"/>
    <col min="2" max="2" width="17.5703125" style="68" customWidth="1"/>
    <col min="3" max="3" width="11.42578125" style="68"/>
    <col min="4" max="4" width="14.140625" style="68" customWidth="1"/>
    <col min="5" max="5" width="18.140625" style="68" customWidth="1"/>
    <col min="6" max="6" width="16.42578125" style="68" customWidth="1"/>
    <col min="7" max="7" width="11.42578125" style="68" customWidth="1"/>
    <col min="8" max="8" width="11.42578125" style="68"/>
    <col min="9" max="9" width="16.28515625" style="68" customWidth="1"/>
    <col min="10" max="10" width="21.5703125" style="68" customWidth="1"/>
    <col min="11" max="11" width="30.5703125" style="68" customWidth="1"/>
    <col min="12" max="12" width="21.42578125" style="68" customWidth="1"/>
    <col min="13" max="13" width="11.42578125" style="68"/>
    <col min="14" max="14" width="15.28515625" style="68" customWidth="1"/>
    <col min="15" max="15" width="11.5703125" style="68" customWidth="1"/>
    <col min="16" max="16" width="11.42578125" style="68"/>
    <col min="17" max="17" width="11.5703125" style="68" customWidth="1"/>
    <col min="18" max="18" width="11.42578125" style="68"/>
    <col min="19" max="19" width="11.5703125" style="68" customWidth="1"/>
    <col min="20" max="20" width="11.42578125" style="68" customWidth="1"/>
    <col min="21" max="21" width="16.42578125" style="68" customWidth="1"/>
    <col min="22" max="22" width="13.7109375" style="68" customWidth="1"/>
    <col min="23" max="23" width="15.28515625" style="68" customWidth="1"/>
    <col min="24" max="24" width="15.85546875" style="68" customWidth="1"/>
    <col min="25" max="25" width="15.42578125" style="68" customWidth="1"/>
    <col min="26" max="26" width="15.5703125" style="68" customWidth="1"/>
    <col min="27" max="27" width="17.5703125" style="68" customWidth="1"/>
    <col min="28" max="28" width="14.85546875" style="68" customWidth="1"/>
    <col min="29" max="29" width="3.42578125" style="68" customWidth="1"/>
    <col min="30" max="16384" width="11.42578125" style="68"/>
  </cols>
  <sheetData>
    <row r="1" spans="1:29" ht="49.5" customHeight="1">
      <c r="A1" s="757" t="s">
        <v>313</v>
      </c>
      <c r="B1" s="824"/>
      <c r="C1" s="824"/>
      <c r="D1" s="824"/>
    </row>
    <row r="2" spans="1:29" ht="38.25">
      <c r="A2" s="95" t="s">
        <v>352</v>
      </c>
      <c r="B2" s="95" t="s">
        <v>350</v>
      </c>
      <c r="C2" s="95" t="s">
        <v>187</v>
      </c>
      <c r="D2" s="95" t="s">
        <v>0</v>
      </c>
      <c r="E2" s="95" t="s">
        <v>343</v>
      </c>
      <c r="F2" s="95" t="s">
        <v>341</v>
      </c>
      <c r="G2" s="95" t="s">
        <v>1</v>
      </c>
      <c r="H2" s="95" t="s">
        <v>469</v>
      </c>
      <c r="I2" s="95" t="s">
        <v>108</v>
      </c>
      <c r="J2" s="95" t="s">
        <v>187</v>
      </c>
      <c r="K2" s="95" t="s">
        <v>357</v>
      </c>
      <c r="L2" s="814" t="s">
        <v>277</v>
      </c>
      <c r="M2" s="95" t="s">
        <v>2</v>
      </c>
      <c r="N2" s="821" t="s">
        <v>3</v>
      </c>
      <c r="O2" s="822"/>
      <c r="P2" s="822"/>
      <c r="Q2" s="822"/>
      <c r="R2" s="822"/>
      <c r="S2" s="822"/>
      <c r="T2" s="858"/>
      <c r="U2" s="36"/>
      <c r="V2" s="786" t="s">
        <v>434</v>
      </c>
      <c r="W2" s="787"/>
      <c r="X2" s="787"/>
      <c r="Y2" s="787"/>
      <c r="Z2" s="788"/>
    </row>
    <row r="3" spans="1:29" ht="54" customHeight="1">
      <c r="A3" s="96"/>
      <c r="B3" s="96"/>
      <c r="C3" s="96"/>
      <c r="D3" s="96"/>
      <c r="E3" s="96"/>
      <c r="F3" s="96"/>
      <c r="G3" s="96"/>
      <c r="H3" s="96"/>
      <c r="I3" s="96"/>
      <c r="J3" s="96"/>
      <c r="K3" s="96"/>
      <c r="L3" s="814"/>
      <c r="M3" s="96"/>
      <c r="N3" s="36" t="s">
        <v>124</v>
      </c>
      <c r="O3" s="36" t="s">
        <v>126</v>
      </c>
      <c r="P3" s="36" t="s">
        <v>125</v>
      </c>
      <c r="Q3" s="36" t="s">
        <v>127</v>
      </c>
      <c r="R3" s="36" t="s">
        <v>128</v>
      </c>
      <c r="S3" s="36" t="s">
        <v>129</v>
      </c>
      <c r="T3" s="36" t="s">
        <v>130</v>
      </c>
      <c r="U3" s="36" t="s">
        <v>131</v>
      </c>
      <c r="V3" s="36" t="s">
        <v>295</v>
      </c>
      <c r="W3" s="36" t="s">
        <v>292</v>
      </c>
      <c r="X3" s="36" t="s">
        <v>293</v>
      </c>
      <c r="Y3" s="36" t="s">
        <v>294</v>
      </c>
      <c r="Z3" s="342" t="s">
        <v>466</v>
      </c>
    </row>
    <row r="4" spans="1:29" ht="110.45" customHeight="1">
      <c r="A4" s="439" t="s">
        <v>424</v>
      </c>
      <c r="B4" s="437" t="s">
        <v>4</v>
      </c>
      <c r="C4" s="437" t="s">
        <v>5</v>
      </c>
      <c r="D4" s="437" t="s">
        <v>171</v>
      </c>
      <c r="E4" s="179" t="s">
        <v>10</v>
      </c>
      <c r="F4" s="179" t="s">
        <v>11</v>
      </c>
      <c r="G4" s="164">
        <v>0.9</v>
      </c>
      <c r="H4" s="168">
        <v>1</v>
      </c>
      <c r="I4" s="179" t="s">
        <v>151</v>
      </c>
      <c r="J4" s="179" t="s">
        <v>373</v>
      </c>
      <c r="K4" s="179" t="s">
        <v>408</v>
      </c>
      <c r="L4" s="814"/>
      <c r="M4" s="37" t="s">
        <v>164</v>
      </c>
      <c r="N4" s="58">
        <v>1</v>
      </c>
      <c r="O4" s="247"/>
      <c r="P4" s="58">
        <v>1</v>
      </c>
      <c r="Q4" s="247"/>
      <c r="R4" s="58">
        <v>1</v>
      </c>
      <c r="S4" s="247"/>
      <c r="T4" s="58">
        <v>1</v>
      </c>
      <c r="U4" s="256"/>
      <c r="V4" s="67">
        <f t="shared" ref="V4:V14" si="0">IFERROR((O4*100%)/N4,"-")</f>
        <v>0</v>
      </c>
      <c r="W4" s="67">
        <f t="shared" ref="W4:W14" si="1">IFERROR((Q4*100%)/P4,"-")</f>
        <v>0</v>
      </c>
      <c r="X4" s="67">
        <f t="shared" ref="X4:X14" si="2">IFERROR((S4*100%)/R4,"-")</f>
        <v>0</v>
      </c>
      <c r="Y4" s="67">
        <f t="shared" ref="Y4:Y14" si="3">IFERROR((U4*100%)/T4,"-")</f>
        <v>0</v>
      </c>
      <c r="Z4" s="67">
        <f t="shared" ref="Z4:Z15" si="4">IFERROR(AVERAGE(V4:Y4),"-")</f>
        <v>0</v>
      </c>
    </row>
    <row r="5" spans="1:29" ht="121.5" customHeight="1">
      <c r="A5" s="765" t="s">
        <v>29</v>
      </c>
      <c r="B5" s="769" t="s">
        <v>26</v>
      </c>
      <c r="C5" s="102" t="s">
        <v>27</v>
      </c>
      <c r="D5" s="102" t="s">
        <v>281</v>
      </c>
      <c r="E5" s="102" t="s">
        <v>33</v>
      </c>
      <c r="F5" s="102" t="s">
        <v>34</v>
      </c>
      <c r="G5" s="378">
        <v>0.7</v>
      </c>
      <c r="H5" s="378">
        <v>0.9</v>
      </c>
      <c r="I5" s="102" t="s">
        <v>156</v>
      </c>
      <c r="J5" s="409" t="s">
        <v>504</v>
      </c>
      <c r="K5" s="409" t="s">
        <v>506</v>
      </c>
      <c r="L5" s="814"/>
      <c r="M5" s="407" t="s">
        <v>503</v>
      </c>
      <c r="N5" s="60">
        <v>1</v>
      </c>
      <c r="O5" s="247"/>
      <c r="P5" s="60">
        <v>1</v>
      </c>
      <c r="Q5" s="247"/>
      <c r="R5" s="60">
        <v>1</v>
      </c>
      <c r="S5" s="247"/>
      <c r="T5" s="60">
        <v>1</v>
      </c>
      <c r="U5" s="256"/>
      <c r="V5" s="67">
        <f t="shared" ref="V5" si="5">IFERROR((O5*100%)/N5,"-")</f>
        <v>0</v>
      </c>
      <c r="W5" s="67">
        <f t="shared" ref="W5" si="6">IFERROR((Q5*100%)/P5,"-")</f>
        <v>0</v>
      </c>
      <c r="X5" s="67">
        <f t="shared" ref="X5" si="7">IFERROR((S5*100%)/R5,"-")</f>
        <v>0</v>
      </c>
      <c r="Y5" s="67">
        <f t="shared" ref="Y5" si="8">IFERROR((U5*100%)/T5,"-")</f>
        <v>0</v>
      </c>
      <c r="Z5" s="67">
        <f t="shared" ref="Z5" si="9">IFERROR(AVERAGE(V5:Y5),"-")</f>
        <v>0</v>
      </c>
    </row>
    <row r="6" spans="1:29" ht="49.5" customHeight="1">
      <c r="A6" s="785"/>
      <c r="B6" s="770"/>
      <c r="C6" s="820" t="s">
        <v>46</v>
      </c>
      <c r="D6" s="820"/>
      <c r="E6" s="820" t="s">
        <v>47</v>
      </c>
      <c r="F6" s="820" t="s">
        <v>48</v>
      </c>
      <c r="G6" s="840">
        <v>0.9</v>
      </c>
      <c r="H6" s="859">
        <v>0.9</v>
      </c>
      <c r="I6" s="795" t="s">
        <v>322</v>
      </c>
      <c r="J6" s="463" t="s">
        <v>169</v>
      </c>
      <c r="K6" s="463" t="s">
        <v>556</v>
      </c>
      <c r="L6" s="814"/>
      <c r="M6" s="463" t="s">
        <v>553</v>
      </c>
      <c r="N6" s="60">
        <v>1</v>
      </c>
      <c r="O6" s="247"/>
      <c r="P6" s="60">
        <v>1</v>
      </c>
      <c r="Q6" s="247"/>
      <c r="R6" s="60">
        <v>1</v>
      </c>
      <c r="S6" s="247"/>
      <c r="T6" s="60">
        <v>1</v>
      </c>
      <c r="U6" s="256"/>
      <c r="V6" s="67">
        <f t="shared" si="0"/>
        <v>0</v>
      </c>
      <c r="W6" s="67">
        <f t="shared" si="1"/>
        <v>0</v>
      </c>
      <c r="X6" s="67">
        <f t="shared" si="2"/>
        <v>0</v>
      </c>
      <c r="Y6" s="67">
        <f t="shared" si="3"/>
        <v>0</v>
      </c>
      <c r="Z6" s="67">
        <f t="shared" si="4"/>
        <v>0</v>
      </c>
      <c r="AA6" s="35"/>
      <c r="AB6" s="35"/>
      <c r="AC6" s="35"/>
    </row>
    <row r="7" spans="1:29" ht="57.75" customHeight="1">
      <c r="A7" s="785"/>
      <c r="B7" s="770"/>
      <c r="C7" s="820"/>
      <c r="D7" s="820"/>
      <c r="E7" s="820"/>
      <c r="F7" s="820"/>
      <c r="G7" s="840"/>
      <c r="H7" s="859"/>
      <c r="I7" s="796"/>
      <c r="J7" s="463" t="s">
        <v>555</v>
      </c>
      <c r="K7" s="463" t="s">
        <v>557</v>
      </c>
      <c r="L7" s="814"/>
      <c r="M7" s="463" t="s">
        <v>554</v>
      </c>
      <c r="N7" s="60">
        <v>1</v>
      </c>
      <c r="O7" s="247"/>
      <c r="P7" s="60">
        <v>1</v>
      </c>
      <c r="Q7" s="247"/>
      <c r="R7" s="60">
        <v>1</v>
      </c>
      <c r="S7" s="247"/>
      <c r="T7" s="60">
        <v>1</v>
      </c>
      <c r="U7" s="256"/>
      <c r="V7" s="67">
        <f t="shared" ref="V7" si="10">IFERROR((O7*100%)/N7,"-")</f>
        <v>0</v>
      </c>
      <c r="W7" s="67">
        <f t="shared" ref="W7" si="11">IFERROR((Q7*100%)/P7,"-")</f>
        <v>0</v>
      </c>
      <c r="X7" s="67">
        <f t="shared" ref="X7" si="12">IFERROR((S7*100%)/R7,"-")</f>
        <v>0</v>
      </c>
      <c r="Y7" s="67">
        <f t="shared" ref="Y7" si="13">IFERROR((U7*100%)/T7,"-")</f>
        <v>0</v>
      </c>
      <c r="Z7" s="67">
        <f t="shared" ref="Z7" si="14">IFERROR(AVERAGE(V7:Y7),"-")</f>
        <v>0</v>
      </c>
      <c r="AA7" s="35"/>
      <c r="AB7" s="35"/>
      <c r="AC7" s="35"/>
    </row>
    <row r="8" spans="1:29" ht="61.5" customHeight="1">
      <c r="A8" s="766"/>
      <c r="B8" s="771"/>
      <c r="C8" s="820"/>
      <c r="D8" s="820"/>
      <c r="E8" s="820"/>
      <c r="F8" s="820"/>
      <c r="G8" s="840"/>
      <c r="H8" s="859"/>
      <c r="I8" s="797"/>
      <c r="J8" s="419" t="s">
        <v>549</v>
      </c>
      <c r="K8" s="463" t="s">
        <v>550</v>
      </c>
      <c r="L8" s="814"/>
      <c r="M8" s="463" t="s">
        <v>558</v>
      </c>
      <c r="N8" s="60">
        <v>0</v>
      </c>
      <c r="O8" s="247"/>
      <c r="P8" s="60">
        <v>1</v>
      </c>
      <c r="Q8" s="247"/>
      <c r="R8" s="60">
        <v>0</v>
      </c>
      <c r="S8" s="247"/>
      <c r="T8" s="60">
        <v>1</v>
      </c>
      <c r="U8" s="256"/>
      <c r="V8" s="67" t="str">
        <f t="shared" si="0"/>
        <v>-</v>
      </c>
      <c r="W8" s="67">
        <f t="shared" si="1"/>
        <v>0</v>
      </c>
      <c r="X8" s="67" t="str">
        <f t="shared" si="2"/>
        <v>-</v>
      </c>
      <c r="Y8" s="67">
        <f t="shared" si="3"/>
        <v>0</v>
      </c>
      <c r="Z8" s="67">
        <f t="shared" si="4"/>
        <v>0</v>
      </c>
      <c r="AA8" s="35"/>
      <c r="AB8" s="35"/>
      <c r="AC8" s="35"/>
    </row>
    <row r="9" spans="1:29" ht="89.25" customHeight="1">
      <c r="A9" s="779"/>
      <c r="B9" s="854"/>
      <c r="C9" s="854"/>
      <c r="D9" s="854"/>
      <c r="E9" s="853" t="s">
        <v>64</v>
      </c>
      <c r="F9" s="853" t="s">
        <v>288</v>
      </c>
      <c r="G9" s="850">
        <v>0.9</v>
      </c>
      <c r="H9" s="850">
        <v>0.9</v>
      </c>
      <c r="I9" s="847" t="s">
        <v>66</v>
      </c>
      <c r="J9" s="145" t="s">
        <v>398</v>
      </c>
      <c r="K9" s="145" t="s">
        <v>495</v>
      </c>
      <c r="L9" s="814"/>
      <c r="M9" s="144" t="s">
        <v>122</v>
      </c>
      <c r="N9" s="62">
        <v>1</v>
      </c>
      <c r="O9" s="260"/>
      <c r="P9" s="62">
        <v>1</v>
      </c>
      <c r="Q9" s="260"/>
      <c r="R9" s="62">
        <v>1</v>
      </c>
      <c r="S9" s="247"/>
      <c r="T9" s="62">
        <v>1</v>
      </c>
      <c r="U9" s="259"/>
      <c r="V9" s="67">
        <f t="shared" si="0"/>
        <v>0</v>
      </c>
      <c r="W9" s="67">
        <f t="shared" si="1"/>
        <v>0</v>
      </c>
      <c r="X9" s="67">
        <f t="shared" si="2"/>
        <v>0</v>
      </c>
      <c r="Y9" s="67">
        <f t="shared" si="3"/>
        <v>0</v>
      </c>
      <c r="Z9" s="67">
        <f t="shared" si="4"/>
        <v>0</v>
      </c>
    </row>
    <row r="10" spans="1:29" ht="63" customHeight="1">
      <c r="A10" s="779"/>
      <c r="B10" s="854"/>
      <c r="C10" s="854"/>
      <c r="D10" s="854"/>
      <c r="E10" s="854"/>
      <c r="F10" s="854"/>
      <c r="G10" s="851"/>
      <c r="H10" s="851"/>
      <c r="I10" s="848"/>
      <c r="J10" s="145" t="s">
        <v>384</v>
      </c>
      <c r="K10" s="198" t="s">
        <v>542</v>
      </c>
      <c r="L10" s="814"/>
      <c r="M10" s="51" t="s">
        <v>122</v>
      </c>
      <c r="N10" s="62">
        <v>1</v>
      </c>
      <c r="O10" s="260"/>
      <c r="P10" s="62">
        <v>1</v>
      </c>
      <c r="Q10" s="260"/>
      <c r="R10" s="62">
        <v>1</v>
      </c>
      <c r="S10" s="260"/>
      <c r="T10" s="62">
        <v>1</v>
      </c>
      <c r="U10" s="259"/>
      <c r="V10" s="67">
        <f t="shared" si="0"/>
        <v>0</v>
      </c>
      <c r="W10" s="67">
        <f t="shared" si="1"/>
        <v>0</v>
      </c>
      <c r="X10" s="67">
        <f t="shared" si="2"/>
        <v>0</v>
      </c>
      <c r="Y10" s="67">
        <f t="shared" si="3"/>
        <v>0</v>
      </c>
      <c r="Z10" s="67">
        <f t="shared" si="4"/>
        <v>0</v>
      </c>
    </row>
    <row r="11" spans="1:29" ht="72.75" customHeight="1">
      <c r="A11" s="779"/>
      <c r="B11" s="854"/>
      <c r="C11" s="854"/>
      <c r="D11" s="854"/>
      <c r="E11" s="854"/>
      <c r="F11" s="854"/>
      <c r="G11" s="851"/>
      <c r="H11" s="851"/>
      <c r="I11" s="848"/>
      <c r="J11" s="145" t="s">
        <v>67</v>
      </c>
      <c r="K11" s="145" t="s">
        <v>406</v>
      </c>
      <c r="L11" s="814"/>
      <c r="M11" s="163" t="s">
        <v>122</v>
      </c>
      <c r="N11" s="62">
        <v>1</v>
      </c>
      <c r="O11" s="260"/>
      <c r="P11" s="62">
        <v>1</v>
      </c>
      <c r="Q11" s="260"/>
      <c r="R11" s="62">
        <v>1</v>
      </c>
      <c r="S11" s="260"/>
      <c r="T11" s="62">
        <v>1</v>
      </c>
      <c r="U11" s="259"/>
      <c r="V11" s="67">
        <f t="shared" ref="V11" si="15">IFERROR((O11*100%)/N11,"-")</f>
        <v>0</v>
      </c>
      <c r="W11" s="67">
        <f t="shared" ref="W11" si="16">IFERROR((Q11*100%)/P11,"-")</f>
        <v>0</v>
      </c>
      <c r="X11" s="67">
        <f t="shared" ref="X11" si="17">IFERROR((S11*100%)/R11,"-")</f>
        <v>0</v>
      </c>
      <c r="Y11" s="67">
        <f t="shared" ref="Y11" si="18">IFERROR((U11*100%)/T11,"-")</f>
        <v>0</v>
      </c>
      <c r="Z11" s="67">
        <f t="shared" si="4"/>
        <v>0</v>
      </c>
    </row>
    <row r="12" spans="1:29" ht="85.5" customHeight="1">
      <c r="A12" s="780"/>
      <c r="B12" s="855"/>
      <c r="C12" s="855"/>
      <c r="D12" s="855"/>
      <c r="E12" s="855"/>
      <c r="F12" s="855"/>
      <c r="G12" s="852"/>
      <c r="H12" s="852"/>
      <c r="I12" s="849"/>
      <c r="J12" s="85" t="s">
        <v>142</v>
      </c>
      <c r="K12" s="82" t="s">
        <v>143</v>
      </c>
      <c r="L12" s="814"/>
      <c r="M12" s="73" t="s">
        <v>113</v>
      </c>
      <c r="N12" s="79" t="s">
        <v>425</v>
      </c>
      <c r="O12" s="263"/>
      <c r="P12" s="79">
        <v>5.0000000000000001E-3</v>
      </c>
      <c r="Q12" s="263"/>
      <c r="R12" s="79">
        <v>5.0000000000000001E-3</v>
      </c>
      <c r="S12" s="263"/>
      <c r="T12" s="79">
        <v>5.0000000000000001E-3</v>
      </c>
      <c r="U12" s="258"/>
      <c r="V12" s="67" t="str">
        <f>IF(O12,IF(O12&gt;=0.5%,100%,IF(AND(O12&gt;0.4%),79%,0%)),"-")</f>
        <v>-</v>
      </c>
      <c r="W12" s="67" t="str">
        <f>IF(Q12,IF(Q12&gt;=0.5%,100%,IF(AND(Q12&gt;0.4%),79%,0%)),"-")</f>
        <v>-</v>
      </c>
      <c r="X12" s="67" t="str">
        <f>IF(S12,IF(S12&gt;=0.5%,100%,IF(AND(S12&gt;0.4%),79%,0%)),"-")</f>
        <v>-</v>
      </c>
      <c r="Y12" s="67" t="str">
        <f>IF(U12,IF(U12&gt;=0.5%,100%,IF(AND(U12&gt;0.4%),79%,0%)),"-")</f>
        <v>-</v>
      </c>
      <c r="Z12" s="67" t="str">
        <f t="shared" si="4"/>
        <v>-</v>
      </c>
    </row>
    <row r="13" spans="1:29" ht="82.5" customHeight="1">
      <c r="A13" s="765" t="s">
        <v>110</v>
      </c>
      <c r="B13" s="819" t="s">
        <v>71</v>
      </c>
      <c r="C13" s="819" t="s">
        <v>72</v>
      </c>
      <c r="D13" s="819" t="s">
        <v>81</v>
      </c>
      <c r="E13" s="819" t="s">
        <v>82</v>
      </c>
      <c r="F13" s="819" t="s">
        <v>83</v>
      </c>
      <c r="G13" s="817">
        <v>0.7</v>
      </c>
      <c r="H13" s="811">
        <v>0.8</v>
      </c>
      <c r="I13" s="54" t="s">
        <v>163</v>
      </c>
      <c r="J13" s="54" t="s">
        <v>147</v>
      </c>
      <c r="K13" s="54" t="s">
        <v>163</v>
      </c>
      <c r="L13" s="814"/>
      <c r="M13" s="54" t="s">
        <v>113</v>
      </c>
      <c r="N13" s="64">
        <v>0</v>
      </c>
      <c r="O13" s="247"/>
      <c r="P13" s="64" t="s">
        <v>399</v>
      </c>
      <c r="Q13" s="252"/>
      <c r="R13" s="64">
        <v>0</v>
      </c>
      <c r="S13" s="247"/>
      <c r="T13" s="64" t="s">
        <v>399</v>
      </c>
      <c r="U13" s="280"/>
      <c r="V13" s="67" t="str">
        <f>IF(O13,IF(O13&gt;=90%,100%,59%),"-")</f>
        <v>-</v>
      </c>
      <c r="W13" s="67" t="str">
        <f>IF(Q13,IF(Q13&gt;=90%,100%,59%),"-")</f>
        <v>-</v>
      </c>
      <c r="X13" s="67" t="str">
        <f>IF(S13,IF(S13&gt;=90%,100%,59%),"-")</f>
        <v>-</v>
      </c>
      <c r="Y13" s="67" t="str">
        <f>IF(U13,IF(U13&gt;=90%,100%,59%),"-")</f>
        <v>-</v>
      </c>
      <c r="Z13" s="67" t="str">
        <f t="shared" si="4"/>
        <v>-</v>
      </c>
    </row>
    <row r="14" spans="1:29" ht="83.25" customHeight="1">
      <c r="A14" s="785"/>
      <c r="B14" s="767"/>
      <c r="C14" s="767"/>
      <c r="D14" s="767"/>
      <c r="E14" s="767"/>
      <c r="F14" s="767"/>
      <c r="G14" s="801"/>
      <c r="H14" s="761"/>
      <c r="I14" s="54" t="s">
        <v>474</v>
      </c>
      <c r="J14" s="441" t="s">
        <v>472</v>
      </c>
      <c r="K14" s="441" t="s">
        <v>471</v>
      </c>
      <c r="L14" s="814"/>
      <c r="M14" s="97" t="s">
        <v>113</v>
      </c>
      <c r="N14" s="98">
        <v>0</v>
      </c>
      <c r="O14" s="253"/>
      <c r="P14" s="98">
        <v>1</v>
      </c>
      <c r="Q14" s="253"/>
      <c r="R14" s="98">
        <v>1</v>
      </c>
      <c r="S14" s="253"/>
      <c r="T14" s="98">
        <v>1</v>
      </c>
      <c r="U14" s="256"/>
      <c r="V14" s="67" t="str">
        <f t="shared" si="0"/>
        <v>-</v>
      </c>
      <c r="W14" s="67">
        <f t="shared" si="1"/>
        <v>0</v>
      </c>
      <c r="X14" s="67">
        <f t="shared" si="2"/>
        <v>0</v>
      </c>
      <c r="Y14" s="67">
        <f t="shared" si="3"/>
        <v>0</v>
      </c>
      <c r="Z14" s="67">
        <f t="shared" si="4"/>
        <v>0</v>
      </c>
    </row>
    <row r="15" spans="1:29" ht="101.25" customHeight="1">
      <c r="A15" s="160" t="s">
        <v>111</v>
      </c>
      <c r="B15" s="222" t="s">
        <v>88</v>
      </c>
      <c r="C15" s="222" t="s">
        <v>287</v>
      </c>
      <c r="D15" s="188" t="s">
        <v>411</v>
      </c>
      <c r="E15" s="193" t="s">
        <v>413</v>
      </c>
      <c r="F15" s="193" t="s">
        <v>414</v>
      </c>
      <c r="G15" s="194">
        <v>0.8</v>
      </c>
      <c r="H15" s="194" t="s">
        <v>412</v>
      </c>
      <c r="I15" s="193" t="s">
        <v>414</v>
      </c>
      <c r="J15" s="191" t="s">
        <v>415</v>
      </c>
      <c r="K15" s="191" t="s">
        <v>416</v>
      </c>
      <c r="L15" s="182"/>
      <c r="M15" s="191" t="s">
        <v>113</v>
      </c>
      <c r="N15" s="190">
        <v>1</v>
      </c>
      <c r="O15" s="269"/>
      <c r="P15" s="190">
        <v>0</v>
      </c>
      <c r="Q15" s="269"/>
      <c r="R15" s="190">
        <v>1</v>
      </c>
      <c r="S15" s="269"/>
      <c r="T15" s="190">
        <v>1</v>
      </c>
      <c r="U15" s="279"/>
      <c r="V15" s="67">
        <f t="shared" ref="V15" si="19">IFERROR((O15*100%)/N15,"-")</f>
        <v>0</v>
      </c>
      <c r="W15" s="67" t="str">
        <f t="shared" ref="W15" si="20">IFERROR((Q15*100%)/P15,"-")</f>
        <v>-</v>
      </c>
      <c r="X15" s="67">
        <f t="shared" ref="X15" si="21">IFERROR((S15*100%)/R15,"-")</f>
        <v>0</v>
      </c>
      <c r="Y15" s="67">
        <f t="shared" ref="Y15" si="22">IFERROR((U15*100%)/T15,"-")</f>
        <v>0</v>
      </c>
      <c r="Z15" s="67">
        <f t="shared" si="4"/>
        <v>0</v>
      </c>
    </row>
    <row r="16" spans="1:29" ht="42.75" customHeight="1">
      <c r="A16" s="846" t="s">
        <v>181</v>
      </c>
      <c r="B16" s="846"/>
      <c r="C16" s="846"/>
      <c r="D16" s="846"/>
      <c r="E16" s="846"/>
      <c r="F16" s="846"/>
      <c r="G16" s="846"/>
      <c r="H16" s="846"/>
      <c r="I16" s="846"/>
      <c r="J16" s="846"/>
      <c r="K16" s="846"/>
      <c r="L16" s="846"/>
      <c r="M16" s="846"/>
      <c r="N16" s="70"/>
      <c r="O16" s="70"/>
      <c r="P16" s="70"/>
      <c r="Q16" s="70"/>
      <c r="R16" s="70"/>
      <c r="S16" s="70"/>
      <c r="T16" s="70"/>
      <c r="U16" s="70"/>
      <c r="V16" s="57">
        <f>AVERAGE(V4:V15)</f>
        <v>0</v>
      </c>
      <c r="W16" s="57">
        <f>AVERAGE(W4:W15)</f>
        <v>0</v>
      </c>
      <c r="X16" s="57">
        <f>AVERAGE(X4:X15)</f>
        <v>0</v>
      </c>
      <c r="Y16" s="57">
        <f>AVERAGE(Y4:Y15)</f>
        <v>0</v>
      </c>
      <c r="Z16" s="57">
        <f>AVERAGE(Z4:Z15)</f>
        <v>0</v>
      </c>
    </row>
    <row r="20" spans="1:28" ht="30" customHeight="1">
      <c r="A20" s="863" t="s">
        <v>577</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row>
    <row r="21" spans="1:28" ht="12.75" customHeight="1">
      <c r="A21" s="863"/>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row>
    <row r="22" spans="1:28" ht="27" customHeight="1">
      <c r="A22" s="863"/>
      <c r="B22" s="863"/>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row>
    <row r="23" spans="1:28" ht="47.25" customHeight="1">
      <c r="A23" s="763" t="s">
        <v>184</v>
      </c>
      <c r="B23" s="763" t="s">
        <v>351</v>
      </c>
      <c r="C23" s="763" t="s">
        <v>187</v>
      </c>
      <c r="D23" s="763" t="s">
        <v>0</v>
      </c>
      <c r="E23" s="763" t="s">
        <v>343</v>
      </c>
      <c r="F23" s="763" t="s">
        <v>667</v>
      </c>
      <c r="G23" s="763" t="s">
        <v>1</v>
      </c>
      <c r="H23" s="763" t="s">
        <v>469</v>
      </c>
      <c r="I23" s="763" t="s">
        <v>108</v>
      </c>
      <c r="J23" s="763" t="s">
        <v>579</v>
      </c>
      <c r="K23" s="763" t="s">
        <v>580</v>
      </c>
      <c r="L23" s="856" t="s">
        <v>277</v>
      </c>
      <c r="M23" s="763" t="s">
        <v>2</v>
      </c>
      <c r="N23" s="763" t="s">
        <v>581</v>
      </c>
      <c r="O23" s="763" t="s">
        <v>469</v>
      </c>
      <c r="P23" s="821" t="s">
        <v>3</v>
      </c>
      <c r="Q23" s="822"/>
      <c r="R23" s="822"/>
      <c r="S23" s="822"/>
      <c r="T23" s="822"/>
      <c r="U23" s="822"/>
      <c r="V23" s="858"/>
      <c r="W23" s="535"/>
      <c r="X23" s="786" t="s">
        <v>434</v>
      </c>
      <c r="Y23" s="787"/>
      <c r="Z23" s="787"/>
      <c r="AA23" s="787"/>
      <c r="AB23" s="788"/>
    </row>
    <row r="24" spans="1:28" ht="67.5" customHeight="1">
      <c r="A24" s="764"/>
      <c r="B24" s="764"/>
      <c r="C24" s="764"/>
      <c r="D24" s="764"/>
      <c r="E24" s="764"/>
      <c r="F24" s="764"/>
      <c r="G24" s="764"/>
      <c r="H24" s="764"/>
      <c r="I24" s="764"/>
      <c r="J24" s="764"/>
      <c r="K24" s="764"/>
      <c r="L24" s="857"/>
      <c r="M24" s="764"/>
      <c r="N24" s="764"/>
      <c r="O24" s="764"/>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79.5" customHeight="1">
      <c r="A25" s="765" t="s">
        <v>110</v>
      </c>
      <c r="B25" s="808" t="s">
        <v>71</v>
      </c>
      <c r="C25" s="808" t="s">
        <v>72</v>
      </c>
      <c r="D25" s="808" t="s">
        <v>583</v>
      </c>
      <c r="E25" s="806" t="s">
        <v>584</v>
      </c>
      <c r="F25" s="806" t="s">
        <v>250</v>
      </c>
      <c r="G25" s="807">
        <v>0.7</v>
      </c>
      <c r="H25" s="807">
        <v>0.8</v>
      </c>
      <c r="I25" s="806" t="s">
        <v>608</v>
      </c>
      <c r="J25" s="536" t="s">
        <v>668</v>
      </c>
      <c r="K25" s="536" t="s">
        <v>669</v>
      </c>
      <c r="L25" s="857"/>
      <c r="M25" s="536" t="s">
        <v>670</v>
      </c>
      <c r="N25" s="537" t="s">
        <v>671</v>
      </c>
      <c r="O25" s="538" t="s">
        <v>672</v>
      </c>
      <c r="P25" s="538">
        <v>1</v>
      </c>
      <c r="Q25" s="515"/>
      <c r="R25" s="538">
        <v>1</v>
      </c>
      <c r="S25" s="515"/>
      <c r="T25" s="538">
        <v>1</v>
      </c>
      <c r="U25" s="515"/>
      <c r="V25" s="538">
        <v>1</v>
      </c>
      <c r="W25" s="539"/>
      <c r="X25" s="499">
        <f>IFERROR((Q25*100%)/P25,"-")</f>
        <v>0</v>
      </c>
      <c r="Y25" s="499">
        <f>IFERROR((S25*100%)/R25,"-")</f>
        <v>0</v>
      </c>
      <c r="Z25" s="499">
        <f>IFERROR((U25*100%)/T25,"-")</f>
        <v>0</v>
      </c>
      <c r="AA25" s="499">
        <f>IFERROR((W25*100%)/V25,"-")</f>
        <v>0</v>
      </c>
      <c r="AB25" s="499">
        <f>AVERAGE(X25:AA25)</f>
        <v>0</v>
      </c>
    </row>
    <row r="26" spans="1:28" ht="54.75" customHeight="1">
      <c r="A26" s="785"/>
      <c r="B26" s="809"/>
      <c r="C26" s="809"/>
      <c r="D26" s="809"/>
      <c r="E26" s="806"/>
      <c r="F26" s="806"/>
      <c r="G26" s="807"/>
      <c r="H26" s="807"/>
      <c r="I26" s="806"/>
      <c r="J26" s="864" t="s">
        <v>673</v>
      </c>
      <c r="K26" s="864" t="s">
        <v>674</v>
      </c>
      <c r="L26" s="857"/>
      <c r="M26" s="536" t="s">
        <v>670</v>
      </c>
      <c r="N26" s="537" t="s">
        <v>675</v>
      </c>
      <c r="O26" s="540">
        <v>1</v>
      </c>
      <c r="P26" s="538">
        <v>1</v>
      </c>
      <c r="Q26" s="515"/>
      <c r="R26" s="538">
        <v>1</v>
      </c>
      <c r="S26" s="515"/>
      <c r="T26" s="538">
        <v>1</v>
      </c>
      <c r="U26" s="515"/>
      <c r="V26" s="538">
        <v>1</v>
      </c>
      <c r="W26" s="539"/>
      <c r="X26" s="499">
        <f>IFERROR((Q26*100%)/P26,"-")</f>
        <v>0</v>
      </c>
      <c r="Y26" s="499">
        <f>IFERROR((S26*100%)/R26,"-")</f>
        <v>0</v>
      </c>
      <c r="Z26" s="499">
        <f>IFERROR((U26*100%)/T26,"-")</f>
        <v>0</v>
      </c>
      <c r="AA26" s="499">
        <f>IFERROR((W26*100%)/V26,"-")</f>
        <v>0</v>
      </c>
      <c r="AB26" s="499">
        <f t="shared" ref="AB26:AB34" si="23">AVERAGE(X26:AA26)</f>
        <v>0</v>
      </c>
    </row>
    <row r="27" spans="1:28" ht="78.75" customHeight="1">
      <c r="A27" s="785"/>
      <c r="B27" s="809"/>
      <c r="C27" s="809"/>
      <c r="D27" s="809"/>
      <c r="E27" s="806"/>
      <c r="F27" s="806"/>
      <c r="G27" s="807"/>
      <c r="H27" s="807"/>
      <c r="I27" s="806"/>
      <c r="J27" s="865"/>
      <c r="K27" s="866"/>
      <c r="L27" s="857"/>
      <c r="M27" s="536" t="s">
        <v>670</v>
      </c>
      <c r="N27" s="537" t="s">
        <v>676</v>
      </c>
      <c r="O27" s="540">
        <v>1</v>
      </c>
      <c r="P27" s="538">
        <v>1</v>
      </c>
      <c r="Q27" s="515"/>
      <c r="R27" s="538">
        <v>1</v>
      </c>
      <c r="S27" s="515"/>
      <c r="T27" s="538">
        <v>1</v>
      </c>
      <c r="U27" s="515"/>
      <c r="V27" s="538">
        <v>1</v>
      </c>
      <c r="W27" s="539"/>
      <c r="X27" s="499">
        <f>IFERROR((Q27*100%)/P27,"-")</f>
        <v>0</v>
      </c>
      <c r="Y27" s="499">
        <f>IFERROR((S27*100%)/R27,"-")</f>
        <v>0</v>
      </c>
      <c r="Z27" s="499">
        <f>IFERROR((U27*100%)/T27,"-")</f>
        <v>0</v>
      </c>
      <c r="AA27" s="499">
        <f>IFERROR((W27*100%)/V27,"-")</f>
        <v>0</v>
      </c>
      <c r="AB27" s="499">
        <f t="shared" si="23"/>
        <v>0</v>
      </c>
    </row>
    <row r="28" spans="1:28" ht="66.75" customHeight="1">
      <c r="A28" s="785"/>
      <c r="B28" s="809"/>
      <c r="C28" s="809"/>
      <c r="D28" s="809"/>
      <c r="E28" s="806"/>
      <c r="F28" s="806"/>
      <c r="G28" s="807"/>
      <c r="H28" s="807"/>
      <c r="I28" s="806"/>
      <c r="J28" s="866"/>
      <c r="K28" s="541" t="s">
        <v>677</v>
      </c>
      <c r="L28" s="857"/>
      <c r="M28" s="536" t="s">
        <v>670</v>
      </c>
      <c r="N28" s="537">
        <v>1</v>
      </c>
      <c r="O28" s="540">
        <v>1</v>
      </c>
      <c r="P28" s="540">
        <v>1</v>
      </c>
      <c r="Q28" s="515"/>
      <c r="R28" s="540">
        <v>1</v>
      </c>
      <c r="S28" s="515"/>
      <c r="T28" s="538">
        <v>1</v>
      </c>
      <c r="U28" s="515"/>
      <c r="V28" s="538">
        <v>1</v>
      </c>
      <c r="W28" s="539"/>
      <c r="X28" s="499">
        <f t="shared" ref="X28:X34" si="24">IFERROR((Q28*100%)/P28,"-")</f>
        <v>0</v>
      </c>
      <c r="Y28" s="499">
        <f t="shared" ref="Y28:Y34" si="25">IFERROR((S28*100%)/R28,"-")</f>
        <v>0</v>
      </c>
      <c r="Z28" s="499">
        <f t="shared" ref="Z28:Z34" si="26">IFERROR((U28*100%)/T28,"-")</f>
        <v>0</v>
      </c>
      <c r="AA28" s="499">
        <f t="shared" ref="AA28:AA34" si="27">IFERROR((W28*100%)/V28,"-")</f>
        <v>0</v>
      </c>
      <c r="AB28" s="499">
        <f t="shared" si="23"/>
        <v>0</v>
      </c>
    </row>
    <row r="29" spans="1:28" ht="63.75">
      <c r="A29" s="785"/>
      <c r="B29" s="809"/>
      <c r="C29" s="809"/>
      <c r="D29" s="809"/>
      <c r="E29" s="806"/>
      <c r="F29" s="806"/>
      <c r="G29" s="807"/>
      <c r="H29" s="807"/>
      <c r="I29" s="806"/>
      <c r="J29" s="537" t="s">
        <v>678</v>
      </c>
      <c r="K29" s="537" t="s">
        <v>679</v>
      </c>
      <c r="L29" s="857"/>
      <c r="M29" s="536" t="s">
        <v>670</v>
      </c>
      <c r="N29" s="537">
        <v>1</v>
      </c>
      <c r="O29" s="542">
        <v>1</v>
      </c>
      <c r="P29" s="538">
        <v>1</v>
      </c>
      <c r="Q29" s="515"/>
      <c r="R29" s="538">
        <v>1</v>
      </c>
      <c r="S29" s="515"/>
      <c r="T29" s="538">
        <v>1</v>
      </c>
      <c r="U29" s="515"/>
      <c r="V29" s="538">
        <v>1</v>
      </c>
      <c r="W29" s="539"/>
      <c r="X29" s="499">
        <f t="shared" si="24"/>
        <v>0</v>
      </c>
      <c r="Y29" s="499">
        <f t="shared" si="25"/>
        <v>0</v>
      </c>
      <c r="Z29" s="499">
        <f t="shared" si="26"/>
        <v>0</v>
      </c>
      <c r="AA29" s="499">
        <f t="shared" si="27"/>
        <v>0</v>
      </c>
      <c r="AB29" s="499">
        <f t="shared" si="23"/>
        <v>0</v>
      </c>
    </row>
    <row r="30" spans="1:28" ht="48.75" customHeight="1">
      <c r="A30" s="785"/>
      <c r="B30" s="809"/>
      <c r="C30" s="809"/>
      <c r="D30" s="809"/>
      <c r="E30" s="806"/>
      <c r="F30" s="806"/>
      <c r="G30" s="807"/>
      <c r="H30" s="807"/>
      <c r="I30" s="806"/>
      <c r="J30" s="537" t="s">
        <v>680</v>
      </c>
      <c r="K30" s="537" t="s">
        <v>681</v>
      </c>
      <c r="L30" s="857"/>
      <c r="M30" s="536" t="s">
        <v>670</v>
      </c>
      <c r="N30" s="537">
        <v>1</v>
      </c>
      <c r="O30" s="542">
        <v>1</v>
      </c>
      <c r="P30" s="538">
        <v>1</v>
      </c>
      <c r="Q30" s="515"/>
      <c r="R30" s="538">
        <v>1</v>
      </c>
      <c r="S30" s="515"/>
      <c r="T30" s="538">
        <v>1</v>
      </c>
      <c r="U30" s="515"/>
      <c r="V30" s="538">
        <v>1</v>
      </c>
      <c r="W30" s="539"/>
      <c r="X30" s="499">
        <f t="shared" si="24"/>
        <v>0</v>
      </c>
      <c r="Y30" s="499">
        <f t="shared" si="25"/>
        <v>0</v>
      </c>
      <c r="Z30" s="499">
        <f t="shared" si="26"/>
        <v>0</v>
      </c>
      <c r="AA30" s="499">
        <f t="shared" si="27"/>
        <v>0</v>
      </c>
      <c r="AB30" s="499">
        <f t="shared" si="23"/>
        <v>0</v>
      </c>
    </row>
    <row r="31" spans="1:28" ht="63.75">
      <c r="A31" s="785"/>
      <c r="B31" s="809"/>
      <c r="C31" s="809"/>
      <c r="D31" s="809"/>
      <c r="E31" s="806"/>
      <c r="F31" s="806"/>
      <c r="G31" s="807"/>
      <c r="H31" s="807"/>
      <c r="I31" s="806"/>
      <c r="J31" s="537" t="s">
        <v>682</v>
      </c>
      <c r="K31" s="537" t="s">
        <v>683</v>
      </c>
      <c r="L31" s="857"/>
      <c r="M31" s="536" t="s">
        <v>670</v>
      </c>
      <c r="N31" s="537">
        <v>1</v>
      </c>
      <c r="O31" s="542">
        <v>1</v>
      </c>
      <c r="P31" s="538">
        <v>1</v>
      </c>
      <c r="Q31" s="515"/>
      <c r="R31" s="538">
        <v>1</v>
      </c>
      <c r="S31" s="515"/>
      <c r="T31" s="538">
        <v>1</v>
      </c>
      <c r="U31" s="515"/>
      <c r="V31" s="538">
        <v>1</v>
      </c>
      <c r="W31" s="539"/>
      <c r="X31" s="499">
        <f t="shared" si="24"/>
        <v>0</v>
      </c>
      <c r="Y31" s="499">
        <f t="shared" si="25"/>
        <v>0</v>
      </c>
      <c r="Z31" s="499">
        <f t="shared" si="26"/>
        <v>0</v>
      </c>
      <c r="AA31" s="499">
        <f t="shared" si="27"/>
        <v>0</v>
      </c>
      <c r="AB31" s="499">
        <f t="shared" si="23"/>
        <v>0</v>
      </c>
    </row>
    <row r="32" spans="1:28" ht="78" customHeight="1">
      <c r="A32" s="785"/>
      <c r="B32" s="809"/>
      <c r="C32" s="809"/>
      <c r="D32" s="809"/>
      <c r="E32" s="806"/>
      <c r="F32" s="806"/>
      <c r="G32" s="807"/>
      <c r="H32" s="807"/>
      <c r="I32" s="806"/>
      <c r="J32" s="537" t="s">
        <v>684</v>
      </c>
      <c r="K32" s="537" t="s">
        <v>685</v>
      </c>
      <c r="L32" s="857"/>
      <c r="M32" s="536" t="s">
        <v>670</v>
      </c>
      <c r="N32" s="537">
        <v>1</v>
      </c>
      <c r="O32" s="542">
        <v>1</v>
      </c>
      <c r="P32" s="538">
        <v>1</v>
      </c>
      <c r="Q32" s="515"/>
      <c r="R32" s="538">
        <v>1</v>
      </c>
      <c r="S32" s="515"/>
      <c r="T32" s="538">
        <v>1</v>
      </c>
      <c r="U32" s="515"/>
      <c r="V32" s="538">
        <v>1</v>
      </c>
      <c r="W32" s="539"/>
      <c r="X32" s="499">
        <f t="shared" si="24"/>
        <v>0</v>
      </c>
      <c r="Y32" s="499">
        <f t="shared" si="25"/>
        <v>0</v>
      </c>
      <c r="Z32" s="499">
        <f t="shared" si="26"/>
        <v>0</v>
      </c>
      <c r="AA32" s="499">
        <f t="shared" si="27"/>
        <v>0</v>
      </c>
      <c r="AB32" s="499">
        <f t="shared" si="23"/>
        <v>0</v>
      </c>
    </row>
    <row r="33" spans="1:28" ht="81" customHeight="1">
      <c r="A33" s="785"/>
      <c r="B33" s="809"/>
      <c r="C33" s="809"/>
      <c r="D33" s="809"/>
      <c r="E33" s="806"/>
      <c r="F33" s="806"/>
      <c r="G33" s="807"/>
      <c r="H33" s="807"/>
      <c r="I33" s="806"/>
      <c r="J33" s="537" t="s">
        <v>686</v>
      </c>
      <c r="K33" s="537" t="s">
        <v>687</v>
      </c>
      <c r="L33" s="857"/>
      <c r="M33" s="536" t="s">
        <v>670</v>
      </c>
      <c r="N33" s="537">
        <v>1</v>
      </c>
      <c r="O33" s="542">
        <v>1</v>
      </c>
      <c r="P33" s="538">
        <v>1</v>
      </c>
      <c r="Q33" s="515"/>
      <c r="R33" s="538">
        <v>1</v>
      </c>
      <c r="S33" s="515"/>
      <c r="T33" s="538">
        <v>1</v>
      </c>
      <c r="U33" s="515"/>
      <c r="V33" s="538">
        <v>1</v>
      </c>
      <c r="W33" s="539"/>
      <c r="X33" s="499">
        <f t="shared" si="24"/>
        <v>0</v>
      </c>
      <c r="Y33" s="499">
        <f t="shared" si="25"/>
        <v>0</v>
      </c>
      <c r="Z33" s="499">
        <f t="shared" si="26"/>
        <v>0</v>
      </c>
      <c r="AA33" s="499">
        <f t="shared" si="27"/>
        <v>0</v>
      </c>
      <c r="AB33" s="499">
        <f t="shared" si="23"/>
        <v>0</v>
      </c>
    </row>
    <row r="34" spans="1:28" ht="74.25" customHeight="1">
      <c r="A34" s="543"/>
      <c r="B34" s="517"/>
      <c r="C34" s="517"/>
      <c r="D34" s="517"/>
      <c r="E34" s="806"/>
      <c r="F34" s="806"/>
      <c r="G34" s="807"/>
      <c r="H34" s="807"/>
      <c r="I34" s="806"/>
      <c r="J34" s="537" t="s">
        <v>569</v>
      </c>
      <c r="K34" s="537" t="s">
        <v>570</v>
      </c>
      <c r="L34" s="488"/>
      <c r="M34" s="536" t="s">
        <v>670</v>
      </c>
      <c r="N34" s="537">
        <v>1</v>
      </c>
      <c r="O34" s="542">
        <v>1</v>
      </c>
      <c r="P34" s="538">
        <v>1</v>
      </c>
      <c r="Q34" s="515"/>
      <c r="R34" s="538">
        <v>1</v>
      </c>
      <c r="S34" s="515"/>
      <c r="T34" s="538">
        <v>1</v>
      </c>
      <c r="U34" s="515"/>
      <c r="V34" s="538">
        <v>1</v>
      </c>
      <c r="W34" s="539"/>
      <c r="X34" s="499">
        <f t="shared" si="24"/>
        <v>0</v>
      </c>
      <c r="Y34" s="499">
        <f t="shared" si="25"/>
        <v>0</v>
      </c>
      <c r="Z34" s="499">
        <f t="shared" si="26"/>
        <v>0</v>
      </c>
      <c r="AA34" s="499">
        <f t="shared" si="27"/>
        <v>0</v>
      </c>
      <c r="AB34" s="499">
        <f t="shared" si="23"/>
        <v>0</v>
      </c>
    </row>
    <row r="35" spans="1:28" ht="42.75" customHeight="1">
      <c r="A35" s="860" t="s">
        <v>181</v>
      </c>
      <c r="B35" s="861"/>
      <c r="C35" s="861"/>
      <c r="D35" s="861"/>
      <c r="E35" s="861"/>
      <c r="F35" s="861"/>
      <c r="G35" s="861"/>
      <c r="H35" s="861"/>
      <c r="I35" s="861"/>
      <c r="J35" s="861"/>
      <c r="K35" s="862"/>
      <c r="L35" s="544"/>
      <c r="M35" s="544"/>
      <c r="N35" s="544"/>
      <c r="O35" s="544"/>
      <c r="P35" s="544"/>
      <c r="Q35" s="544"/>
      <c r="R35" s="544"/>
      <c r="S35" s="544"/>
      <c r="T35" s="544"/>
      <c r="U35" s="544"/>
      <c r="V35" s="544"/>
      <c r="W35" s="544"/>
      <c r="X35" s="57">
        <f>AVERAGE(X25:X34)</f>
        <v>0</v>
      </c>
      <c r="Y35" s="57">
        <f>AVERAGE(Y25:Y34)</f>
        <v>0</v>
      </c>
      <c r="Z35" s="57">
        <f>AVERAGE(Z25:Z34)</f>
        <v>0</v>
      </c>
      <c r="AA35" s="57">
        <f>AVERAGE(AA25:AA34)</f>
        <v>0</v>
      </c>
      <c r="AB35" s="57">
        <f>AVERAGE(AB25:AB34)</f>
        <v>0</v>
      </c>
    </row>
  </sheetData>
  <mergeCells count="60">
    <mergeCell ref="A35:K35"/>
    <mergeCell ref="A20:AB22"/>
    <mergeCell ref="P23:V23"/>
    <mergeCell ref="X23:AB23"/>
    <mergeCell ref="A25:A33"/>
    <mergeCell ref="B25:B33"/>
    <mergeCell ref="C25:C33"/>
    <mergeCell ref="D25:D33"/>
    <mergeCell ref="E25:E34"/>
    <mergeCell ref="F25:F34"/>
    <mergeCell ref="G25:G34"/>
    <mergeCell ref="H25:H34"/>
    <mergeCell ref="I25:I34"/>
    <mergeCell ref="J26:J28"/>
    <mergeCell ref="K26:K27"/>
    <mergeCell ref="A23:A24"/>
    <mergeCell ref="B23:B24"/>
    <mergeCell ref="C23:C24"/>
    <mergeCell ref="D23:D24"/>
    <mergeCell ref="E23:E24"/>
    <mergeCell ref="F23:F24"/>
    <mergeCell ref="G23:G24"/>
    <mergeCell ref="H23:H24"/>
    <mergeCell ref="I23:I24"/>
    <mergeCell ref="J23:J24"/>
    <mergeCell ref="K23:K24"/>
    <mergeCell ref="L23:L33"/>
    <mergeCell ref="M23:M24"/>
    <mergeCell ref="N23:N24"/>
    <mergeCell ref="O23:O24"/>
    <mergeCell ref="A1:D1"/>
    <mergeCell ref="A9:A12"/>
    <mergeCell ref="A5:A8"/>
    <mergeCell ref="B5:B8"/>
    <mergeCell ref="N2:T2"/>
    <mergeCell ref="B9:B12"/>
    <mergeCell ref="H6:H8"/>
    <mergeCell ref="I6:I8"/>
    <mergeCell ref="L2:L14"/>
    <mergeCell ref="C6:D8"/>
    <mergeCell ref="A13:A14"/>
    <mergeCell ref="B13:B14"/>
    <mergeCell ref="V2:Z2"/>
    <mergeCell ref="G13:G14"/>
    <mergeCell ref="F13:F14"/>
    <mergeCell ref="E6:E8"/>
    <mergeCell ref="F6:F8"/>
    <mergeCell ref="G6:G8"/>
    <mergeCell ref="A16:M16"/>
    <mergeCell ref="I9:I12"/>
    <mergeCell ref="H9:H12"/>
    <mergeCell ref="G9:G12"/>
    <mergeCell ref="F9:F12"/>
    <mergeCell ref="E9:E12"/>
    <mergeCell ref="E13:E14"/>
    <mergeCell ref="D9:D12"/>
    <mergeCell ref="C13:C14"/>
    <mergeCell ref="D13:D14"/>
    <mergeCell ref="H13:H14"/>
    <mergeCell ref="C9:C12"/>
  </mergeCells>
  <conditionalFormatting sqref="V16:Z16 V4:Z9 Y10:Y16 V10:X15 Z9:Z15">
    <cfRule type="cellIs" dxfId="172" priority="433" operator="lessThan">
      <formula>0.6</formula>
    </cfRule>
    <cfRule type="cellIs" dxfId="171" priority="434" operator="between">
      <formula>60%</formula>
      <formula>79%</formula>
    </cfRule>
    <cfRule type="cellIs" dxfId="170" priority="435" operator="between">
      <formula>80%</formula>
      <formula>100%</formula>
    </cfRule>
  </conditionalFormatting>
  <conditionalFormatting sqref="X25:AB35">
    <cfRule type="cellIs" dxfId="169" priority="1" operator="lessThan">
      <formula>0.6</formula>
    </cfRule>
    <cfRule type="cellIs" dxfId="168" priority="2" operator="between">
      <formula>60%</formula>
      <formula>79%</formula>
    </cfRule>
    <cfRule type="cellIs" dxfId="167" priority="3" operator="between">
      <formula>80%</formula>
      <formula>100%</formula>
    </cfRule>
  </conditionalFormatting>
  <hyperlinks>
    <hyperlink ref="A1:D1" location="Inicio!A1" display="INICIO"/>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sheetPr>
    <tabColor theme="8" tint="-0.249977111117893"/>
  </sheetPr>
  <dimension ref="A1:AB30"/>
  <sheetViews>
    <sheetView topLeftCell="K13" zoomScale="85" zoomScaleNormal="85" workbookViewId="0">
      <selection activeCell="AA16" sqref="AA16"/>
    </sheetView>
  </sheetViews>
  <sheetFormatPr baseColWidth="10" defaultColWidth="11.42578125" defaultRowHeight="12.75"/>
  <cols>
    <col min="1" max="1" width="13.7109375" style="35" customWidth="1"/>
    <col min="2" max="2" width="14.28515625" style="35" customWidth="1"/>
    <col min="3" max="3" width="18.140625" style="35" customWidth="1"/>
    <col min="4" max="4" width="15.140625" style="35" customWidth="1"/>
    <col min="5" max="5" width="18.5703125" style="35" customWidth="1"/>
    <col min="6" max="6" width="15.85546875" style="35" customWidth="1"/>
    <col min="7" max="7" width="9" style="35" customWidth="1"/>
    <col min="8" max="8" width="10.5703125" style="35" customWidth="1"/>
    <col min="9" max="9" width="16.28515625" style="35" customWidth="1"/>
    <col min="10" max="10" width="20.28515625" style="35" customWidth="1"/>
    <col min="11" max="11" width="23.85546875" style="35" customWidth="1"/>
    <col min="12" max="12" width="19.85546875" style="35" customWidth="1"/>
    <col min="13" max="13" width="14.42578125" style="35" customWidth="1"/>
    <col min="14" max="14" width="11.42578125" style="35"/>
    <col min="15" max="15" width="11.5703125" style="35" customWidth="1"/>
    <col min="16" max="16" width="11.42578125" style="35"/>
    <col min="17" max="17" width="11.5703125" style="35" customWidth="1"/>
    <col min="18" max="18" width="11.42578125" style="35"/>
    <col min="19" max="19" width="11.5703125" style="35" customWidth="1"/>
    <col min="20" max="20" width="11.42578125" style="35"/>
    <col min="21" max="21" width="14" style="35" customWidth="1"/>
    <col min="22" max="22" width="15.5703125" style="35" customWidth="1"/>
    <col min="23" max="23" width="14.28515625" style="35" customWidth="1"/>
    <col min="24" max="24" width="16.140625" style="35" customWidth="1"/>
    <col min="25" max="25" width="17" style="35" customWidth="1"/>
    <col min="26" max="26" width="16.85546875" style="35" customWidth="1"/>
    <col min="27" max="27" width="13.42578125" style="35" customWidth="1"/>
    <col min="28" max="28" width="14" style="35" customWidth="1"/>
    <col min="29" max="29" width="6.7109375" style="35" customWidth="1"/>
    <col min="30" max="30" width="11" style="35" customWidth="1"/>
    <col min="31" max="16384" width="11.42578125" style="35"/>
  </cols>
  <sheetData>
    <row r="1" spans="1:26" ht="39" customHeight="1">
      <c r="A1" s="757" t="s">
        <v>313</v>
      </c>
      <c r="B1" s="824"/>
      <c r="C1" s="824"/>
      <c r="D1" s="824"/>
    </row>
    <row r="2" spans="1:26" ht="57" customHeight="1">
      <c r="A2" s="763" t="s">
        <v>352</v>
      </c>
      <c r="B2" s="763" t="s">
        <v>350</v>
      </c>
      <c r="C2" s="763" t="s">
        <v>187</v>
      </c>
      <c r="D2" s="763" t="s">
        <v>0</v>
      </c>
      <c r="E2" s="763" t="s">
        <v>343</v>
      </c>
      <c r="F2" s="763" t="s">
        <v>342</v>
      </c>
      <c r="G2" s="763" t="s">
        <v>1</v>
      </c>
      <c r="H2" s="763" t="s">
        <v>469</v>
      </c>
      <c r="I2" s="763" t="s">
        <v>108</v>
      </c>
      <c r="J2" s="763" t="s">
        <v>187</v>
      </c>
      <c r="K2" s="763" t="s">
        <v>357</v>
      </c>
      <c r="L2" s="814" t="s">
        <v>277</v>
      </c>
      <c r="M2" s="763" t="s">
        <v>2</v>
      </c>
      <c r="N2" s="821" t="s">
        <v>3</v>
      </c>
      <c r="O2" s="822"/>
      <c r="P2" s="822"/>
      <c r="Q2" s="822"/>
      <c r="R2" s="822"/>
      <c r="S2" s="822"/>
      <c r="T2" s="858"/>
      <c r="U2" s="36"/>
      <c r="V2" s="786" t="s">
        <v>434</v>
      </c>
      <c r="W2" s="787"/>
      <c r="X2" s="787"/>
      <c r="Y2" s="787"/>
      <c r="Z2" s="788"/>
    </row>
    <row r="3" spans="1:26" ht="68.25" customHeight="1">
      <c r="A3" s="764"/>
      <c r="B3" s="764"/>
      <c r="C3" s="764"/>
      <c r="D3" s="764"/>
      <c r="E3" s="764"/>
      <c r="F3" s="764"/>
      <c r="G3" s="764"/>
      <c r="H3" s="764"/>
      <c r="I3" s="764"/>
      <c r="J3" s="764"/>
      <c r="K3" s="764"/>
      <c r="L3" s="814"/>
      <c r="M3" s="764"/>
      <c r="N3" s="36" t="s">
        <v>124</v>
      </c>
      <c r="O3" s="36" t="s">
        <v>126</v>
      </c>
      <c r="P3" s="36" t="s">
        <v>125</v>
      </c>
      <c r="Q3" s="36" t="s">
        <v>127</v>
      </c>
      <c r="R3" s="36" t="s">
        <v>128</v>
      </c>
      <c r="S3" s="36" t="s">
        <v>129</v>
      </c>
      <c r="T3" s="36" t="s">
        <v>130</v>
      </c>
      <c r="U3" s="36" t="s">
        <v>297</v>
      </c>
      <c r="V3" s="36" t="s">
        <v>296</v>
      </c>
      <c r="W3" s="36" t="s">
        <v>292</v>
      </c>
      <c r="X3" s="36" t="s">
        <v>293</v>
      </c>
      <c r="Y3" s="36" t="s">
        <v>294</v>
      </c>
      <c r="Z3" s="342" t="s">
        <v>466</v>
      </c>
    </row>
    <row r="4" spans="1:26" ht="110.45" customHeight="1">
      <c r="A4" s="439" t="s">
        <v>424</v>
      </c>
      <c r="B4" s="437" t="s">
        <v>4</v>
      </c>
      <c r="C4" s="437" t="s">
        <v>5</v>
      </c>
      <c r="D4" s="437" t="s">
        <v>171</v>
      </c>
      <c r="E4" s="179" t="s">
        <v>10</v>
      </c>
      <c r="F4" s="179" t="s">
        <v>11</v>
      </c>
      <c r="G4" s="164">
        <v>0.9</v>
      </c>
      <c r="H4" s="168">
        <v>1</v>
      </c>
      <c r="I4" s="179" t="s">
        <v>151</v>
      </c>
      <c r="J4" s="179" t="s">
        <v>373</v>
      </c>
      <c r="K4" s="179" t="s">
        <v>408</v>
      </c>
      <c r="L4" s="814"/>
      <c r="M4" s="37" t="s">
        <v>164</v>
      </c>
      <c r="N4" s="58">
        <v>1</v>
      </c>
      <c r="O4" s="247"/>
      <c r="P4" s="58">
        <v>1</v>
      </c>
      <c r="Q4" s="247"/>
      <c r="R4" s="58">
        <v>1</v>
      </c>
      <c r="S4" s="247"/>
      <c r="T4" s="58">
        <v>1</v>
      </c>
      <c r="U4" s="256"/>
      <c r="V4" s="67">
        <f t="shared" ref="V4:V13" si="0">IFERROR((O4*100%)/N4,"-")</f>
        <v>0</v>
      </c>
      <c r="W4" s="67">
        <f t="shared" ref="W4:W13" si="1">IFERROR((Q4*100%)/P4,"-")</f>
        <v>0</v>
      </c>
      <c r="X4" s="67">
        <f t="shared" ref="X4:X13" si="2">IFERROR((S4*100%)/R4,"-")</f>
        <v>0</v>
      </c>
      <c r="Y4" s="67">
        <f t="shared" ref="Y4:Y13" si="3">IFERROR((U4*100%)/T4,"-")</f>
        <v>0</v>
      </c>
      <c r="Z4" s="67">
        <f t="shared" ref="Z4:Z15" si="4">IFERROR(AVERAGE(V4:Y4),"-")</f>
        <v>0</v>
      </c>
    </row>
    <row r="5" spans="1:26" ht="105.75" customHeight="1">
      <c r="A5" s="765" t="s">
        <v>29</v>
      </c>
      <c r="B5" s="820" t="s">
        <v>26</v>
      </c>
      <c r="C5" s="820" t="s">
        <v>27</v>
      </c>
      <c r="D5" s="820" t="s">
        <v>281</v>
      </c>
      <c r="E5" s="177" t="s">
        <v>28</v>
      </c>
      <c r="F5" s="326" t="s">
        <v>464</v>
      </c>
      <c r="G5" s="364">
        <v>1</v>
      </c>
      <c r="H5" s="365">
        <v>1</v>
      </c>
      <c r="I5" s="189" t="s">
        <v>134</v>
      </c>
      <c r="J5" s="189" t="s">
        <v>417</v>
      </c>
      <c r="K5" s="374" t="s">
        <v>473</v>
      </c>
      <c r="L5" s="814"/>
      <c r="M5" s="443" t="s">
        <v>539</v>
      </c>
      <c r="N5" s="59">
        <v>1</v>
      </c>
      <c r="O5" s="248"/>
      <c r="P5" s="59">
        <v>1</v>
      </c>
      <c r="Q5" s="248"/>
      <c r="R5" s="59">
        <v>1</v>
      </c>
      <c r="S5" s="248"/>
      <c r="T5" s="59">
        <v>1</v>
      </c>
      <c r="U5" s="257"/>
      <c r="V5" s="67">
        <f t="shared" si="0"/>
        <v>0</v>
      </c>
      <c r="W5" s="67">
        <f t="shared" si="1"/>
        <v>0</v>
      </c>
      <c r="X5" s="67">
        <f t="shared" si="2"/>
        <v>0</v>
      </c>
      <c r="Y5" s="67">
        <f t="shared" si="3"/>
        <v>0</v>
      </c>
      <c r="Z5" s="67">
        <f t="shared" si="4"/>
        <v>0</v>
      </c>
    </row>
    <row r="6" spans="1:26" ht="92.25" customHeight="1">
      <c r="A6" s="785"/>
      <c r="B6" s="820"/>
      <c r="C6" s="820"/>
      <c r="D6" s="820"/>
      <c r="E6" s="102" t="s">
        <v>33</v>
      </c>
      <c r="F6" s="378" t="s">
        <v>34</v>
      </c>
      <c r="G6" s="379">
        <v>0.7</v>
      </c>
      <c r="H6" s="380">
        <v>0.9</v>
      </c>
      <c r="I6" s="379" t="s">
        <v>565</v>
      </c>
      <c r="J6" s="409" t="s">
        <v>504</v>
      </c>
      <c r="K6" s="409" t="s">
        <v>506</v>
      </c>
      <c r="L6" s="814"/>
      <c r="M6" s="407" t="s">
        <v>503</v>
      </c>
      <c r="N6" s="60">
        <v>1</v>
      </c>
      <c r="O6" s="247"/>
      <c r="P6" s="60">
        <v>1</v>
      </c>
      <c r="Q6" s="247"/>
      <c r="R6" s="60">
        <v>1</v>
      </c>
      <c r="S6" s="247"/>
      <c r="T6" s="60">
        <v>1</v>
      </c>
      <c r="U6" s="256"/>
      <c r="V6" s="67">
        <f t="shared" ref="V6" si="5">IFERROR((O6*100%)/N6,"-")</f>
        <v>0</v>
      </c>
      <c r="W6" s="67">
        <f t="shared" ref="W6" si="6">IFERROR((Q6*100%)/P6,"-")</f>
        <v>0</v>
      </c>
      <c r="X6" s="67">
        <f t="shared" ref="X6" si="7">IFERROR((S6*100%)/R6,"-")</f>
        <v>0</v>
      </c>
      <c r="Y6" s="67">
        <f t="shared" ref="Y6" si="8">IFERROR((U6*100%)/T6,"-")</f>
        <v>0</v>
      </c>
      <c r="Z6" s="67">
        <f t="shared" ref="Z6" si="9">IFERROR(AVERAGE(V6:Y6),"-")</f>
        <v>0</v>
      </c>
    </row>
    <row r="7" spans="1:26" ht="100.5" customHeight="1">
      <c r="A7" s="785"/>
      <c r="B7" s="820"/>
      <c r="C7" s="820"/>
      <c r="D7" s="820"/>
      <c r="E7" s="43" t="s">
        <v>39</v>
      </c>
      <c r="F7" s="44" t="s">
        <v>40</v>
      </c>
      <c r="G7" s="364">
        <v>0.9</v>
      </c>
      <c r="H7" s="365">
        <v>0.9</v>
      </c>
      <c r="I7" s="45" t="s">
        <v>159</v>
      </c>
      <c r="J7" s="47" t="s">
        <v>42</v>
      </c>
      <c r="K7" s="47" t="s">
        <v>155</v>
      </c>
      <c r="L7" s="814"/>
      <c r="M7" s="45" t="s">
        <v>112</v>
      </c>
      <c r="N7" s="60">
        <v>0</v>
      </c>
      <c r="O7" s="247"/>
      <c r="P7" s="60">
        <v>1</v>
      </c>
      <c r="Q7" s="247"/>
      <c r="R7" s="60">
        <v>1</v>
      </c>
      <c r="S7" s="247"/>
      <c r="T7" s="60">
        <v>1</v>
      </c>
      <c r="U7" s="256"/>
      <c r="V7" s="67" t="str">
        <f t="shared" si="0"/>
        <v>-</v>
      </c>
      <c r="W7" s="67">
        <f t="shared" si="1"/>
        <v>0</v>
      </c>
      <c r="X7" s="67">
        <f t="shared" si="2"/>
        <v>0</v>
      </c>
      <c r="Y7" s="67">
        <f t="shared" si="3"/>
        <v>0</v>
      </c>
      <c r="Z7" s="67">
        <f t="shared" si="4"/>
        <v>0</v>
      </c>
    </row>
    <row r="8" spans="1:26" ht="76.900000000000006" customHeight="1">
      <c r="A8" s="785"/>
      <c r="B8" s="820"/>
      <c r="C8" s="820" t="s">
        <v>46</v>
      </c>
      <c r="D8" s="838" t="s">
        <v>172</v>
      </c>
      <c r="E8" s="820" t="s">
        <v>47</v>
      </c>
      <c r="F8" s="820" t="s">
        <v>48</v>
      </c>
      <c r="G8" s="840">
        <v>0.9</v>
      </c>
      <c r="H8" s="859">
        <v>0.9</v>
      </c>
      <c r="I8" s="795" t="s">
        <v>322</v>
      </c>
      <c r="J8" s="463" t="s">
        <v>169</v>
      </c>
      <c r="K8" s="463" t="s">
        <v>556</v>
      </c>
      <c r="L8" s="814"/>
      <c r="M8" s="463" t="s">
        <v>553</v>
      </c>
      <c r="N8" s="60">
        <v>1</v>
      </c>
      <c r="O8" s="247"/>
      <c r="P8" s="60">
        <v>1</v>
      </c>
      <c r="Q8" s="247"/>
      <c r="R8" s="60">
        <v>1</v>
      </c>
      <c r="S8" s="247"/>
      <c r="T8" s="60">
        <v>1</v>
      </c>
      <c r="U8" s="256"/>
      <c r="V8" s="67">
        <f t="shared" si="0"/>
        <v>0</v>
      </c>
      <c r="W8" s="67">
        <f t="shared" si="1"/>
        <v>0</v>
      </c>
      <c r="X8" s="67">
        <f t="shared" si="2"/>
        <v>0</v>
      </c>
      <c r="Y8" s="67">
        <f t="shared" si="3"/>
        <v>0</v>
      </c>
      <c r="Z8" s="67">
        <f t="shared" si="4"/>
        <v>0</v>
      </c>
    </row>
    <row r="9" spans="1:26" ht="76.900000000000006" customHeight="1">
      <c r="A9" s="785"/>
      <c r="B9" s="820"/>
      <c r="C9" s="820"/>
      <c r="D9" s="838"/>
      <c r="E9" s="820"/>
      <c r="F9" s="820"/>
      <c r="G9" s="840"/>
      <c r="H9" s="859"/>
      <c r="I9" s="796"/>
      <c r="J9" s="473" t="s">
        <v>569</v>
      </c>
      <c r="K9" s="473" t="s">
        <v>570</v>
      </c>
      <c r="L9" s="814"/>
      <c r="M9" s="463" t="s">
        <v>554</v>
      </c>
      <c r="N9" s="60">
        <v>1</v>
      </c>
      <c r="O9" s="247"/>
      <c r="P9" s="60">
        <v>1</v>
      </c>
      <c r="Q9" s="247"/>
      <c r="R9" s="60">
        <v>1</v>
      </c>
      <c r="S9" s="247"/>
      <c r="T9" s="60">
        <v>1</v>
      </c>
      <c r="U9" s="256"/>
      <c r="V9" s="67">
        <f t="shared" ref="V9" si="10">IFERROR((O9*100%)/N9,"-")</f>
        <v>0</v>
      </c>
      <c r="W9" s="67">
        <f t="shared" ref="W9" si="11">IFERROR((Q9*100%)/P9,"-")</f>
        <v>0</v>
      </c>
      <c r="X9" s="67">
        <f t="shared" ref="X9" si="12">IFERROR((S9*100%)/R9,"-")</f>
        <v>0</v>
      </c>
      <c r="Y9" s="67">
        <f t="shared" ref="Y9" si="13">IFERROR((U9*100%)/T9,"-")</f>
        <v>0</v>
      </c>
      <c r="Z9" s="67">
        <f t="shared" ref="Z9" si="14">IFERROR(AVERAGE(V9:Y9),"-")</f>
        <v>0</v>
      </c>
    </row>
    <row r="10" spans="1:26" ht="55.15" customHeight="1">
      <c r="A10" s="766"/>
      <c r="B10" s="820"/>
      <c r="C10" s="820"/>
      <c r="D10" s="838"/>
      <c r="E10" s="820"/>
      <c r="F10" s="820"/>
      <c r="G10" s="840"/>
      <c r="H10" s="859"/>
      <c r="I10" s="797"/>
      <c r="J10" s="419" t="s">
        <v>549</v>
      </c>
      <c r="K10" s="463" t="s">
        <v>550</v>
      </c>
      <c r="L10" s="814"/>
      <c r="M10" s="463" t="s">
        <v>558</v>
      </c>
      <c r="N10" s="60">
        <v>0</v>
      </c>
      <c r="O10" s="247"/>
      <c r="P10" s="60">
        <v>1</v>
      </c>
      <c r="Q10" s="247"/>
      <c r="R10" s="60">
        <v>0</v>
      </c>
      <c r="S10" s="247"/>
      <c r="T10" s="60">
        <v>1</v>
      </c>
      <c r="U10" s="256"/>
      <c r="V10" s="67" t="str">
        <f t="shared" si="0"/>
        <v>-</v>
      </c>
      <c r="W10" s="67">
        <f t="shared" si="1"/>
        <v>0</v>
      </c>
      <c r="X10" s="67" t="str">
        <f t="shared" si="2"/>
        <v>-</v>
      </c>
      <c r="Y10" s="67">
        <f t="shared" si="3"/>
        <v>0</v>
      </c>
      <c r="Z10" s="67">
        <f t="shared" si="4"/>
        <v>0</v>
      </c>
    </row>
    <row r="11" spans="1:26" ht="144.75" customHeight="1">
      <c r="A11" s="176" t="s">
        <v>392</v>
      </c>
      <c r="B11" s="161" t="s">
        <v>56</v>
      </c>
      <c r="C11" s="161" t="s">
        <v>283</v>
      </c>
      <c r="D11" s="161" t="s">
        <v>284</v>
      </c>
      <c r="E11" s="161" t="s">
        <v>64</v>
      </c>
      <c r="F11" s="161" t="s">
        <v>288</v>
      </c>
      <c r="G11" s="73">
        <v>4.0000000000000001E-3</v>
      </c>
      <c r="H11" s="175" t="s">
        <v>425</v>
      </c>
      <c r="I11" s="212" t="s">
        <v>66</v>
      </c>
      <c r="J11" s="85" t="s">
        <v>165</v>
      </c>
      <c r="K11" s="82" t="s">
        <v>143</v>
      </c>
      <c r="L11" s="814"/>
      <c r="M11" s="73" t="s">
        <v>68</v>
      </c>
      <c r="N11" s="79" t="s">
        <v>425</v>
      </c>
      <c r="O11" s="263"/>
      <c r="P11" s="79">
        <v>5.0000000000000001E-3</v>
      </c>
      <c r="Q11" s="263"/>
      <c r="R11" s="79">
        <v>5.0000000000000001E-3</v>
      </c>
      <c r="S11" s="263"/>
      <c r="T11" s="79">
        <v>5.0000000000000001E-3</v>
      </c>
      <c r="U11" s="258"/>
      <c r="V11" s="67" t="str">
        <f>IF(O11,IF(O11&gt;=0.5%,100%,IF(AND(O11&gt;0.4%),79%,0%)),"-")</f>
        <v>-</v>
      </c>
      <c r="W11" s="67" t="str">
        <f>IF(Q11,IF(Q11&gt;=0.5%,100%,IF(AND(Q11&gt;0.4%),79%,0%)),"-")</f>
        <v>-</v>
      </c>
      <c r="X11" s="67" t="str">
        <f>IF(S11,IF(S11&gt;=0.5%,100%,IF(AND(S11&gt;0.4%),79%,0%)),"-")</f>
        <v>-</v>
      </c>
      <c r="Y11" s="67" t="str">
        <f>IF(U11,IF(U11&gt;=0.5%,100%,IF(AND(U11&gt;0.4%),79%,0%)),"-")</f>
        <v>-</v>
      </c>
      <c r="Z11" s="67" t="str">
        <f t="shared" si="4"/>
        <v>-</v>
      </c>
    </row>
    <row r="12" spans="1:26" ht="83.25" customHeight="1">
      <c r="A12" s="765" t="s">
        <v>110</v>
      </c>
      <c r="B12" s="767" t="s">
        <v>71</v>
      </c>
      <c r="C12" s="767" t="s">
        <v>72</v>
      </c>
      <c r="D12" s="767" t="s">
        <v>81</v>
      </c>
      <c r="E12" s="767" t="s">
        <v>82</v>
      </c>
      <c r="F12" s="767" t="s">
        <v>83</v>
      </c>
      <c r="G12" s="801">
        <v>0.7</v>
      </c>
      <c r="H12" s="761">
        <v>0.8</v>
      </c>
      <c r="I12" s="54" t="s">
        <v>163</v>
      </c>
      <c r="J12" s="54" t="s">
        <v>147</v>
      </c>
      <c r="K12" s="54" t="s">
        <v>163</v>
      </c>
      <c r="L12" s="814"/>
      <c r="M12" s="54" t="s">
        <v>113</v>
      </c>
      <c r="N12" s="64">
        <v>0</v>
      </c>
      <c r="O12" s="247"/>
      <c r="P12" s="64" t="s">
        <v>399</v>
      </c>
      <c r="Q12" s="247"/>
      <c r="R12" s="64">
        <v>0</v>
      </c>
      <c r="S12" s="247"/>
      <c r="T12" s="64" t="s">
        <v>399</v>
      </c>
      <c r="U12" s="255"/>
      <c r="V12" s="67" t="str">
        <f>IF(O12,IF(O12&gt;=90%,100%,59%),"-")</f>
        <v>-</v>
      </c>
      <c r="W12" s="67" t="str">
        <f>IF(Q12,IF(Q12&gt;=90%,100%,59%),"-")</f>
        <v>-</v>
      </c>
      <c r="X12" s="67" t="str">
        <f>IF(S12,IF(S12&gt;=90%,100%,59%),"-")</f>
        <v>-</v>
      </c>
      <c r="Y12" s="67" t="str">
        <f>IF(U12,IF(U12&gt;=90%,100%,59%),"-")</f>
        <v>-</v>
      </c>
      <c r="Z12" s="67" t="str">
        <f t="shared" si="4"/>
        <v>-</v>
      </c>
    </row>
    <row r="13" spans="1:26" ht="90.75" customHeight="1">
      <c r="A13" s="785"/>
      <c r="B13" s="874"/>
      <c r="C13" s="874"/>
      <c r="D13" s="874"/>
      <c r="E13" s="874"/>
      <c r="F13" s="874"/>
      <c r="G13" s="867"/>
      <c r="H13" s="868"/>
      <c r="I13" s="869" t="s">
        <v>474</v>
      </c>
      <c r="J13" s="441" t="s">
        <v>472</v>
      </c>
      <c r="K13" s="441" t="s">
        <v>471</v>
      </c>
      <c r="L13" s="814"/>
      <c r="M13" s="97" t="s">
        <v>113</v>
      </c>
      <c r="N13" s="98">
        <v>0</v>
      </c>
      <c r="O13" s="253"/>
      <c r="P13" s="98">
        <v>1</v>
      </c>
      <c r="Q13" s="253"/>
      <c r="R13" s="98">
        <v>0</v>
      </c>
      <c r="S13" s="247"/>
      <c r="T13" s="98">
        <v>0</v>
      </c>
      <c r="U13" s="256"/>
      <c r="V13" s="67" t="str">
        <f t="shared" si="0"/>
        <v>-</v>
      </c>
      <c r="W13" s="67">
        <f t="shared" si="1"/>
        <v>0</v>
      </c>
      <c r="X13" s="67" t="str">
        <f t="shared" si="2"/>
        <v>-</v>
      </c>
      <c r="Y13" s="67" t="str">
        <f t="shared" si="3"/>
        <v>-</v>
      </c>
      <c r="Z13" s="67">
        <f t="shared" si="4"/>
        <v>0</v>
      </c>
    </row>
    <row r="14" spans="1:26" ht="71.25" customHeight="1">
      <c r="A14" s="766"/>
      <c r="B14" s="768"/>
      <c r="C14" s="768"/>
      <c r="D14" s="768"/>
      <c r="E14" s="768"/>
      <c r="F14" s="768"/>
      <c r="G14" s="802"/>
      <c r="H14" s="762"/>
      <c r="I14" s="870"/>
      <c r="J14" s="474" t="s">
        <v>568</v>
      </c>
      <c r="K14" s="474" t="s">
        <v>567</v>
      </c>
      <c r="L14" s="213"/>
      <c r="M14" s="475" t="s">
        <v>530</v>
      </c>
      <c r="N14" s="98">
        <v>0</v>
      </c>
      <c r="O14" s="253"/>
      <c r="P14" s="98">
        <v>1</v>
      </c>
      <c r="Q14" s="253"/>
      <c r="R14" s="98">
        <v>1</v>
      </c>
      <c r="S14" s="247"/>
      <c r="T14" s="98">
        <v>1</v>
      </c>
      <c r="U14" s="256"/>
      <c r="V14" s="67"/>
      <c r="W14" s="67"/>
      <c r="X14" s="67"/>
      <c r="Y14" s="67"/>
      <c r="Z14" s="67"/>
    </row>
    <row r="15" spans="1:26" ht="147.75" customHeight="1">
      <c r="A15" s="160" t="s">
        <v>111</v>
      </c>
      <c r="B15" s="222" t="s">
        <v>88</v>
      </c>
      <c r="C15" s="222" t="s">
        <v>287</v>
      </c>
      <c r="D15" s="188" t="s">
        <v>411</v>
      </c>
      <c r="E15" s="193" t="s">
        <v>413</v>
      </c>
      <c r="F15" s="193" t="s">
        <v>414</v>
      </c>
      <c r="G15" s="194">
        <v>0.8</v>
      </c>
      <c r="H15" s="194" t="s">
        <v>412</v>
      </c>
      <c r="I15" s="193" t="s">
        <v>414</v>
      </c>
      <c r="J15" s="191" t="s">
        <v>415</v>
      </c>
      <c r="K15" s="191" t="s">
        <v>416</v>
      </c>
      <c r="L15" s="213"/>
      <c r="M15" s="191" t="s">
        <v>113</v>
      </c>
      <c r="N15" s="190">
        <v>1</v>
      </c>
      <c r="O15" s="269"/>
      <c r="P15" s="190">
        <v>1</v>
      </c>
      <c r="Q15" s="269"/>
      <c r="R15" s="190">
        <v>1</v>
      </c>
      <c r="S15" s="247"/>
      <c r="T15" s="190">
        <v>1</v>
      </c>
      <c r="U15" s="279"/>
      <c r="V15" s="67">
        <f t="shared" ref="V15" si="15">IFERROR((O15*100%)/N15,"-")</f>
        <v>0</v>
      </c>
      <c r="W15" s="67">
        <f t="shared" ref="W15" si="16">IFERROR((Q15*100%)/P15,"-")</f>
        <v>0</v>
      </c>
      <c r="X15" s="67">
        <f t="shared" ref="X15" si="17">IFERROR((S15*100%)/R15,"-")</f>
        <v>0</v>
      </c>
      <c r="Y15" s="67">
        <f t="shared" ref="Y15" si="18">IFERROR((U15*100%)/T15,"-")</f>
        <v>0</v>
      </c>
      <c r="Z15" s="67">
        <f t="shared" si="4"/>
        <v>0</v>
      </c>
    </row>
    <row r="16" spans="1:26" ht="45.75" customHeight="1">
      <c r="A16" s="871" t="s">
        <v>181</v>
      </c>
      <c r="B16" s="872"/>
      <c r="C16" s="872"/>
      <c r="D16" s="872"/>
      <c r="E16" s="872"/>
      <c r="F16" s="872"/>
      <c r="G16" s="872"/>
      <c r="H16" s="872"/>
      <c r="I16" s="872"/>
      <c r="J16" s="872"/>
      <c r="K16" s="872"/>
      <c r="L16" s="872"/>
      <c r="M16" s="873"/>
      <c r="N16" s="56"/>
      <c r="O16" s="56"/>
      <c r="P16" s="56"/>
      <c r="Q16" s="56"/>
      <c r="R16" s="56"/>
      <c r="S16" s="56"/>
      <c r="T16" s="56"/>
      <c r="U16" s="56"/>
      <c r="V16" s="57">
        <f>AVERAGE(V4:V15)</f>
        <v>0</v>
      </c>
      <c r="W16" s="57">
        <f>AVERAGE(W4:W15)</f>
        <v>0</v>
      </c>
      <c r="X16" s="57">
        <f>AVERAGE(X4:X15)</f>
        <v>0</v>
      </c>
      <c r="Y16" s="57">
        <f>AVERAGE(Y4:Y15)</f>
        <v>0</v>
      </c>
      <c r="Z16" s="57">
        <f>AVERAGE(Z4:Z15)</f>
        <v>0</v>
      </c>
    </row>
    <row r="20" spans="1:28" ht="35.25" customHeight="1">
      <c r="A20" s="805" t="s">
        <v>577</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row>
    <row r="21" spans="1:28" ht="12.75" customHeight="1">
      <c r="A21" s="805"/>
      <c r="B21" s="805"/>
      <c r="C21" s="805"/>
      <c r="D21" s="805"/>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row>
    <row r="22" spans="1:28" ht="12.75" customHeight="1">
      <c r="A22" s="805"/>
      <c r="B22" s="805"/>
      <c r="C22" s="805"/>
      <c r="D22" s="805"/>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row>
    <row r="23" spans="1:28" ht="51" customHeight="1">
      <c r="A23" s="813" t="s">
        <v>352</v>
      </c>
      <c r="B23" s="813" t="s">
        <v>350</v>
      </c>
      <c r="C23" s="813" t="s">
        <v>187</v>
      </c>
      <c r="D23" s="813" t="s">
        <v>0</v>
      </c>
      <c r="E23" s="813" t="s">
        <v>348</v>
      </c>
      <c r="F23" s="813" t="s">
        <v>346</v>
      </c>
      <c r="G23" s="813" t="s">
        <v>1</v>
      </c>
      <c r="H23" s="813" t="s">
        <v>469</v>
      </c>
      <c r="I23" s="813" t="s">
        <v>108</v>
      </c>
      <c r="J23" s="763" t="s">
        <v>579</v>
      </c>
      <c r="K23" s="763" t="s">
        <v>580</v>
      </c>
      <c r="L23" s="789" t="s">
        <v>277</v>
      </c>
      <c r="M23" s="813" t="s">
        <v>2</v>
      </c>
      <c r="N23" s="813" t="s">
        <v>581</v>
      </c>
      <c r="O23" s="813" t="s">
        <v>469</v>
      </c>
      <c r="P23" s="839" t="s">
        <v>3</v>
      </c>
      <c r="Q23" s="839"/>
      <c r="R23" s="839"/>
      <c r="S23" s="839"/>
      <c r="T23" s="839"/>
      <c r="U23" s="839"/>
      <c r="V23" s="839"/>
      <c r="W23" s="535"/>
      <c r="X23" s="786" t="s">
        <v>434</v>
      </c>
      <c r="Y23" s="787"/>
      <c r="Z23" s="787"/>
      <c r="AA23" s="787"/>
      <c r="AB23" s="788"/>
    </row>
    <row r="24" spans="1:28" ht="50.25" customHeight="1">
      <c r="A24" s="813"/>
      <c r="B24" s="813"/>
      <c r="C24" s="813"/>
      <c r="D24" s="813"/>
      <c r="E24" s="813"/>
      <c r="F24" s="813"/>
      <c r="G24" s="813"/>
      <c r="H24" s="813"/>
      <c r="I24" s="813"/>
      <c r="J24" s="764"/>
      <c r="K24" s="764"/>
      <c r="L24" s="790"/>
      <c r="M24" s="813"/>
      <c r="N24" s="813"/>
      <c r="O24" s="813"/>
      <c r="P24" s="484" t="s">
        <v>124</v>
      </c>
      <c r="Q24" s="484" t="s">
        <v>126</v>
      </c>
      <c r="R24" s="484" t="s">
        <v>125</v>
      </c>
      <c r="S24" s="484" t="s">
        <v>127</v>
      </c>
      <c r="T24" s="484" t="s">
        <v>128</v>
      </c>
      <c r="U24" s="484" t="s">
        <v>129</v>
      </c>
      <c r="V24" s="484" t="s">
        <v>130</v>
      </c>
      <c r="W24" s="484" t="s">
        <v>131</v>
      </c>
      <c r="X24" s="484" t="s">
        <v>295</v>
      </c>
      <c r="Y24" s="484" t="s">
        <v>292</v>
      </c>
      <c r="Z24" s="484" t="s">
        <v>293</v>
      </c>
      <c r="AA24" s="484" t="s">
        <v>294</v>
      </c>
      <c r="AB24" s="484" t="s">
        <v>582</v>
      </c>
    </row>
    <row r="25" spans="1:28" ht="67.5" customHeight="1">
      <c r="A25" s="765" t="s">
        <v>110</v>
      </c>
      <c r="B25" s="808" t="s">
        <v>71</v>
      </c>
      <c r="C25" s="808" t="s">
        <v>72</v>
      </c>
      <c r="D25" s="808" t="s">
        <v>583</v>
      </c>
      <c r="E25" s="808" t="s">
        <v>688</v>
      </c>
      <c r="F25" s="808" t="s">
        <v>250</v>
      </c>
      <c r="G25" s="834">
        <v>0.7</v>
      </c>
      <c r="H25" s="834">
        <v>0.8</v>
      </c>
      <c r="I25" s="808" t="s">
        <v>689</v>
      </c>
      <c r="J25" s="536" t="s">
        <v>690</v>
      </c>
      <c r="K25" s="536" t="s">
        <v>691</v>
      </c>
      <c r="L25" s="790"/>
      <c r="M25" s="536" t="s">
        <v>692</v>
      </c>
      <c r="N25" s="537">
        <v>0.66</v>
      </c>
      <c r="O25" s="542">
        <v>1</v>
      </c>
      <c r="P25" s="538">
        <v>0</v>
      </c>
      <c r="Q25" s="515"/>
      <c r="R25" s="538">
        <v>0.5</v>
      </c>
      <c r="S25" s="515"/>
      <c r="T25" s="538">
        <v>0</v>
      </c>
      <c r="U25" s="515"/>
      <c r="V25" s="538">
        <v>1</v>
      </c>
      <c r="W25" s="500"/>
      <c r="X25" s="499" t="str">
        <f>IFERROR((Q25*100%)/P25,"-")</f>
        <v>-</v>
      </c>
      <c r="Y25" s="499">
        <f>IFERROR((S25*100%)/R25,"-")</f>
        <v>0</v>
      </c>
      <c r="Z25" s="499" t="str">
        <f>IFERROR((U25*100%)/T25,"-")</f>
        <v>-</v>
      </c>
      <c r="AA25" s="499">
        <f>IFERROR((W25*100%)/V25,"-")</f>
        <v>0</v>
      </c>
      <c r="AB25" s="499">
        <f>IFERROR(AVERAGE(X25:AA25),"-")</f>
        <v>0</v>
      </c>
    </row>
    <row r="26" spans="1:28" ht="99" customHeight="1">
      <c r="A26" s="785"/>
      <c r="B26" s="809"/>
      <c r="C26" s="809"/>
      <c r="D26" s="809"/>
      <c r="E26" s="809"/>
      <c r="F26" s="809"/>
      <c r="G26" s="835"/>
      <c r="H26" s="809"/>
      <c r="I26" s="809"/>
      <c r="J26" s="536" t="s">
        <v>693</v>
      </c>
      <c r="K26" s="545" t="s">
        <v>694</v>
      </c>
      <c r="L26" s="790"/>
      <c r="M26" s="536" t="s">
        <v>692</v>
      </c>
      <c r="N26" s="537">
        <v>0.93</v>
      </c>
      <c r="O26" s="542">
        <v>1</v>
      </c>
      <c r="P26" s="538">
        <v>0</v>
      </c>
      <c r="Q26" s="515"/>
      <c r="R26" s="538">
        <v>1</v>
      </c>
      <c r="S26" s="546"/>
      <c r="T26" s="538">
        <v>0</v>
      </c>
      <c r="U26" s="515"/>
      <c r="V26" s="538">
        <v>1</v>
      </c>
      <c r="W26" s="500"/>
      <c r="X26" s="499" t="str">
        <f t="shared" ref="X26:X27" si="19">IFERROR((Q26*100%)/P26,"-")</f>
        <v>-</v>
      </c>
      <c r="Y26" s="499">
        <f t="shared" ref="Y26:Y27" si="20">IFERROR((S26*100%)/R26,"-")</f>
        <v>0</v>
      </c>
      <c r="Z26" s="499" t="str">
        <f t="shared" ref="Z26:Z27" si="21">IFERROR((U26*100%)/T26,"-")</f>
        <v>-</v>
      </c>
      <c r="AA26" s="499">
        <f t="shared" ref="AA26:AA27" si="22">IFERROR((W26*100%)/V26,"-")</f>
        <v>0</v>
      </c>
      <c r="AB26" s="499">
        <f t="shared" ref="AB26:AB29" si="23">IFERROR(AVERAGE(X26:AA26),"-")</f>
        <v>0</v>
      </c>
    </row>
    <row r="27" spans="1:28" ht="57" customHeight="1">
      <c r="A27" s="785"/>
      <c r="B27" s="809"/>
      <c r="C27" s="809"/>
      <c r="D27" s="809"/>
      <c r="E27" s="809"/>
      <c r="F27" s="809"/>
      <c r="G27" s="835"/>
      <c r="H27" s="809"/>
      <c r="I27" s="809"/>
      <c r="J27" s="536" t="s">
        <v>695</v>
      </c>
      <c r="K27" s="536" t="s">
        <v>696</v>
      </c>
      <c r="L27" s="790"/>
      <c r="M27" s="536" t="s">
        <v>692</v>
      </c>
      <c r="N27" s="537">
        <v>1</v>
      </c>
      <c r="O27" s="542">
        <v>1</v>
      </c>
      <c r="P27" s="538">
        <v>0</v>
      </c>
      <c r="Q27" s="515"/>
      <c r="R27" s="538">
        <v>1</v>
      </c>
      <c r="S27" s="515"/>
      <c r="T27" s="538">
        <v>0</v>
      </c>
      <c r="U27" s="515"/>
      <c r="V27" s="538">
        <v>1</v>
      </c>
      <c r="W27" s="500"/>
      <c r="X27" s="499" t="str">
        <f t="shared" si="19"/>
        <v>-</v>
      </c>
      <c r="Y27" s="499">
        <f t="shared" si="20"/>
        <v>0</v>
      </c>
      <c r="Z27" s="499" t="str">
        <f t="shared" si="21"/>
        <v>-</v>
      </c>
      <c r="AA27" s="499">
        <f t="shared" si="22"/>
        <v>0</v>
      </c>
      <c r="AB27" s="499">
        <f t="shared" si="23"/>
        <v>0</v>
      </c>
    </row>
    <row r="28" spans="1:28" ht="96" customHeight="1">
      <c r="A28" s="785"/>
      <c r="B28" s="809"/>
      <c r="C28" s="809"/>
      <c r="D28" s="809"/>
      <c r="E28" s="809"/>
      <c r="F28" s="809"/>
      <c r="G28" s="835"/>
      <c r="H28" s="809"/>
      <c r="I28" s="809"/>
      <c r="J28" s="536" t="s">
        <v>697</v>
      </c>
      <c r="K28" s="536" t="s">
        <v>698</v>
      </c>
      <c r="L28" s="790"/>
      <c r="M28" s="536" t="s">
        <v>692</v>
      </c>
      <c r="N28" s="537" t="s">
        <v>699</v>
      </c>
      <c r="O28" s="547" t="s">
        <v>700</v>
      </c>
      <c r="P28" s="538" t="s">
        <v>700</v>
      </c>
      <c r="Q28" s="515"/>
      <c r="R28" s="538" t="s">
        <v>700</v>
      </c>
      <c r="S28" s="515"/>
      <c r="T28" s="538" t="s">
        <v>700</v>
      </c>
      <c r="U28" s="515"/>
      <c r="V28" s="538" t="s">
        <v>700</v>
      </c>
      <c r="W28" s="500"/>
      <c r="X28" s="67" t="str">
        <f>IF(Q28,IF(Q28&lt;=6%,100%,0%),"-")</f>
        <v>-</v>
      </c>
      <c r="Y28" s="67" t="str">
        <f>IF(S28,IF(S28&lt;=6%,100%,0%),"-")</f>
        <v>-</v>
      </c>
      <c r="Z28" s="67" t="str">
        <f>IF(U28,IF(U28&lt;=6%,100%,0%),"-")</f>
        <v>-</v>
      </c>
      <c r="AA28" s="67" t="str">
        <f>IF(W28,IF(W28&lt;=6%,100%,0%),"-")</f>
        <v>-</v>
      </c>
      <c r="AB28" s="499" t="str">
        <f t="shared" si="23"/>
        <v>-</v>
      </c>
    </row>
    <row r="29" spans="1:28" ht="81.75" customHeight="1">
      <c r="A29" s="785"/>
      <c r="B29" s="809"/>
      <c r="C29" s="809"/>
      <c r="D29" s="809"/>
      <c r="E29" s="809"/>
      <c r="F29" s="809"/>
      <c r="G29" s="835"/>
      <c r="H29" s="809"/>
      <c r="I29" s="809"/>
      <c r="J29" s="536" t="s">
        <v>701</v>
      </c>
      <c r="K29" s="536" t="s">
        <v>702</v>
      </c>
      <c r="L29" s="790"/>
      <c r="M29" s="536" t="s">
        <v>692</v>
      </c>
      <c r="N29" s="537" t="s">
        <v>703</v>
      </c>
      <c r="O29" s="538">
        <v>1</v>
      </c>
      <c r="P29" s="538">
        <v>1</v>
      </c>
      <c r="Q29" s="515"/>
      <c r="R29" s="538">
        <v>1</v>
      </c>
      <c r="S29" s="515"/>
      <c r="T29" s="538">
        <v>1</v>
      </c>
      <c r="U29" s="515"/>
      <c r="V29" s="538">
        <v>1</v>
      </c>
      <c r="W29" s="500"/>
      <c r="X29" s="548">
        <f t="shared" ref="X29" si="24">IFERROR((Q29*100%)/P29,"-")</f>
        <v>0</v>
      </c>
      <c r="Y29" s="548">
        <f t="shared" ref="Y29" si="25">IFERROR((S29*100%)/R29,"-")</f>
        <v>0</v>
      </c>
      <c r="Z29" s="548">
        <f t="shared" ref="Z29" si="26">IFERROR((U29*100%)/T29,"-")</f>
        <v>0</v>
      </c>
      <c r="AA29" s="548">
        <f t="shared" ref="AA29" si="27">IFERROR((W29*100%)/V29,"-")</f>
        <v>0</v>
      </c>
      <c r="AB29" s="499">
        <f t="shared" si="23"/>
        <v>0</v>
      </c>
    </row>
    <row r="30" spans="1:28" ht="55.5" customHeight="1">
      <c r="A30" s="875" t="s">
        <v>181</v>
      </c>
      <c r="B30" s="876"/>
      <c r="C30" s="876"/>
      <c r="D30" s="876"/>
      <c r="E30" s="876"/>
      <c r="F30" s="876"/>
      <c r="G30" s="876"/>
      <c r="H30" s="876"/>
      <c r="I30" s="876"/>
      <c r="J30" s="876"/>
      <c r="K30" s="877"/>
      <c r="L30" s="549"/>
      <c r="M30" s="549"/>
      <c r="N30" s="549"/>
      <c r="O30" s="549"/>
      <c r="P30" s="549"/>
      <c r="Q30" s="549"/>
      <c r="R30" s="549"/>
      <c r="S30" s="549"/>
      <c r="T30" s="549"/>
      <c r="U30" s="549"/>
      <c r="V30" s="549"/>
      <c r="W30" s="550"/>
      <c r="X30" s="57">
        <f>AVERAGE(X25:X29)</f>
        <v>0</v>
      </c>
      <c r="Y30" s="57">
        <f>AVERAGE(Y25:Y29)</f>
        <v>0</v>
      </c>
      <c r="Z30" s="57">
        <f>AVERAGE(Z25:Z29)</f>
        <v>0</v>
      </c>
      <c r="AA30" s="57">
        <f>AVERAGE(AA25:AA29)</f>
        <v>0</v>
      </c>
      <c r="AB30" s="57">
        <f>AVERAGE(AB25:AB29)</f>
        <v>0</v>
      </c>
    </row>
  </sheetData>
  <mergeCells count="65">
    <mergeCell ref="A30:K30"/>
    <mergeCell ref="A20:AB22"/>
    <mergeCell ref="P23:V23"/>
    <mergeCell ref="X23:AB23"/>
    <mergeCell ref="A25:A29"/>
    <mergeCell ref="B25:B29"/>
    <mergeCell ref="C25:C29"/>
    <mergeCell ref="D25:D29"/>
    <mergeCell ref="E25:E29"/>
    <mergeCell ref="F25:F29"/>
    <mergeCell ref="G25:G29"/>
    <mergeCell ref="H25:H29"/>
    <mergeCell ref="I25:I29"/>
    <mergeCell ref="A23:A24"/>
    <mergeCell ref="B23:B24"/>
    <mergeCell ref="C23:C24"/>
    <mergeCell ref="D23:D24"/>
    <mergeCell ref="E23:E24"/>
    <mergeCell ref="F23:F24"/>
    <mergeCell ref="G23:G24"/>
    <mergeCell ref="H23:H24"/>
    <mergeCell ref="I23:I24"/>
    <mergeCell ref="J23:J24"/>
    <mergeCell ref="K23:K24"/>
    <mergeCell ref="L23:L29"/>
    <mergeCell ref="M23:M24"/>
    <mergeCell ref="N23:N24"/>
    <mergeCell ref="O23:O24"/>
    <mergeCell ref="V2:Z2"/>
    <mergeCell ref="N2:T2"/>
    <mergeCell ref="F2:F3"/>
    <mergeCell ref="G2:G3"/>
    <mergeCell ref="H2:H3"/>
    <mergeCell ref="I2:I3"/>
    <mergeCell ref="M2:M3"/>
    <mergeCell ref="A16:M16"/>
    <mergeCell ref="A12:A14"/>
    <mergeCell ref="B12:B14"/>
    <mergeCell ref="C12:C14"/>
    <mergeCell ref="D12:D14"/>
    <mergeCell ref="E12:E14"/>
    <mergeCell ref="F12:F14"/>
    <mergeCell ref="A1:D1"/>
    <mergeCell ref="J2:J3"/>
    <mergeCell ref="K2:K3"/>
    <mergeCell ref="C8:C10"/>
    <mergeCell ref="D8:D10"/>
    <mergeCell ref="E8:E10"/>
    <mergeCell ref="F8:F10"/>
    <mergeCell ref="G8:G10"/>
    <mergeCell ref="A2:A3"/>
    <mergeCell ref="B2:B3"/>
    <mergeCell ref="C2:C3"/>
    <mergeCell ref="D2:D3"/>
    <mergeCell ref="H8:H10"/>
    <mergeCell ref="I8:I10"/>
    <mergeCell ref="E2:E3"/>
    <mergeCell ref="A5:A10"/>
    <mergeCell ref="G12:G14"/>
    <mergeCell ref="H12:H14"/>
    <mergeCell ref="I13:I14"/>
    <mergeCell ref="L2:L13"/>
    <mergeCell ref="B5:B10"/>
    <mergeCell ref="C5:C7"/>
    <mergeCell ref="D5:D7"/>
  </mergeCells>
  <conditionalFormatting sqref="V16:Z16 Y12:Y16 V12:X15 Z8:Z15 V4:Z11">
    <cfRule type="cellIs" dxfId="166" priority="420" operator="lessThan">
      <formula>0.6</formula>
    </cfRule>
    <cfRule type="cellIs" dxfId="165" priority="421" operator="between">
      <formula>60%</formula>
      <formula>79%</formula>
    </cfRule>
    <cfRule type="cellIs" dxfId="164" priority="422" operator="between">
      <formula>80%</formula>
      <formula>100%</formula>
    </cfRule>
  </conditionalFormatting>
  <conditionalFormatting sqref="X25:AB30">
    <cfRule type="cellIs" dxfId="163" priority="5" operator="lessThan">
      <formula>0.6</formula>
    </cfRule>
    <cfRule type="cellIs" dxfId="162" priority="6" operator="between">
      <formula>60%</formula>
      <formula>79%</formula>
    </cfRule>
    <cfRule type="cellIs" dxfId="161" priority="7" operator="between">
      <formula>80%</formula>
      <formula>100%</formula>
    </cfRule>
  </conditionalFormatting>
  <conditionalFormatting sqref="X28:AA29">
    <cfRule type="cellIs" dxfId="160" priority="1" operator="lessThanOrEqual">
      <formula>55%</formula>
    </cfRule>
    <cfRule type="cellIs" dxfId="159" priority="2" operator="between">
      <formula>30%</formula>
      <formula>55%</formula>
    </cfRule>
    <cfRule type="cellIs" dxfId="158" priority="3" operator="between">
      <formula>56%</formula>
      <formula>79%</formula>
    </cfRule>
    <cfRule type="cellIs" dxfId="157" priority="4" operator="greaterThanOrEqual">
      <formula>80%</formula>
    </cfRule>
  </conditionalFormatting>
  <hyperlinks>
    <hyperlink ref="A1:D1" location="Inicio!A1" display="INICIO"/>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tabColor theme="2" tint="-0.499984740745262"/>
  </sheetPr>
  <dimension ref="A1:AB34"/>
  <sheetViews>
    <sheetView topLeftCell="J1" zoomScale="70" zoomScaleNormal="70" workbookViewId="0">
      <selection activeCell="AB34" sqref="AB34"/>
    </sheetView>
  </sheetViews>
  <sheetFormatPr baseColWidth="10" defaultColWidth="11.42578125" defaultRowHeight="12.75"/>
  <cols>
    <col min="1" max="3" width="11.42578125" style="35"/>
    <col min="4" max="4" width="16.5703125" style="35" customWidth="1"/>
    <col min="5" max="5" width="20.28515625" style="35" customWidth="1"/>
    <col min="6" max="6" width="21" style="35" customWidth="1"/>
    <col min="7" max="7" width="11.42578125" style="35"/>
    <col min="8" max="8" width="18.5703125" style="35" customWidth="1"/>
    <col min="9" max="9" width="19.5703125" style="35" customWidth="1"/>
    <col min="10" max="10" width="25.28515625" style="35" customWidth="1"/>
    <col min="11" max="11" width="24.42578125" style="35" customWidth="1"/>
    <col min="12" max="12" width="21.42578125" style="35" customWidth="1"/>
    <col min="13" max="13" width="17.140625" style="35" customWidth="1"/>
    <col min="14" max="14" width="13.42578125" style="35" customWidth="1"/>
    <col min="15" max="15" width="15.7109375" style="35" customWidth="1"/>
    <col min="16" max="16" width="14.42578125" style="35" customWidth="1"/>
    <col min="17" max="17" width="15.42578125" style="35" customWidth="1"/>
    <col min="18" max="18" width="12.7109375" style="35" customWidth="1"/>
    <col min="19" max="19" width="14.85546875" style="35" customWidth="1"/>
    <col min="20" max="20" width="12.7109375" style="35" customWidth="1"/>
    <col min="21" max="21" width="15.7109375" style="35" customWidth="1"/>
    <col min="22" max="22" width="15.42578125" style="35" customWidth="1"/>
    <col min="23" max="23" width="15.28515625" style="35" customWidth="1"/>
    <col min="24" max="24" width="16.5703125" style="35" customWidth="1"/>
    <col min="25" max="25" width="15.5703125" style="35" customWidth="1"/>
    <col min="26" max="26" width="17.28515625" style="35" customWidth="1"/>
    <col min="27" max="27" width="14.28515625" style="35" customWidth="1"/>
    <col min="28" max="28" width="16.140625" style="35" customWidth="1"/>
    <col min="29" max="29" width="26" style="35" customWidth="1"/>
    <col min="30" max="16384" width="11.42578125" style="35"/>
  </cols>
  <sheetData>
    <row r="1" spans="1:26" ht="45" customHeight="1">
      <c r="A1" s="757" t="s">
        <v>313</v>
      </c>
      <c r="B1" s="824"/>
      <c r="C1" s="824"/>
      <c r="D1" s="824"/>
    </row>
    <row r="2" spans="1:26" ht="63.75" customHeight="1">
      <c r="A2" s="763" t="s">
        <v>352</v>
      </c>
      <c r="B2" s="763" t="s">
        <v>350</v>
      </c>
      <c r="C2" s="763" t="s">
        <v>349</v>
      </c>
      <c r="D2" s="763" t="s">
        <v>0</v>
      </c>
      <c r="E2" s="763" t="s">
        <v>348</v>
      </c>
      <c r="F2" s="763" t="s">
        <v>347</v>
      </c>
      <c r="G2" s="763" t="s">
        <v>1</v>
      </c>
      <c r="H2" s="763" t="s">
        <v>469</v>
      </c>
      <c r="I2" s="763" t="s">
        <v>108</v>
      </c>
      <c r="J2" s="763" t="s">
        <v>187</v>
      </c>
      <c r="K2" s="763" t="s">
        <v>433</v>
      </c>
      <c r="L2" s="814" t="s">
        <v>277</v>
      </c>
      <c r="M2" s="763" t="s">
        <v>2</v>
      </c>
      <c r="N2" s="821" t="s">
        <v>3</v>
      </c>
      <c r="O2" s="822"/>
      <c r="P2" s="822"/>
      <c r="Q2" s="822"/>
      <c r="R2" s="822"/>
      <c r="S2" s="822"/>
      <c r="T2" s="858"/>
      <c r="U2" s="36"/>
      <c r="V2" s="786" t="s">
        <v>434</v>
      </c>
      <c r="W2" s="787"/>
      <c r="X2" s="787"/>
      <c r="Y2" s="787"/>
      <c r="Z2" s="788"/>
    </row>
    <row r="3" spans="1:26" ht="61.5" customHeight="1">
      <c r="A3" s="764"/>
      <c r="B3" s="764"/>
      <c r="C3" s="764"/>
      <c r="D3" s="764"/>
      <c r="E3" s="764"/>
      <c r="F3" s="764"/>
      <c r="G3" s="764"/>
      <c r="H3" s="764"/>
      <c r="I3" s="764"/>
      <c r="J3" s="764"/>
      <c r="K3" s="764"/>
      <c r="L3" s="814"/>
      <c r="M3" s="764"/>
      <c r="N3" s="36" t="s">
        <v>124</v>
      </c>
      <c r="O3" s="36" t="s">
        <v>126</v>
      </c>
      <c r="P3" s="36" t="s">
        <v>125</v>
      </c>
      <c r="Q3" s="36" t="s">
        <v>127</v>
      </c>
      <c r="R3" s="36" t="s">
        <v>128</v>
      </c>
      <c r="S3" s="36" t="s">
        <v>129</v>
      </c>
      <c r="T3" s="36" t="s">
        <v>130</v>
      </c>
      <c r="U3" s="36" t="s">
        <v>297</v>
      </c>
      <c r="V3" s="36" t="s">
        <v>296</v>
      </c>
      <c r="W3" s="36" t="s">
        <v>292</v>
      </c>
      <c r="X3" s="36" t="s">
        <v>293</v>
      </c>
      <c r="Y3" s="36" t="s">
        <v>294</v>
      </c>
      <c r="Z3" s="342" t="s">
        <v>466</v>
      </c>
    </row>
    <row r="4" spans="1:26" ht="122.25" customHeight="1">
      <c r="A4" s="439" t="s">
        <v>424</v>
      </c>
      <c r="B4" s="437" t="s">
        <v>4</v>
      </c>
      <c r="C4" s="437" t="s">
        <v>5</v>
      </c>
      <c r="D4" s="437" t="s">
        <v>179</v>
      </c>
      <c r="E4" s="179" t="s">
        <v>10</v>
      </c>
      <c r="F4" s="179" t="s">
        <v>11</v>
      </c>
      <c r="G4" s="164">
        <v>0.9</v>
      </c>
      <c r="H4" s="168">
        <v>1</v>
      </c>
      <c r="I4" s="179" t="s">
        <v>151</v>
      </c>
      <c r="J4" s="179" t="s">
        <v>373</v>
      </c>
      <c r="K4" s="179" t="s">
        <v>408</v>
      </c>
      <c r="L4" s="814"/>
      <c r="M4" s="390" t="s">
        <v>543</v>
      </c>
      <c r="N4" s="58">
        <v>1</v>
      </c>
      <c r="O4" s="247"/>
      <c r="P4" s="58">
        <v>1</v>
      </c>
      <c r="Q4" s="247"/>
      <c r="R4" s="58">
        <v>1</v>
      </c>
      <c r="S4" s="247"/>
      <c r="T4" s="58">
        <v>1</v>
      </c>
      <c r="U4" s="256"/>
      <c r="V4" s="67">
        <f t="shared" ref="V4:V17" si="0">IFERROR((O4*100%)/N4,"-")</f>
        <v>0</v>
      </c>
      <c r="W4" s="67">
        <f t="shared" ref="W4:W17" si="1">IFERROR((Q4*100%)/P4,"-")</f>
        <v>0</v>
      </c>
      <c r="X4" s="67">
        <f t="shared" ref="X4:X17" si="2">IFERROR((S4*100%)/R4,"-")</f>
        <v>0</v>
      </c>
      <c r="Y4" s="67">
        <f t="shared" ref="Y4:Y17" si="3">IFERROR((U4*100%)/T4,"-")</f>
        <v>0</v>
      </c>
      <c r="Z4" s="67">
        <f t="shared" ref="Z4:Z18" si="4">IFERROR(AVERAGE(V4:Y4),"-")</f>
        <v>0</v>
      </c>
    </row>
    <row r="5" spans="1:26" ht="126" customHeight="1">
      <c r="A5" s="778" t="s">
        <v>29</v>
      </c>
      <c r="B5" s="820" t="s">
        <v>26</v>
      </c>
      <c r="C5" s="820" t="s">
        <v>27</v>
      </c>
      <c r="D5" s="820" t="s">
        <v>281</v>
      </c>
      <c r="E5" s="177" t="s">
        <v>28</v>
      </c>
      <c r="F5" s="326" t="s">
        <v>464</v>
      </c>
      <c r="G5" s="364">
        <v>1</v>
      </c>
      <c r="H5" s="365">
        <v>1</v>
      </c>
      <c r="I5" s="189" t="s">
        <v>134</v>
      </c>
      <c r="J5" s="189" t="s">
        <v>417</v>
      </c>
      <c r="K5" s="374" t="s">
        <v>473</v>
      </c>
      <c r="L5" s="814"/>
      <c r="M5" s="443" t="s">
        <v>448</v>
      </c>
      <c r="N5" s="59">
        <v>1</v>
      </c>
      <c r="O5" s="248"/>
      <c r="P5" s="59">
        <v>1</v>
      </c>
      <c r="Q5" s="248"/>
      <c r="R5" s="59">
        <v>1</v>
      </c>
      <c r="S5" s="248"/>
      <c r="T5" s="59">
        <v>1</v>
      </c>
      <c r="U5" s="257"/>
      <c r="V5" s="67">
        <f t="shared" si="0"/>
        <v>0</v>
      </c>
      <c r="W5" s="67">
        <f t="shared" si="1"/>
        <v>0</v>
      </c>
      <c r="X5" s="67">
        <f t="shared" si="2"/>
        <v>0</v>
      </c>
      <c r="Y5" s="67">
        <f t="shared" si="3"/>
        <v>0</v>
      </c>
      <c r="Z5" s="67">
        <f t="shared" si="4"/>
        <v>0</v>
      </c>
    </row>
    <row r="6" spans="1:26" ht="101.25" customHeight="1">
      <c r="A6" s="779"/>
      <c r="B6" s="820"/>
      <c r="C6" s="820"/>
      <c r="D6" s="820"/>
      <c r="E6" s="102" t="s">
        <v>33</v>
      </c>
      <c r="F6" s="378" t="s">
        <v>34</v>
      </c>
      <c r="G6" s="379">
        <v>0.7</v>
      </c>
      <c r="H6" s="380">
        <v>0.9</v>
      </c>
      <c r="I6" s="379" t="s">
        <v>156</v>
      </c>
      <c r="J6" s="409" t="s">
        <v>504</v>
      </c>
      <c r="K6" s="409" t="s">
        <v>506</v>
      </c>
      <c r="L6" s="814"/>
      <c r="M6" s="407" t="s">
        <v>503</v>
      </c>
      <c r="N6" s="60">
        <v>1</v>
      </c>
      <c r="O6" s="247"/>
      <c r="P6" s="60">
        <v>1</v>
      </c>
      <c r="Q6" s="247"/>
      <c r="R6" s="60">
        <v>1</v>
      </c>
      <c r="S6" s="247"/>
      <c r="T6" s="60">
        <v>1</v>
      </c>
      <c r="U6" s="256"/>
      <c r="V6" s="67">
        <f t="shared" ref="V6" si="5">IFERROR((O6*100%)/N6,"-")</f>
        <v>0</v>
      </c>
      <c r="W6" s="67">
        <f t="shared" ref="W6" si="6">IFERROR((Q6*100%)/P6,"-")</f>
        <v>0</v>
      </c>
      <c r="X6" s="67">
        <f t="shared" ref="X6" si="7">IFERROR((S6*100%)/R6,"-")</f>
        <v>0</v>
      </c>
      <c r="Y6" s="67">
        <f t="shared" ref="Y6" si="8">IFERROR((U6*100%)/T6,"-")</f>
        <v>0</v>
      </c>
      <c r="Z6" s="67">
        <f t="shared" ref="Z6" si="9">IFERROR(AVERAGE(V6:Y6),"-")</f>
        <v>0</v>
      </c>
    </row>
    <row r="7" spans="1:26" ht="105.75" customHeight="1">
      <c r="A7" s="779"/>
      <c r="B7" s="820"/>
      <c r="C7" s="820"/>
      <c r="D7" s="820"/>
      <c r="E7" s="43" t="s">
        <v>39</v>
      </c>
      <c r="F7" s="44" t="s">
        <v>40</v>
      </c>
      <c r="G7" s="364">
        <v>0.9</v>
      </c>
      <c r="H7" s="365">
        <v>0.9</v>
      </c>
      <c r="I7" s="45" t="s">
        <v>159</v>
      </c>
      <c r="J7" s="47" t="s">
        <v>42</v>
      </c>
      <c r="K7" s="47" t="s">
        <v>155</v>
      </c>
      <c r="L7" s="814"/>
      <c r="M7" s="45" t="s">
        <v>112</v>
      </c>
      <c r="N7" s="60">
        <v>0</v>
      </c>
      <c r="O7" s="247"/>
      <c r="P7" s="60">
        <v>1</v>
      </c>
      <c r="Q7" s="247"/>
      <c r="R7" s="60">
        <v>1</v>
      </c>
      <c r="S7" s="247"/>
      <c r="T7" s="60">
        <v>1</v>
      </c>
      <c r="U7" s="256"/>
      <c r="V7" s="67" t="str">
        <f t="shared" si="0"/>
        <v>-</v>
      </c>
      <c r="W7" s="67">
        <f t="shared" si="1"/>
        <v>0</v>
      </c>
      <c r="X7" s="67">
        <f t="shared" si="2"/>
        <v>0</v>
      </c>
      <c r="Y7" s="67">
        <f t="shared" si="3"/>
        <v>0</v>
      </c>
      <c r="Z7" s="67">
        <f t="shared" si="4"/>
        <v>0</v>
      </c>
    </row>
    <row r="8" spans="1:26" ht="53.25" customHeight="1">
      <c r="A8" s="779"/>
      <c r="B8" s="820"/>
      <c r="C8" s="102" t="s">
        <v>46</v>
      </c>
      <c r="D8" s="114" t="s">
        <v>172</v>
      </c>
      <c r="E8" s="820" t="s">
        <v>47</v>
      </c>
      <c r="F8" s="820" t="s">
        <v>48</v>
      </c>
      <c r="G8" s="840">
        <v>0.9</v>
      </c>
      <c r="H8" s="859">
        <v>0.9</v>
      </c>
      <c r="I8" s="795" t="s">
        <v>322</v>
      </c>
      <c r="J8" s="463" t="s">
        <v>169</v>
      </c>
      <c r="K8" s="463" t="s">
        <v>556</v>
      </c>
      <c r="L8" s="814"/>
      <c r="M8" s="463" t="s">
        <v>553</v>
      </c>
      <c r="N8" s="60">
        <v>1</v>
      </c>
      <c r="O8" s="247"/>
      <c r="P8" s="60">
        <v>1</v>
      </c>
      <c r="Q8" s="247"/>
      <c r="R8" s="60">
        <v>1</v>
      </c>
      <c r="S8" s="247"/>
      <c r="T8" s="60">
        <v>1</v>
      </c>
      <c r="U8" s="256"/>
      <c r="V8" s="67">
        <f t="shared" si="0"/>
        <v>0</v>
      </c>
      <c r="W8" s="67">
        <f t="shared" si="1"/>
        <v>0</v>
      </c>
      <c r="X8" s="67">
        <f t="shared" si="2"/>
        <v>0</v>
      </c>
      <c r="Y8" s="67">
        <f t="shared" si="3"/>
        <v>0</v>
      </c>
      <c r="Z8" s="67">
        <f t="shared" si="4"/>
        <v>0</v>
      </c>
    </row>
    <row r="9" spans="1:26" ht="53.25" customHeight="1">
      <c r="A9" s="779"/>
      <c r="B9" s="820"/>
      <c r="C9" s="469"/>
      <c r="D9" s="470"/>
      <c r="E9" s="820"/>
      <c r="F9" s="820"/>
      <c r="G9" s="840"/>
      <c r="H9" s="859"/>
      <c r="I9" s="796"/>
      <c r="J9" s="473" t="s">
        <v>569</v>
      </c>
      <c r="K9" s="473" t="s">
        <v>570</v>
      </c>
      <c r="L9" s="814"/>
      <c r="M9" s="463" t="s">
        <v>554</v>
      </c>
      <c r="N9" s="60">
        <v>1</v>
      </c>
      <c r="O9" s="247"/>
      <c r="P9" s="60">
        <v>1</v>
      </c>
      <c r="Q9" s="247"/>
      <c r="R9" s="60">
        <v>1</v>
      </c>
      <c r="S9" s="247"/>
      <c r="T9" s="60">
        <v>1</v>
      </c>
      <c r="U9" s="256"/>
      <c r="V9" s="67">
        <f t="shared" ref="V9" si="10">IFERROR((O9*100%)/N9,"-")</f>
        <v>0</v>
      </c>
      <c r="W9" s="67">
        <f t="shared" ref="W9" si="11">IFERROR((Q9*100%)/P9,"-")</f>
        <v>0</v>
      </c>
      <c r="X9" s="67">
        <f t="shared" ref="X9" si="12">IFERROR((S9*100%)/R9,"-")</f>
        <v>0</v>
      </c>
      <c r="Y9" s="67">
        <f t="shared" ref="Y9" si="13">IFERROR((U9*100%)/T9,"-")</f>
        <v>0</v>
      </c>
      <c r="Z9" s="67">
        <f t="shared" ref="Z9" si="14">IFERROR(AVERAGE(V9:Y9),"-")</f>
        <v>0</v>
      </c>
    </row>
    <row r="10" spans="1:26" ht="65.25" customHeight="1">
      <c r="A10" s="779"/>
      <c r="B10" s="820"/>
      <c r="C10" s="214"/>
      <c r="D10" s="215"/>
      <c r="E10" s="820"/>
      <c r="F10" s="820"/>
      <c r="G10" s="840"/>
      <c r="H10" s="859"/>
      <c r="I10" s="797"/>
      <c r="J10" s="419" t="s">
        <v>549</v>
      </c>
      <c r="K10" s="463" t="s">
        <v>550</v>
      </c>
      <c r="L10" s="814"/>
      <c r="M10" s="463" t="s">
        <v>558</v>
      </c>
      <c r="N10" s="60">
        <v>0</v>
      </c>
      <c r="O10" s="247"/>
      <c r="P10" s="60">
        <v>1</v>
      </c>
      <c r="Q10" s="247"/>
      <c r="R10" s="60">
        <v>0</v>
      </c>
      <c r="S10" s="247"/>
      <c r="T10" s="60">
        <v>1</v>
      </c>
      <c r="U10" s="256"/>
      <c r="V10" s="67" t="str">
        <f t="shared" si="0"/>
        <v>-</v>
      </c>
      <c r="W10" s="67">
        <f t="shared" si="1"/>
        <v>0</v>
      </c>
      <c r="X10" s="67" t="str">
        <f t="shared" si="2"/>
        <v>-</v>
      </c>
      <c r="Y10" s="67">
        <f t="shared" si="3"/>
        <v>0</v>
      </c>
      <c r="Z10" s="67">
        <f t="shared" si="4"/>
        <v>0</v>
      </c>
    </row>
    <row r="11" spans="1:26" ht="165" customHeight="1">
      <c r="A11" s="160" t="s">
        <v>392</v>
      </c>
      <c r="B11" s="161" t="s">
        <v>282</v>
      </c>
      <c r="C11" s="161" t="s">
        <v>283</v>
      </c>
      <c r="D11" s="161" t="s">
        <v>284</v>
      </c>
      <c r="E11" s="161" t="s">
        <v>64</v>
      </c>
      <c r="F11" s="161" t="s">
        <v>288</v>
      </c>
      <c r="G11" s="367">
        <v>5.0000000000000001E-3</v>
      </c>
      <c r="H11" s="195">
        <v>5.0000000000000001E-3</v>
      </c>
      <c r="I11" s="212" t="s">
        <v>66</v>
      </c>
      <c r="J11" s="85" t="s">
        <v>165</v>
      </c>
      <c r="K11" s="82" t="s">
        <v>143</v>
      </c>
      <c r="L11" s="814"/>
      <c r="M11" s="73" t="s">
        <v>68</v>
      </c>
      <c r="N11" s="79" t="s">
        <v>425</v>
      </c>
      <c r="O11" s="263"/>
      <c r="P11" s="79">
        <v>5.0000000000000001E-3</v>
      </c>
      <c r="Q11" s="263"/>
      <c r="R11" s="79">
        <v>5.0000000000000001E-3</v>
      </c>
      <c r="S11" s="263"/>
      <c r="T11" s="79">
        <v>5.0000000000000001E-3</v>
      </c>
      <c r="U11" s="256"/>
      <c r="V11" s="67" t="str">
        <f>IF(O11,IF(O11&gt;=0.5%,100%,IF(AND(O11&gt;0.4%),79%,0%)),"-")</f>
        <v>-</v>
      </c>
      <c r="W11" s="67" t="str">
        <f>IF(Q11,IF(Q11&gt;=0.5%,100%,IF(AND(Q11&gt;0.4%),79%,0%)),"-")</f>
        <v>-</v>
      </c>
      <c r="X11" s="67" t="str">
        <f>IF(S11,IF(S11&gt;=0.5%,100%,IF(AND(S11&gt;0.4%),79%,0%)),"-")</f>
        <v>-</v>
      </c>
      <c r="Y11" s="67" t="str">
        <f>IF(U11,IF(U11&gt;=0.5%,100%,IF(AND(U11&gt;0.4%),79%,0%)),"-")</f>
        <v>-</v>
      </c>
      <c r="Z11" s="67" t="str">
        <f t="shared" si="4"/>
        <v>-</v>
      </c>
    </row>
    <row r="12" spans="1:26" ht="128.25" customHeight="1">
      <c r="A12" s="765" t="s">
        <v>110</v>
      </c>
      <c r="B12" s="767" t="s">
        <v>71</v>
      </c>
      <c r="C12" s="767" t="s">
        <v>72</v>
      </c>
      <c r="D12" s="216" t="s">
        <v>170</v>
      </c>
      <c r="E12" s="216" t="s">
        <v>82</v>
      </c>
      <c r="F12" s="216" t="s">
        <v>83</v>
      </c>
      <c r="G12" s="377">
        <v>0.7</v>
      </c>
      <c r="H12" s="376">
        <v>0.8</v>
      </c>
      <c r="I12" s="381" t="s">
        <v>275</v>
      </c>
      <c r="J12" s="381" t="s">
        <v>84</v>
      </c>
      <c r="K12" s="381" t="s">
        <v>484</v>
      </c>
      <c r="L12" s="814"/>
      <c r="M12" s="97" t="s">
        <v>85</v>
      </c>
      <c r="N12" s="101">
        <v>1</v>
      </c>
      <c r="O12" s="262"/>
      <c r="P12" s="101">
        <v>0</v>
      </c>
      <c r="Q12" s="253"/>
      <c r="R12" s="101">
        <v>0</v>
      </c>
      <c r="S12" s="262"/>
      <c r="T12" s="101">
        <v>0</v>
      </c>
      <c r="U12" s="281"/>
      <c r="V12" s="67">
        <f t="shared" si="0"/>
        <v>0</v>
      </c>
      <c r="W12" s="67" t="str">
        <f t="shared" si="1"/>
        <v>-</v>
      </c>
      <c r="X12" s="67" t="str">
        <f t="shared" si="2"/>
        <v>-</v>
      </c>
      <c r="Y12" s="67" t="str">
        <f t="shared" si="3"/>
        <v>-</v>
      </c>
      <c r="Z12" s="67">
        <f t="shared" si="4"/>
        <v>0</v>
      </c>
    </row>
    <row r="13" spans="1:26" ht="84.75" customHeight="1">
      <c r="A13" s="785"/>
      <c r="B13" s="874"/>
      <c r="C13" s="874"/>
      <c r="D13" s="819" t="s">
        <v>170</v>
      </c>
      <c r="E13" s="819" t="s">
        <v>82</v>
      </c>
      <c r="F13" s="819" t="s">
        <v>83</v>
      </c>
      <c r="G13" s="817">
        <v>0.7</v>
      </c>
      <c r="H13" s="811">
        <v>0.8</v>
      </c>
      <c r="I13" s="878" t="s">
        <v>275</v>
      </c>
      <c r="J13" s="401" t="s">
        <v>496</v>
      </c>
      <c r="K13" s="97" t="s">
        <v>146</v>
      </c>
      <c r="L13" s="814"/>
      <c r="M13" s="97" t="s">
        <v>85</v>
      </c>
      <c r="N13" s="98">
        <v>0</v>
      </c>
      <c r="O13" s="262"/>
      <c r="P13" s="98">
        <v>1</v>
      </c>
      <c r="Q13" s="253"/>
      <c r="R13" s="98">
        <v>1</v>
      </c>
      <c r="S13" s="253"/>
      <c r="T13" s="98">
        <v>1</v>
      </c>
      <c r="U13" s="255"/>
      <c r="V13" s="67" t="str">
        <f t="shared" si="0"/>
        <v>-</v>
      </c>
      <c r="W13" s="67">
        <f t="shared" si="1"/>
        <v>0</v>
      </c>
      <c r="X13" s="67">
        <f t="shared" si="2"/>
        <v>0</v>
      </c>
      <c r="Y13" s="67">
        <f t="shared" si="3"/>
        <v>0</v>
      </c>
      <c r="Z13" s="67">
        <f t="shared" si="4"/>
        <v>0</v>
      </c>
    </row>
    <row r="14" spans="1:26" ht="102" customHeight="1">
      <c r="A14" s="785"/>
      <c r="B14" s="874"/>
      <c r="C14" s="874"/>
      <c r="D14" s="819"/>
      <c r="E14" s="819"/>
      <c r="F14" s="819"/>
      <c r="G14" s="817"/>
      <c r="H14" s="811"/>
      <c r="I14" s="878"/>
      <c r="J14" s="54" t="s">
        <v>147</v>
      </c>
      <c r="K14" s="54" t="s">
        <v>163</v>
      </c>
      <c r="L14" s="814"/>
      <c r="M14" s="54" t="s">
        <v>113</v>
      </c>
      <c r="N14" s="64">
        <v>0</v>
      </c>
      <c r="O14" s="247"/>
      <c r="P14" s="64" t="s">
        <v>399</v>
      </c>
      <c r="Q14" s="332"/>
      <c r="R14" s="64">
        <v>0</v>
      </c>
      <c r="S14" s="247"/>
      <c r="T14" s="64" t="s">
        <v>399</v>
      </c>
      <c r="U14" s="280"/>
      <c r="V14" s="67" t="str">
        <f>IF(O14,IF(O14&gt;=90%,100%,59%),"-")</f>
        <v>-</v>
      </c>
      <c r="W14" s="67" t="str">
        <f>IF(Q14,IF(Q14&gt;=90%,100%,59%),"-")</f>
        <v>-</v>
      </c>
      <c r="X14" s="67" t="str">
        <f>IF(S14,IF(S14&gt;=90%,100%,59%),"-")</f>
        <v>-</v>
      </c>
      <c r="Y14" s="67" t="str">
        <f>IF(U14,IF(U14&gt;=90%,100%,59%),"-")</f>
        <v>-</v>
      </c>
      <c r="Z14" s="67" t="str">
        <f t="shared" si="4"/>
        <v>-</v>
      </c>
    </row>
    <row r="15" spans="1:26" ht="69.75" customHeight="1">
      <c r="A15" s="785"/>
      <c r="B15" s="874"/>
      <c r="C15" s="874"/>
      <c r="D15" s="819" t="s">
        <v>404</v>
      </c>
      <c r="E15" s="819" t="s">
        <v>435</v>
      </c>
      <c r="F15" s="869" t="s">
        <v>77</v>
      </c>
      <c r="G15" s="801">
        <v>0.8</v>
      </c>
      <c r="H15" s="801">
        <v>0.75</v>
      </c>
      <c r="I15" s="869" t="s">
        <v>77</v>
      </c>
      <c r="J15" s="382" t="s">
        <v>436</v>
      </c>
      <c r="K15" s="382" t="s">
        <v>405</v>
      </c>
      <c r="L15" s="814"/>
      <c r="M15" s="297" t="s">
        <v>85</v>
      </c>
      <c r="N15" s="98">
        <v>1</v>
      </c>
      <c r="O15" s="253"/>
      <c r="P15" s="98">
        <v>0</v>
      </c>
      <c r="Q15" s="253"/>
      <c r="R15" s="98">
        <v>0</v>
      </c>
      <c r="S15" s="253"/>
      <c r="T15" s="98">
        <v>0</v>
      </c>
      <c r="U15" s="280"/>
      <c r="V15" s="67" t="str">
        <f t="shared" ref="V15:V16" si="15">IF(O15,IF(O15&gt;=90%,100%,59%),"-")</f>
        <v>-</v>
      </c>
      <c r="W15" s="67" t="str">
        <f t="shared" ref="W15:W16" si="16">IF(Q15,IF(Q15&gt;=90%,100%,59%),"-")</f>
        <v>-</v>
      </c>
      <c r="X15" s="67" t="str">
        <f t="shared" ref="X15:X16" si="17">IF(S15,IF(S15&gt;=90%,100%,59%),"-")</f>
        <v>-</v>
      </c>
      <c r="Y15" s="67" t="str">
        <f t="shared" ref="Y15:Y16" si="18">IF(U15,IF(U15&gt;=90%,100%,59%),"-")</f>
        <v>-</v>
      </c>
      <c r="Z15" s="67" t="str">
        <f t="shared" si="4"/>
        <v>-</v>
      </c>
    </row>
    <row r="16" spans="1:26" ht="69.75" customHeight="1">
      <c r="A16" s="785"/>
      <c r="B16" s="874"/>
      <c r="C16" s="874"/>
      <c r="D16" s="819"/>
      <c r="E16" s="819"/>
      <c r="F16" s="870"/>
      <c r="G16" s="802"/>
      <c r="H16" s="802"/>
      <c r="I16" s="870"/>
      <c r="J16" s="54" t="s">
        <v>75</v>
      </c>
      <c r="K16" s="54" t="s">
        <v>426</v>
      </c>
      <c r="L16" s="814"/>
      <c r="M16" s="297" t="s">
        <v>85</v>
      </c>
      <c r="N16" s="98">
        <v>0</v>
      </c>
      <c r="O16" s="253"/>
      <c r="P16" s="98">
        <v>1</v>
      </c>
      <c r="Q16" s="253"/>
      <c r="R16" s="98">
        <v>1</v>
      </c>
      <c r="S16" s="253"/>
      <c r="T16" s="98">
        <v>1</v>
      </c>
      <c r="U16" s="280"/>
      <c r="V16" s="67" t="str">
        <f t="shared" si="15"/>
        <v>-</v>
      </c>
      <c r="W16" s="67" t="str">
        <f t="shared" si="16"/>
        <v>-</v>
      </c>
      <c r="X16" s="67" t="str">
        <f t="shared" si="17"/>
        <v>-</v>
      </c>
      <c r="Y16" s="67" t="str">
        <f t="shared" si="18"/>
        <v>-</v>
      </c>
      <c r="Z16" s="67" t="str">
        <f t="shared" si="4"/>
        <v>-</v>
      </c>
    </row>
    <row r="17" spans="1:28" ht="93" customHeight="1">
      <c r="A17" s="785"/>
      <c r="B17" s="874"/>
      <c r="C17" s="768"/>
      <c r="D17" s="298" t="s">
        <v>81</v>
      </c>
      <c r="E17" s="298" t="s">
        <v>82</v>
      </c>
      <c r="F17" s="97" t="s">
        <v>86</v>
      </c>
      <c r="G17" s="99">
        <v>0.7</v>
      </c>
      <c r="H17" s="100">
        <v>0.8</v>
      </c>
      <c r="I17" s="54" t="s">
        <v>474</v>
      </c>
      <c r="J17" s="441" t="s">
        <v>472</v>
      </c>
      <c r="K17" s="441" t="s">
        <v>471</v>
      </c>
      <c r="L17" s="814"/>
      <c r="M17" s="97" t="s">
        <v>113</v>
      </c>
      <c r="N17" s="98">
        <v>1</v>
      </c>
      <c r="O17" s="253"/>
      <c r="P17" s="98">
        <v>1</v>
      </c>
      <c r="Q17" s="253"/>
      <c r="R17" s="98">
        <v>0</v>
      </c>
      <c r="S17" s="253"/>
      <c r="T17" s="98">
        <v>0</v>
      </c>
      <c r="U17" s="256"/>
      <c r="V17" s="67">
        <f t="shared" si="0"/>
        <v>0</v>
      </c>
      <c r="W17" s="67">
        <f t="shared" si="1"/>
        <v>0</v>
      </c>
      <c r="X17" s="67" t="str">
        <f t="shared" si="2"/>
        <v>-</v>
      </c>
      <c r="Y17" s="67" t="str">
        <f t="shared" si="3"/>
        <v>-</v>
      </c>
      <c r="Z17" s="67">
        <f t="shared" si="4"/>
        <v>0</v>
      </c>
    </row>
    <row r="18" spans="1:28" ht="93" customHeight="1">
      <c r="A18" s="160" t="s">
        <v>111</v>
      </c>
      <c r="B18" s="222" t="s">
        <v>88</v>
      </c>
      <c r="C18" s="222" t="s">
        <v>287</v>
      </c>
      <c r="D18" s="188" t="s">
        <v>411</v>
      </c>
      <c r="E18" s="193" t="s">
        <v>413</v>
      </c>
      <c r="F18" s="193" t="s">
        <v>414</v>
      </c>
      <c r="G18" s="194">
        <v>0.8</v>
      </c>
      <c r="H18" s="194" t="s">
        <v>412</v>
      </c>
      <c r="I18" s="193" t="s">
        <v>414</v>
      </c>
      <c r="J18" s="191" t="s">
        <v>415</v>
      </c>
      <c r="K18" s="191" t="s">
        <v>416</v>
      </c>
      <c r="L18" s="213"/>
      <c r="M18" s="476" t="s">
        <v>113</v>
      </c>
      <c r="N18" s="190">
        <v>1</v>
      </c>
      <c r="O18" s="269"/>
      <c r="P18" s="190">
        <v>1</v>
      </c>
      <c r="Q18" s="269"/>
      <c r="R18" s="190">
        <v>1</v>
      </c>
      <c r="S18" s="253"/>
      <c r="T18" s="190">
        <v>1</v>
      </c>
      <c r="U18" s="335"/>
      <c r="V18" s="67">
        <f t="shared" ref="V18" si="19">IFERROR((O18*100%)/N18,"-")</f>
        <v>0</v>
      </c>
      <c r="W18" s="67">
        <f t="shared" ref="W18" si="20">IFERROR((Q18*100%)/P18,"-")</f>
        <v>0</v>
      </c>
      <c r="X18" s="67">
        <f t="shared" ref="X18" si="21">IFERROR((S18*100%)/R18,"-")</f>
        <v>0</v>
      </c>
      <c r="Y18" s="67">
        <f t="shared" ref="Y18" si="22">IFERROR((U18*100%)/T18,"-")</f>
        <v>0</v>
      </c>
      <c r="Z18" s="67">
        <f t="shared" si="4"/>
        <v>0</v>
      </c>
    </row>
    <row r="19" spans="1:28" ht="45.6" customHeight="1">
      <c r="A19" s="879" t="s">
        <v>181</v>
      </c>
      <c r="B19" s="880"/>
      <c r="C19" s="880"/>
      <c r="D19" s="880"/>
      <c r="E19" s="880"/>
      <c r="F19" s="880"/>
      <c r="G19" s="880"/>
      <c r="H19" s="880"/>
      <c r="I19" s="880"/>
      <c r="J19" s="880"/>
      <c r="K19" s="880"/>
      <c r="L19" s="880"/>
      <c r="M19" s="881"/>
      <c r="N19" s="56"/>
      <c r="O19" s="56"/>
      <c r="P19" s="56"/>
      <c r="Q19" s="56"/>
      <c r="R19" s="56"/>
      <c r="S19" s="56"/>
      <c r="T19" s="56"/>
      <c r="U19" s="56"/>
      <c r="V19" s="57">
        <f>AVERAGE(V4:V18)</f>
        <v>0</v>
      </c>
      <c r="W19" s="57">
        <f>AVERAGE(W4:W18)</f>
        <v>0</v>
      </c>
      <c r="X19" s="57">
        <f>AVERAGE(X4:X18)</f>
        <v>0</v>
      </c>
      <c r="Y19" s="57">
        <f>AVERAGE(Y4:Y18)</f>
        <v>0</v>
      </c>
      <c r="Z19" s="76">
        <f>AVERAGE(Z4:Z18)</f>
        <v>0</v>
      </c>
    </row>
    <row r="23" spans="1:28" ht="12.75" customHeight="1">
      <c r="A23" s="805" t="s">
        <v>577</v>
      </c>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row>
    <row r="24" spans="1:28" ht="53.25" customHeight="1">
      <c r="A24" s="805"/>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row>
    <row r="25" spans="1:28" ht="54.75" customHeight="1">
      <c r="A25" s="763" t="s">
        <v>352</v>
      </c>
      <c r="B25" s="763" t="s">
        <v>351</v>
      </c>
      <c r="C25" s="763" t="s">
        <v>187</v>
      </c>
      <c r="D25" s="763" t="s">
        <v>0</v>
      </c>
      <c r="E25" s="763" t="s">
        <v>348</v>
      </c>
      <c r="F25" s="763" t="s">
        <v>341</v>
      </c>
      <c r="G25" s="763" t="s">
        <v>1</v>
      </c>
      <c r="H25" s="763" t="s">
        <v>469</v>
      </c>
      <c r="I25" s="763" t="s">
        <v>108</v>
      </c>
      <c r="J25" s="763" t="s">
        <v>579</v>
      </c>
      <c r="K25" s="763" t="s">
        <v>704</v>
      </c>
      <c r="L25" s="856" t="s">
        <v>277</v>
      </c>
      <c r="M25" s="763" t="s">
        <v>2</v>
      </c>
      <c r="N25" s="763" t="s">
        <v>581</v>
      </c>
      <c r="O25" s="763" t="s">
        <v>469</v>
      </c>
      <c r="P25" s="821" t="s">
        <v>3</v>
      </c>
      <c r="Q25" s="822"/>
      <c r="R25" s="822"/>
      <c r="S25" s="822"/>
      <c r="T25" s="822"/>
      <c r="U25" s="822"/>
      <c r="V25" s="858"/>
      <c r="W25" s="535"/>
      <c r="X25" s="786" t="s">
        <v>434</v>
      </c>
      <c r="Y25" s="787"/>
      <c r="Z25" s="787"/>
      <c r="AA25" s="787"/>
      <c r="AB25" s="788"/>
    </row>
    <row r="26" spans="1:28" ht="63.75" customHeight="1">
      <c r="A26" s="764"/>
      <c r="B26" s="764"/>
      <c r="C26" s="764"/>
      <c r="D26" s="764"/>
      <c r="E26" s="764"/>
      <c r="F26" s="764"/>
      <c r="G26" s="764"/>
      <c r="H26" s="764"/>
      <c r="I26" s="764"/>
      <c r="J26" s="764"/>
      <c r="K26" s="764"/>
      <c r="L26" s="857"/>
      <c r="M26" s="764"/>
      <c r="N26" s="764"/>
      <c r="O26" s="764"/>
      <c r="P26" s="484" t="s">
        <v>124</v>
      </c>
      <c r="Q26" s="484" t="s">
        <v>126</v>
      </c>
      <c r="R26" s="484" t="s">
        <v>125</v>
      </c>
      <c r="S26" s="484" t="s">
        <v>127</v>
      </c>
      <c r="T26" s="484" t="s">
        <v>128</v>
      </c>
      <c r="U26" s="484" t="s">
        <v>129</v>
      </c>
      <c r="V26" s="484" t="s">
        <v>130</v>
      </c>
      <c r="W26" s="484" t="s">
        <v>131</v>
      </c>
      <c r="X26" s="484" t="s">
        <v>295</v>
      </c>
      <c r="Y26" s="484" t="s">
        <v>292</v>
      </c>
      <c r="Z26" s="484" t="s">
        <v>293</v>
      </c>
      <c r="AA26" s="484" t="s">
        <v>294</v>
      </c>
      <c r="AB26" s="484" t="s">
        <v>582</v>
      </c>
    </row>
    <row r="27" spans="1:28" ht="102" customHeight="1">
      <c r="A27" s="765" t="s">
        <v>110</v>
      </c>
      <c r="B27" s="808" t="s">
        <v>71</v>
      </c>
      <c r="C27" s="808" t="s">
        <v>72</v>
      </c>
      <c r="D27" s="808" t="s">
        <v>583</v>
      </c>
      <c r="E27" s="808" t="s">
        <v>249</v>
      </c>
      <c r="F27" s="808" t="s">
        <v>705</v>
      </c>
      <c r="G27" s="834">
        <v>0.7</v>
      </c>
      <c r="H27" s="834">
        <v>0.8</v>
      </c>
      <c r="I27" s="834" t="s">
        <v>608</v>
      </c>
      <c r="J27" s="536" t="s">
        <v>706</v>
      </c>
      <c r="K27" s="536" t="s">
        <v>707</v>
      </c>
      <c r="L27" s="857"/>
      <c r="M27" s="536" t="s">
        <v>85</v>
      </c>
      <c r="N27" s="551">
        <v>0.9</v>
      </c>
      <c r="O27" s="551">
        <v>0.9</v>
      </c>
      <c r="P27" s="551">
        <v>0.9</v>
      </c>
      <c r="Q27" s="552"/>
      <c r="R27" s="551">
        <v>0.9</v>
      </c>
      <c r="S27" s="553"/>
      <c r="T27" s="551">
        <v>0.9</v>
      </c>
      <c r="U27" s="553"/>
      <c r="V27" s="551">
        <v>0.9</v>
      </c>
      <c r="W27" s="509"/>
      <c r="X27" s="67">
        <f t="shared" ref="X27:X33" si="23">IFERROR((Q27*100%)/P27,"-")</f>
        <v>0</v>
      </c>
      <c r="Y27" s="67">
        <f t="shared" ref="Y27:Y33" si="24">IFERROR((S27*100%)/R27,"-")</f>
        <v>0</v>
      </c>
      <c r="Z27" s="67">
        <f t="shared" ref="Z27:Z33" si="25">IFERROR((U27*100%)/T27,"-")</f>
        <v>0</v>
      </c>
      <c r="AA27" s="67">
        <f t="shared" ref="AA27:AA33" si="26">IFERROR((W27*100%)/V27,"-")</f>
        <v>0</v>
      </c>
      <c r="AB27" s="67">
        <f>IFERROR(AVERAGE(X27:AA27),"-")</f>
        <v>0</v>
      </c>
    </row>
    <row r="28" spans="1:28" ht="51">
      <c r="A28" s="785"/>
      <c r="B28" s="809"/>
      <c r="C28" s="809"/>
      <c r="D28" s="809"/>
      <c r="E28" s="809"/>
      <c r="F28" s="809"/>
      <c r="G28" s="835"/>
      <c r="H28" s="835"/>
      <c r="I28" s="835"/>
      <c r="J28" s="536" t="s">
        <v>708</v>
      </c>
      <c r="K28" s="536" t="s">
        <v>709</v>
      </c>
      <c r="L28" s="857"/>
      <c r="M28" s="536" t="s">
        <v>85</v>
      </c>
      <c r="N28" s="537">
        <v>0.9</v>
      </c>
      <c r="O28" s="542">
        <v>0.9</v>
      </c>
      <c r="P28" s="551">
        <v>0.9</v>
      </c>
      <c r="Q28" s="552"/>
      <c r="R28" s="551">
        <v>0.9</v>
      </c>
      <c r="S28" s="553"/>
      <c r="T28" s="551">
        <v>0.9</v>
      </c>
      <c r="U28" s="553"/>
      <c r="V28" s="551">
        <v>0.9</v>
      </c>
      <c r="W28" s="509"/>
      <c r="X28" s="67">
        <f t="shared" si="23"/>
        <v>0</v>
      </c>
      <c r="Y28" s="67">
        <f t="shared" si="24"/>
        <v>0</v>
      </c>
      <c r="Z28" s="67">
        <f t="shared" si="25"/>
        <v>0</v>
      </c>
      <c r="AA28" s="67">
        <f t="shared" si="26"/>
        <v>0</v>
      </c>
      <c r="AB28" s="67">
        <f t="shared" ref="AB28:AB33" si="27">IFERROR(AVERAGE(X28:AA28),"-")</f>
        <v>0</v>
      </c>
    </row>
    <row r="29" spans="1:28" ht="48" customHeight="1">
      <c r="A29" s="785"/>
      <c r="B29" s="809"/>
      <c r="C29" s="809"/>
      <c r="D29" s="809"/>
      <c r="E29" s="809"/>
      <c r="F29" s="809"/>
      <c r="G29" s="835"/>
      <c r="H29" s="835"/>
      <c r="I29" s="835"/>
      <c r="J29" s="536" t="s">
        <v>710</v>
      </c>
      <c r="K29" s="536" t="s">
        <v>711</v>
      </c>
      <c r="L29" s="857"/>
      <c r="M29" s="536" t="s">
        <v>85</v>
      </c>
      <c r="N29" s="554">
        <v>0.99</v>
      </c>
      <c r="O29" s="554">
        <v>0.99</v>
      </c>
      <c r="P29" s="554">
        <v>0.99</v>
      </c>
      <c r="Q29" s="555"/>
      <c r="R29" s="554">
        <v>0.99</v>
      </c>
      <c r="S29" s="555"/>
      <c r="T29" s="554">
        <v>0.99</v>
      </c>
      <c r="U29" s="555"/>
      <c r="V29" s="554">
        <v>0.99</v>
      </c>
      <c r="W29" s="509"/>
      <c r="X29" s="67">
        <f t="shared" si="23"/>
        <v>0</v>
      </c>
      <c r="Y29" s="67">
        <f t="shared" si="24"/>
        <v>0</v>
      </c>
      <c r="Z29" s="67">
        <f t="shared" si="25"/>
        <v>0</v>
      </c>
      <c r="AA29" s="67">
        <f t="shared" si="26"/>
        <v>0</v>
      </c>
      <c r="AB29" s="67">
        <f t="shared" si="27"/>
        <v>0</v>
      </c>
    </row>
    <row r="30" spans="1:28" ht="63.75">
      <c r="A30" s="785"/>
      <c r="B30" s="809"/>
      <c r="C30" s="809"/>
      <c r="D30" s="809"/>
      <c r="E30" s="809"/>
      <c r="F30" s="809"/>
      <c r="G30" s="835"/>
      <c r="H30" s="835"/>
      <c r="I30" s="835"/>
      <c r="J30" s="536" t="s">
        <v>712</v>
      </c>
      <c r="K30" s="536" t="s">
        <v>713</v>
      </c>
      <c r="L30" s="857"/>
      <c r="M30" s="536" t="s">
        <v>85</v>
      </c>
      <c r="N30" s="537">
        <v>0.8</v>
      </c>
      <c r="O30" s="542">
        <v>0.8</v>
      </c>
      <c r="P30" s="551">
        <v>0.8</v>
      </c>
      <c r="Q30" s="553"/>
      <c r="R30" s="551">
        <v>0.8</v>
      </c>
      <c r="S30" s="553"/>
      <c r="T30" s="551">
        <v>0.8</v>
      </c>
      <c r="U30" s="553"/>
      <c r="V30" s="551">
        <v>0.8</v>
      </c>
      <c r="W30" s="509"/>
      <c r="X30" s="67">
        <f t="shared" si="23"/>
        <v>0</v>
      </c>
      <c r="Y30" s="67">
        <f t="shared" si="24"/>
        <v>0</v>
      </c>
      <c r="Z30" s="67">
        <f t="shared" si="25"/>
        <v>0</v>
      </c>
      <c r="AA30" s="67">
        <f t="shared" si="26"/>
        <v>0</v>
      </c>
      <c r="AB30" s="67">
        <f t="shared" si="27"/>
        <v>0</v>
      </c>
    </row>
    <row r="31" spans="1:28" ht="63.75">
      <c r="A31" s="785"/>
      <c r="B31" s="809"/>
      <c r="C31" s="809"/>
      <c r="D31" s="809"/>
      <c r="E31" s="809"/>
      <c r="F31" s="809"/>
      <c r="G31" s="835"/>
      <c r="H31" s="835"/>
      <c r="I31" s="835"/>
      <c r="J31" s="536" t="s">
        <v>714</v>
      </c>
      <c r="K31" s="536" t="s">
        <v>715</v>
      </c>
      <c r="L31" s="857"/>
      <c r="M31" s="536" t="s">
        <v>716</v>
      </c>
      <c r="N31" s="537">
        <v>0.86</v>
      </c>
      <c r="O31" s="542">
        <v>0.86</v>
      </c>
      <c r="P31" s="542">
        <v>0.86</v>
      </c>
      <c r="Q31" s="553"/>
      <c r="R31" s="542">
        <v>0.86</v>
      </c>
      <c r="S31" s="553"/>
      <c r="T31" s="542">
        <v>0.86</v>
      </c>
      <c r="U31" s="553"/>
      <c r="V31" s="551">
        <v>0.86</v>
      </c>
      <c r="W31" s="509"/>
      <c r="X31" s="67">
        <f t="shared" si="23"/>
        <v>0</v>
      </c>
      <c r="Y31" s="67">
        <f t="shared" si="24"/>
        <v>0</v>
      </c>
      <c r="Z31" s="67">
        <f t="shared" si="25"/>
        <v>0</v>
      </c>
      <c r="AA31" s="67">
        <f t="shared" si="26"/>
        <v>0</v>
      </c>
      <c r="AB31" s="67">
        <f t="shared" si="27"/>
        <v>0</v>
      </c>
    </row>
    <row r="32" spans="1:28" ht="64.5" customHeight="1">
      <c r="A32" s="785"/>
      <c r="B32" s="809"/>
      <c r="C32" s="809"/>
      <c r="D32" s="809"/>
      <c r="E32" s="809"/>
      <c r="F32" s="809"/>
      <c r="G32" s="835"/>
      <c r="H32" s="835"/>
      <c r="I32" s="835"/>
      <c r="J32" s="536" t="s">
        <v>717</v>
      </c>
      <c r="K32" s="536" t="s">
        <v>718</v>
      </c>
      <c r="L32" s="857"/>
      <c r="M32" s="536" t="s">
        <v>85</v>
      </c>
      <c r="N32" s="537">
        <v>0.81</v>
      </c>
      <c r="O32" s="542">
        <v>0.85</v>
      </c>
      <c r="P32" s="542">
        <v>0.85</v>
      </c>
      <c r="Q32" s="552"/>
      <c r="R32" s="542">
        <v>0.85</v>
      </c>
      <c r="S32" s="553"/>
      <c r="T32" s="542">
        <v>0.85</v>
      </c>
      <c r="U32" s="553"/>
      <c r="V32" s="551">
        <v>0.85</v>
      </c>
      <c r="W32" s="509"/>
      <c r="X32" s="67">
        <f t="shared" si="23"/>
        <v>0</v>
      </c>
      <c r="Y32" s="67">
        <f t="shared" si="24"/>
        <v>0</v>
      </c>
      <c r="Z32" s="67">
        <f t="shared" si="25"/>
        <v>0</v>
      </c>
      <c r="AA32" s="67">
        <f t="shared" si="26"/>
        <v>0</v>
      </c>
      <c r="AB32" s="67">
        <f t="shared" si="27"/>
        <v>0</v>
      </c>
    </row>
    <row r="33" spans="1:28" ht="80.25" customHeight="1">
      <c r="A33" s="766"/>
      <c r="B33" s="810"/>
      <c r="C33" s="810"/>
      <c r="D33" s="810"/>
      <c r="E33" s="810"/>
      <c r="F33" s="810"/>
      <c r="G33" s="836"/>
      <c r="H33" s="836"/>
      <c r="I33" s="836"/>
      <c r="J33" s="536" t="s">
        <v>719</v>
      </c>
      <c r="K33" s="536" t="s">
        <v>720</v>
      </c>
      <c r="L33" s="882"/>
      <c r="M33" s="536" t="s">
        <v>85</v>
      </c>
      <c r="N33" s="542">
        <v>1</v>
      </c>
      <c r="O33" s="542">
        <v>1</v>
      </c>
      <c r="P33" s="542">
        <v>1</v>
      </c>
      <c r="Q33" s="553"/>
      <c r="R33" s="542">
        <v>1</v>
      </c>
      <c r="S33" s="553"/>
      <c r="T33" s="542">
        <v>1</v>
      </c>
      <c r="U33" s="553"/>
      <c r="V33" s="551">
        <v>1</v>
      </c>
      <c r="W33" s="509"/>
      <c r="X33" s="67">
        <f t="shared" si="23"/>
        <v>0</v>
      </c>
      <c r="Y33" s="67">
        <f t="shared" si="24"/>
        <v>0</v>
      </c>
      <c r="Z33" s="67">
        <f t="shared" si="25"/>
        <v>0</v>
      </c>
      <c r="AA33" s="67">
        <f t="shared" si="26"/>
        <v>0</v>
      </c>
      <c r="AB33" s="67">
        <f t="shared" si="27"/>
        <v>0</v>
      </c>
    </row>
    <row r="34" spans="1:28" ht="61.5" customHeight="1">
      <c r="A34" s="883" t="s">
        <v>181</v>
      </c>
      <c r="B34" s="884"/>
      <c r="C34" s="884"/>
      <c r="D34" s="884"/>
      <c r="E34" s="884"/>
      <c r="F34" s="884"/>
      <c r="G34" s="884"/>
      <c r="H34" s="884"/>
      <c r="I34" s="884"/>
      <c r="J34" s="884"/>
      <c r="K34" s="885"/>
      <c r="L34" s="549"/>
      <c r="M34" s="549"/>
      <c r="N34" s="549"/>
      <c r="O34" s="549"/>
      <c r="P34" s="549"/>
      <c r="Q34" s="549"/>
      <c r="R34" s="549"/>
      <c r="S34" s="549"/>
      <c r="T34" s="549"/>
      <c r="U34" s="549"/>
      <c r="V34" s="549"/>
      <c r="W34" s="549"/>
      <c r="X34" s="57">
        <f t="shared" ref="X34:Y34" si="28">AVERAGE(X27:X32)</f>
        <v>0</v>
      </c>
      <c r="Y34" s="57">
        <f t="shared" si="28"/>
        <v>0</v>
      </c>
      <c r="Z34" s="57">
        <f>AVERAGE(Z27:Z33)</f>
        <v>0</v>
      </c>
      <c r="AA34" s="57">
        <f>AVERAGE(AA27:AA33)</f>
        <v>0</v>
      </c>
      <c r="AB34" s="57">
        <f>AVERAGE(AB27:AB33)</f>
        <v>0</v>
      </c>
    </row>
  </sheetData>
  <mergeCells count="69">
    <mergeCell ref="A34:K34"/>
    <mergeCell ref="A23:AB24"/>
    <mergeCell ref="P25:V25"/>
    <mergeCell ref="X25:AB25"/>
    <mergeCell ref="A27:A33"/>
    <mergeCell ref="B27:B33"/>
    <mergeCell ref="C27:C33"/>
    <mergeCell ref="D27:D33"/>
    <mergeCell ref="E27:E33"/>
    <mergeCell ref="F27:F33"/>
    <mergeCell ref="G27:G33"/>
    <mergeCell ref="H27:H33"/>
    <mergeCell ref="I27:I33"/>
    <mergeCell ref="A25:A26"/>
    <mergeCell ref="B25:B26"/>
    <mergeCell ref="C25:C26"/>
    <mergeCell ref="K25:K26"/>
    <mergeCell ref="L25:L33"/>
    <mergeCell ref="M25:M26"/>
    <mergeCell ref="D25:D26"/>
    <mergeCell ref="E25:E26"/>
    <mergeCell ref="F25:F26"/>
    <mergeCell ref="G25:G26"/>
    <mergeCell ref="H25:H26"/>
    <mergeCell ref="N25:N26"/>
    <mergeCell ref="O25:O26"/>
    <mergeCell ref="F15:F16"/>
    <mergeCell ref="D15:D16"/>
    <mergeCell ref="E15:E16"/>
    <mergeCell ref="A19:M19"/>
    <mergeCell ref="A12:A17"/>
    <mergeCell ref="B12:B17"/>
    <mergeCell ref="C12:C17"/>
    <mergeCell ref="D13:D14"/>
    <mergeCell ref="E13:E14"/>
    <mergeCell ref="F13:F14"/>
    <mergeCell ref="G15:G16"/>
    <mergeCell ref="H15:H16"/>
    <mergeCell ref="I25:I26"/>
    <mergeCell ref="J25:J26"/>
    <mergeCell ref="A1:D1"/>
    <mergeCell ref="E2:E3"/>
    <mergeCell ref="F2:F3"/>
    <mergeCell ref="A5:A10"/>
    <mergeCell ref="B5:B10"/>
    <mergeCell ref="E8:E10"/>
    <mergeCell ref="D2:D3"/>
    <mergeCell ref="F8:F10"/>
    <mergeCell ref="C5:C7"/>
    <mergeCell ref="D5:D7"/>
    <mergeCell ref="A2:A3"/>
    <mergeCell ref="B2:B3"/>
    <mergeCell ref="C2:C3"/>
    <mergeCell ref="M2:M3"/>
    <mergeCell ref="V2:Z2"/>
    <mergeCell ref="N2:T2"/>
    <mergeCell ref="H2:H3"/>
    <mergeCell ref="I2:I3"/>
    <mergeCell ref="J2:J3"/>
    <mergeCell ref="L2:L17"/>
    <mergeCell ref="H8:H10"/>
    <mergeCell ref="I8:I10"/>
    <mergeCell ref="I15:I16"/>
    <mergeCell ref="G8:G10"/>
    <mergeCell ref="K2:K3"/>
    <mergeCell ref="G13:G14"/>
    <mergeCell ref="H13:H14"/>
    <mergeCell ref="I13:I14"/>
    <mergeCell ref="G2:G3"/>
  </mergeCells>
  <conditionalFormatting sqref="V7:Y19 Z7:Z18 V8:Z10 V4:Z6">
    <cfRule type="cellIs" dxfId="156" priority="373" operator="lessThan">
      <formula>0.6</formula>
    </cfRule>
    <cfRule type="cellIs" dxfId="155" priority="374" operator="between">
      <formula>60%</formula>
      <formula>79%</formula>
    </cfRule>
    <cfRule type="cellIs" dxfId="154" priority="375" operator="between">
      <formula>80%</formula>
      <formula>100%</formula>
    </cfRule>
  </conditionalFormatting>
  <conditionalFormatting sqref="X27:AB34">
    <cfRule type="cellIs" dxfId="153" priority="1" operator="lessThan">
      <formula>0.6</formula>
    </cfRule>
    <cfRule type="cellIs" dxfId="152" priority="2" operator="between">
      <formula>60%</formula>
      <formula>79%</formula>
    </cfRule>
    <cfRule type="cellIs" dxfId="151" priority="3" operator="between">
      <formula>80%</formula>
      <formula>100%</formula>
    </cfRule>
  </conditionalFormatting>
  <hyperlinks>
    <hyperlink ref="A1:D1" location="Inicio!A1" display="INICIO"/>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tabColor rgb="FF92D050"/>
  </sheetPr>
  <dimension ref="A1:AC41"/>
  <sheetViews>
    <sheetView topLeftCell="K1" zoomScale="70" zoomScaleNormal="70" workbookViewId="0">
      <selection activeCell="AB41" sqref="AB41"/>
    </sheetView>
  </sheetViews>
  <sheetFormatPr baseColWidth="10" defaultColWidth="11.42578125" defaultRowHeight="12.75"/>
  <cols>
    <col min="1" max="3" width="11.42578125" style="35"/>
    <col min="4" max="4" width="15.140625" style="35" customWidth="1"/>
    <col min="5" max="5" width="24.85546875" style="35" customWidth="1"/>
    <col min="6" max="6" width="21.28515625" style="35" customWidth="1"/>
    <col min="7" max="8" width="11.42578125" style="35"/>
    <col min="9" max="9" width="16.28515625" style="35" customWidth="1"/>
    <col min="10" max="10" width="21.85546875" style="35" customWidth="1"/>
    <col min="11" max="11" width="26.7109375" style="35" customWidth="1"/>
    <col min="12" max="12" width="21.42578125" style="35" customWidth="1"/>
    <col min="13" max="13" width="16.140625" style="35" customWidth="1"/>
    <col min="14" max="14" width="11.42578125" style="35" customWidth="1"/>
    <col min="15" max="15" width="11.5703125" style="35" customWidth="1"/>
    <col min="16" max="16" width="11.42578125" style="35" customWidth="1"/>
    <col min="17" max="17" width="11.5703125" style="35" customWidth="1"/>
    <col min="18" max="18" width="11.42578125" style="35" customWidth="1"/>
    <col min="19" max="19" width="11.5703125" style="35" customWidth="1"/>
    <col min="20" max="21" width="11.42578125" style="35" customWidth="1"/>
    <col min="22" max="22" width="15.7109375" style="35" customWidth="1"/>
    <col min="23" max="23" width="15.85546875" style="35" customWidth="1"/>
    <col min="24" max="24" width="16.28515625" style="35" customWidth="1"/>
    <col min="25" max="25" width="17.7109375" style="35" customWidth="1"/>
    <col min="26" max="26" width="16.85546875" style="35" customWidth="1"/>
    <col min="27" max="27" width="15.28515625" style="35" customWidth="1"/>
    <col min="28" max="28" width="15.5703125" style="35" customWidth="1"/>
    <col min="29" max="29" width="88.7109375" style="282" customWidth="1"/>
    <col min="30" max="16384" width="11.42578125" style="35"/>
  </cols>
  <sheetData>
    <row r="1" spans="1:29" ht="43.5" customHeight="1">
      <c r="A1" s="757" t="s">
        <v>313</v>
      </c>
      <c r="B1" s="824"/>
      <c r="C1" s="824"/>
      <c r="D1" s="824"/>
    </row>
    <row r="2" spans="1:29" ht="57" customHeight="1">
      <c r="A2" s="813" t="s">
        <v>352</v>
      </c>
      <c r="B2" s="813" t="s">
        <v>350</v>
      </c>
      <c r="C2" s="813" t="s">
        <v>349</v>
      </c>
      <c r="D2" s="813" t="s">
        <v>0</v>
      </c>
      <c r="E2" s="813" t="s">
        <v>343</v>
      </c>
      <c r="F2" s="813" t="s">
        <v>346</v>
      </c>
      <c r="G2" s="813" t="s">
        <v>1</v>
      </c>
      <c r="H2" s="813" t="s">
        <v>469</v>
      </c>
      <c r="I2" s="813" t="s">
        <v>108</v>
      </c>
      <c r="J2" s="813" t="s">
        <v>187</v>
      </c>
      <c r="K2" s="813" t="s">
        <v>357</v>
      </c>
      <c r="L2" s="814" t="s">
        <v>277</v>
      </c>
      <c r="M2" s="813" t="s">
        <v>2</v>
      </c>
      <c r="N2" s="839" t="s">
        <v>3</v>
      </c>
      <c r="O2" s="839"/>
      <c r="P2" s="839"/>
      <c r="Q2" s="839"/>
      <c r="R2" s="839"/>
      <c r="S2" s="839"/>
      <c r="T2" s="839"/>
      <c r="U2" s="36"/>
      <c r="V2" s="786" t="s">
        <v>434</v>
      </c>
      <c r="W2" s="787"/>
      <c r="X2" s="787"/>
      <c r="Y2" s="787"/>
      <c r="Z2" s="788"/>
    </row>
    <row r="3" spans="1:29" ht="38.25">
      <c r="A3" s="813"/>
      <c r="B3" s="813"/>
      <c r="C3" s="813"/>
      <c r="D3" s="813"/>
      <c r="E3" s="813"/>
      <c r="F3" s="813"/>
      <c r="G3" s="813"/>
      <c r="H3" s="813"/>
      <c r="I3" s="813"/>
      <c r="J3" s="813"/>
      <c r="K3" s="813"/>
      <c r="L3" s="814"/>
      <c r="M3" s="813"/>
      <c r="N3" s="36" t="s">
        <v>124</v>
      </c>
      <c r="O3" s="36" t="s">
        <v>126</v>
      </c>
      <c r="P3" s="36" t="s">
        <v>125</v>
      </c>
      <c r="Q3" s="36" t="s">
        <v>127</v>
      </c>
      <c r="R3" s="36" t="s">
        <v>128</v>
      </c>
      <c r="S3" s="36" t="s">
        <v>129</v>
      </c>
      <c r="T3" s="36" t="s">
        <v>130</v>
      </c>
      <c r="U3" s="36" t="s">
        <v>131</v>
      </c>
      <c r="V3" s="36" t="s">
        <v>296</v>
      </c>
      <c r="W3" s="36" t="s">
        <v>292</v>
      </c>
      <c r="X3" s="36" t="s">
        <v>293</v>
      </c>
      <c r="Y3" s="36" t="s">
        <v>294</v>
      </c>
      <c r="Z3" s="342" t="s">
        <v>465</v>
      </c>
    </row>
    <row r="4" spans="1:29" ht="97.5" customHeight="1">
      <c r="A4" s="439" t="s">
        <v>424</v>
      </c>
      <c r="B4" s="437" t="s">
        <v>167</v>
      </c>
      <c r="C4" s="437" t="s">
        <v>5</v>
      </c>
      <c r="D4" s="437" t="s">
        <v>171</v>
      </c>
      <c r="E4" s="179" t="s">
        <v>10</v>
      </c>
      <c r="F4" s="179" t="s">
        <v>11</v>
      </c>
      <c r="G4" s="164">
        <v>0.9</v>
      </c>
      <c r="H4" s="168">
        <v>1</v>
      </c>
      <c r="I4" s="179" t="s">
        <v>151</v>
      </c>
      <c r="J4" s="179" t="s">
        <v>373</v>
      </c>
      <c r="K4" s="179" t="s">
        <v>408</v>
      </c>
      <c r="L4" s="814"/>
      <c r="M4" s="37" t="s">
        <v>164</v>
      </c>
      <c r="N4" s="58">
        <v>1</v>
      </c>
      <c r="O4" s="247"/>
      <c r="P4" s="58">
        <v>1</v>
      </c>
      <c r="Q4" s="247"/>
      <c r="R4" s="58">
        <v>1</v>
      </c>
      <c r="S4" s="247"/>
      <c r="T4" s="58">
        <v>1</v>
      </c>
      <c r="U4" s="256"/>
      <c r="V4" s="67">
        <f t="shared" ref="V4:V16" si="0">IFERROR((O4*100%)/N4,"-")</f>
        <v>0</v>
      </c>
      <c r="W4" s="67">
        <f t="shared" ref="W4:W16" si="1">IFERROR((Q4*100%)/P4,"-")</f>
        <v>0</v>
      </c>
      <c r="X4" s="67">
        <f t="shared" ref="X4:X16" si="2">IFERROR((S4*100%)/R4,"-")</f>
        <v>0</v>
      </c>
      <c r="Y4" s="67">
        <f t="shared" ref="Y4:Y16" si="3">IFERROR((U4*100%)/T4,"-")</f>
        <v>0</v>
      </c>
      <c r="Z4" s="67">
        <f t="shared" ref="Z4:Z16" si="4">IFERROR(AVERAGE(V4:Y4),"-")</f>
        <v>0</v>
      </c>
    </row>
    <row r="5" spans="1:29" ht="78" customHeight="1">
      <c r="A5" s="837" t="s">
        <v>29</v>
      </c>
      <c r="B5" s="820" t="s">
        <v>166</v>
      </c>
      <c r="C5" s="820" t="s">
        <v>27</v>
      </c>
      <c r="D5" s="820" t="s">
        <v>281</v>
      </c>
      <c r="E5" s="370" t="s">
        <v>28</v>
      </c>
      <c r="F5" s="373" t="s">
        <v>409</v>
      </c>
      <c r="G5" s="371">
        <v>1</v>
      </c>
      <c r="H5" s="372">
        <v>1</v>
      </c>
      <c r="I5" s="374" t="s">
        <v>134</v>
      </c>
      <c r="J5" s="443" t="s">
        <v>417</v>
      </c>
      <c r="K5" s="374" t="s">
        <v>473</v>
      </c>
      <c r="L5" s="814"/>
      <c r="M5" s="374" t="s">
        <v>449</v>
      </c>
      <c r="N5" s="60">
        <v>1</v>
      </c>
      <c r="O5" s="247"/>
      <c r="P5" s="60">
        <v>1</v>
      </c>
      <c r="Q5" s="252"/>
      <c r="R5" s="59">
        <v>1</v>
      </c>
      <c r="S5" s="247"/>
      <c r="T5" s="59">
        <v>1</v>
      </c>
      <c r="U5" s="257"/>
      <c r="V5" s="67">
        <f t="shared" si="0"/>
        <v>0</v>
      </c>
      <c r="W5" s="67">
        <f t="shared" si="1"/>
        <v>0</v>
      </c>
      <c r="X5" s="67">
        <f t="shared" si="2"/>
        <v>0</v>
      </c>
      <c r="Y5" s="67">
        <f t="shared" si="3"/>
        <v>0</v>
      </c>
      <c r="Z5" s="67">
        <f t="shared" si="4"/>
        <v>0</v>
      </c>
      <c r="AC5" s="283"/>
    </row>
    <row r="6" spans="1:29" ht="92.45" customHeight="1">
      <c r="A6" s="837"/>
      <c r="B6" s="820"/>
      <c r="C6" s="820"/>
      <c r="D6" s="820"/>
      <c r="E6" s="43" t="s">
        <v>135</v>
      </c>
      <c r="F6" s="44" t="s">
        <v>136</v>
      </c>
      <c r="G6" s="50">
        <v>2.1000000000000001E-2</v>
      </c>
      <c r="H6" s="47" t="s">
        <v>137</v>
      </c>
      <c r="I6" s="47" t="s">
        <v>138</v>
      </c>
      <c r="J6" s="409" t="s">
        <v>510</v>
      </c>
      <c r="K6" s="47" t="s">
        <v>139</v>
      </c>
      <c r="L6" s="814"/>
      <c r="M6" s="47" t="s">
        <v>41</v>
      </c>
      <c r="N6" s="60">
        <v>0</v>
      </c>
      <c r="O6" s="247"/>
      <c r="P6" s="60">
        <v>0</v>
      </c>
      <c r="Q6" s="247"/>
      <c r="R6" s="60">
        <v>0</v>
      </c>
      <c r="S6" s="247"/>
      <c r="T6" s="60">
        <v>1</v>
      </c>
      <c r="U6" s="256"/>
      <c r="V6" s="67" t="str">
        <f t="shared" si="0"/>
        <v>-</v>
      </c>
      <c r="W6" s="67" t="str">
        <f t="shared" si="1"/>
        <v>-</v>
      </c>
      <c r="X6" s="67" t="str">
        <f t="shared" si="2"/>
        <v>-</v>
      </c>
      <c r="Y6" s="67">
        <f t="shared" si="3"/>
        <v>0</v>
      </c>
      <c r="Z6" s="67">
        <f t="shared" si="4"/>
        <v>0</v>
      </c>
      <c r="AC6" s="284"/>
    </row>
    <row r="7" spans="1:29" ht="76.900000000000006" customHeight="1">
      <c r="A7" s="837"/>
      <c r="B7" s="820"/>
      <c r="C7" s="820"/>
      <c r="D7" s="820"/>
      <c r="E7" s="102" t="s">
        <v>33</v>
      </c>
      <c r="F7" s="378" t="s">
        <v>34</v>
      </c>
      <c r="G7" s="379">
        <v>0.7</v>
      </c>
      <c r="H7" s="380">
        <v>0.9</v>
      </c>
      <c r="I7" s="379" t="s">
        <v>156</v>
      </c>
      <c r="J7" s="409" t="s">
        <v>504</v>
      </c>
      <c r="K7" s="409" t="s">
        <v>506</v>
      </c>
      <c r="L7" s="814"/>
      <c r="M7" s="407" t="s">
        <v>503</v>
      </c>
      <c r="N7" s="60">
        <v>1</v>
      </c>
      <c r="O7" s="247"/>
      <c r="P7" s="60">
        <v>1</v>
      </c>
      <c r="Q7" s="247"/>
      <c r="R7" s="60">
        <v>1</v>
      </c>
      <c r="S7" s="247"/>
      <c r="T7" s="60">
        <v>1</v>
      </c>
      <c r="U7" s="256"/>
      <c r="V7" s="67">
        <f t="shared" ref="V7" si="5">IFERROR((O7*100%)/N7,"-")</f>
        <v>0</v>
      </c>
      <c r="W7" s="67">
        <f t="shared" ref="W7" si="6">IFERROR((Q7*100%)/P7,"-")</f>
        <v>0</v>
      </c>
      <c r="X7" s="67">
        <f t="shared" ref="X7" si="7">IFERROR((S7*100%)/R7,"-")</f>
        <v>0</v>
      </c>
      <c r="Y7" s="67">
        <f t="shared" ref="Y7" si="8">IFERROR((U7*100%)/T7,"-")</f>
        <v>0</v>
      </c>
      <c r="Z7" s="67">
        <f t="shared" ref="Z7" si="9">IFERROR(AVERAGE(V7:Y7),"-")</f>
        <v>0</v>
      </c>
      <c r="AC7" s="284"/>
    </row>
    <row r="8" spans="1:29" ht="87.6" customHeight="1">
      <c r="A8" s="837"/>
      <c r="B8" s="820"/>
      <c r="C8" s="820"/>
      <c r="D8" s="820"/>
      <c r="E8" s="102" t="s">
        <v>35</v>
      </c>
      <c r="F8" s="378" t="s">
        <v>34</v>
      </c>
      <c r="G8" s="379">
        <v>0.8</v>
      </c>
      <c r="H8" s="380">
        <v>0.9</v>
      </c>
      <c r="I8" s="379" t="s">
        <v>481</v>
      </c>
      <c r="J8" s="403" t="s">
        <v>274</v>
      </c>
      <c r="K8" s="409" t="s">
        <v>514</v>
      </c>
      <c r="L8" s="814"/>
      <c r="M8" s="409" t="s">
        <v>509</v>
      </c>
      <c r="N8" s="60">
        <v>0</v>
      </c>
      <c r="O8" s="247"/>
      <c r="P8" s="60">
        <v>1</v>
      </c>
      <c r="Q8" s="251"/>
      <c r="R8" s="104">
        <v>1</v>
      </c>
      <c r="S8" s="253"/>
      <c r="T8" s="60">
        <v>1</v>
      </c>
      <c r="U8" s="256"/>
      <c r="V8" s="67" t="str">
        <f t="shared" ref="V8" si="10">IFERROR((O8*100%)/N8,"-")</f>
        <v>-</v>
      </c>
      <c r="W8" s="67">
        <f t="shared" ref="W8" si="11">IFERROR((Q8*100%)/P8,"-")</f>
        <v>0</v>
      </c>
      <c r="X8" s="67">
        <f t="shared" ref="X8" si="12">IFERROR((S8*100%)/R8,"-")</f>
        <v>0</v>
      </c>
      <c r="Y8" s="67">
        <f t="shared" ref="Y8" si="13">IFERROR((U8*100%)/T8,"-")</f>
        <v>0</v>
      </c>
      <c r="Z8" s="67">
        <f t="shared" si="4"/>
        <v>0</v>
      </c>
      <c r="AC8" s="283"/>
    </row>
    <row r="9" spans="1:29" ht="76.150000000000006" customHeight="1">
      <c r="A9" s="837"/>
      <c r="B9" s="820"/>
      <c r="C9" s="820"/>
      <c r="D9" s="820"/>
      <c r="E9" s="102" t="s">
        <v>39</v>
      </c>
      <c r="F9" s="378" t="s">
        <v>40</v>
      </c>
      <c r="G9" s="379">
        <v>0.9</v>
      </c>
      <c r="H9" s="380">
        <v>0.9</v>
      </c>
      <c r="I9" s="443" t="s">
        <v>155</v>
      </c>
      <c r="J9" s="331" t="s">
        <v>42</v>
      </c>
      <c r="K9" s="443" t="s">
        <v>155</v>
      </c>
      <c r="L9" s="814"/>
      <c r="M9" s="45" t="s">
        <v>448</v>
      </c>
      <c r="N9" s="60">
        <v>0</v>
      </c>
      <c r="O9" s="247"/>
      <c r="P9" s="60">
        <v>1</v>
      </c>
      <c r="Q9" s="247"/>
      <c r="R9" s="60">
        <v>1</v>
      </c>
      <c r="S9" s="247"/>
      <c r="T9" s="60">
        <v>1</v>
      </c>
      <c r="U9" s="255"/>
      <c r="V9" s="67" t="str">
        <f t="shared" si="0"/>
        <v>-</v>
      </c>
      <c r="W9" s="67">
        <f t="shared" si="1"/>
        <v>0</v>
      </c>
      <c r="X9" s="67">
        <f t="shared" si="2"/>
        <v>0</v>
      </c>
      <c r="Y9" s="67">
        <f t="shared" si="3"/>
        <v>0</v>
      </c>
      <c r="Z9" s="67">
        <f t="shared" si="4"/>
        <v>0</v>
      </c>
      <c r="AC9" s="285"/>
    </row>
    <row r="10" spans="1:29" ht="56.25" customHeight="1">
      <c r="A10" s="837"/>
      <c r="B10" s="820"/>
      <c r="C10" s="820" t="s">
        <v>46</v>
      </c>
      <c r="D10" s="838" t="s">
        <v>172</v>
      </c>
      <c r="E10" s="820" t="s">
        <v>47</v>
      </c>
      <c r="F10" s="820" t="s">
        <v>48</v>
      </c>
      <c r="G10" s="840">
        <v>0.9</v>
      </c>
      <c r="H10" s="859">
        <v>0.9</v>
      </c>
      <c r="I10" s="795" t="s">
        <v>322</v>
      </c>
      <c r="J10" s="463" t="s">
        <v>169</v>
      </c>
      <c r="K10" s="463" t="s">
        <v>556</v>
      </c>
      <c r="L10" s="814"/>
      <c r="M10" s="463" t="s">
        <v>553</v>
      </c>
      <c r="N10" s="60">
        <v>1</v>
      </c>
      <c r="O10" s="247"/>
      <c r="P10" s="60">
        <v>1</v>
      </c>
      <c r="Q10" s="247"/>
      <c r="R10" s="60">
        <v>1</v>
      </c>
      <c r="S10" s="247"/>
      <c r="T10" s="60">
        <v>1</v>
      </c>
      <c r="U10" s="256"/>
      <c r="V10" s="67">
        <f t="shared" si="0"/>
        <v>0</v>
      </c>
      <c r="W10" s="67">
        <f t="shared" ref="W10:W12" si="14">IFERROR((Q10*100%)/P10,"-")</f>
        <v>0</v>
      </c>
      <c r="X10" s="67">
        <f t="shared" si="2"/>
        <v>0</v>
      </c>
      <c r="Y10" s="67">
        <f t="shared" si="3"/>
        <v>0</v>
      </c>
      <c r="Z10" s="67">
        <f t="shared" si="4"/>
        <v>0</v>
      </c>
      <c r="AC10" s="284"/>
    </row>
    <row r="11" spans="1:29" ht="56.25" customHeight="1">
      <c r="A11" s="837"/>
      <c r="B11" s="820"/>
      <c r="C11" s="820"/>
      <c r="D11" s="838"/>
      <c r="E11" s="820"/>
      <c r="F11" s="820"/>
      <c r="G11" s="840"/>
      <c r="H11" s="859"/>
      <c r="I11" s="796"/>
      <c r="J11" s="473" t="s">
        <v>569</v>
      </c>
      <c r="K11" s="473" t="s">
        <v>570</v>
      </c>
      <c r="L11" s="814"/>
      <c r="M11" s="463" t="s">
        <v>554</v>
      </c>
      <c r="N11" s="60">
        <v>1</v>
      </c>
      <c r="O11" s="247"/>
      <c r="P11" s="60">
        <v>1</v>
      </c>
      <c r="Q11" s="247"/>
      <c r="R11" s="60">
        <v>1</v>
      </c>
      <c r="S11" s="247"/>
      <c r="T11" s="60">
        <v>1</v>
      </c>
      <c r="U11" s="256"/>
      <c r="V11" s="67">
        <f t="shared" ref="V11" si="15">IFERROR((O11*100%)/N11,"-")</f>
        <v>0</v>
      </c>
      <c r="W11" s="67">
        <f t="shared" ref="W11" si="16">IFERROR((Q11*100%)/P11,"-")</f>
        <v>0</v>
      </c>
      <c r="X11" s="67">
        <f t="shared" ref="X11" si="17">IFERROR((S11*100%)/R11,"-")</f>
        <v>0</v>
      </c>
      <c r="Y11" s="67">
        <f t="shared" ref="Y11" si="18">IFERROR((U11*100%)/T11,"-")</f>
        <v>0</v>
      </c>
      <c r="Z11" s="67">
        <f t="shared" ref="Z11" si="19">IFERROR(AVERAGE(V11:Y11),"-")</f>
        <v>0</v>
      </c>
      <c r="AC11" s="284"/>
    </row>
    <row r="12" spans="1:29" ht="70.900000000000006" customHeight="1">
      <c r="A12" s="837"/>
      <c r="B12" s="820"/>
      <c r="C12" s="820"/>
      <c r="D12" s="838"/>
      <c r="E12" s="820"/>
      <c r="F12" s="820"/>
      <c r="G12" s="840"/>
      <c r="H12" s="859"/>
      <c r="I12" s="797"/>
      <c r="J12" s="419" t="s">
        <v>549</v>
      </c>
      <c r="K12" s="463" t="s">
        <v>550</v>
      </c>
      <c r="L12" s="814"/>
      <c r="M12" s="463" t="s">
        <v>558</v>
      </c>
      <c r="N12" s="60">
        <v>0</v>
      </c>
      <c r="O12" s="247"/>
      <c r="P12" s="60">
        <v>1</v>
      </c>
      <c r="Q12" s="247"/>
      <c r="R12" s="60">
        <v>0</v>
      </c>
      <c r="S12" s="247"/>
      <c r="T12" s="60">
        <v>1</v>
      </c>
      <c r="U12" s="256"/>
      <c r="V12" s="67" t="str">
        <f t="shared" si="0"/>
        <v>-</v>
      </c>
      <c r="W12" s="67">
        <f t="shared" si="14"/>
        <v>0</v>
      </c>
      <c r="X12" s="67" t="str">
        <f t="shared" si="2"/>
        <v>-</v>
      </c>
      <c r="Y12" s="67">
        <f t="shared" si="3"/>
        <v>0</v>
      </c>
      <c r="Z12" s="67">
        <f t="shared" si="4"/>
        <v>0</v>
      </c>
      <c r="AC12" s="284"/>
    </row>
    <row r="13" spans="1:29" ht="159" customHeight="1">
      <c r="A13" s="160" t="s">
        <v>392</v>
      </c>
      <c r="B13" s="161" t="s">
        <v>282</v>
      </c>
      <c r="C13" s="161" t="s">
        <v>283</v>
      </c>
      <c r="D13" s="161" t="s">
        <v>284</v>
      </c>
      <c r="E13" s="161" t="s">
        <v>64</v>
      </c>
      <c r="F13" s="161" t="s">
        <v>288</v>
      </c>
      <c r="G13" s="63" t="s">
        <v>425</v>
      </c>
      <c r="H13" s="226">
        <v>5.0000000000000001E-3</v>
      </c>
      <c r="I13" s="212" t="s">
        <v>66</v>
      </c>
      <c r="J13" s="52" t="s">
        <v>142</v>
      </c>
      <c r="K13" s="51" t="s">
        <v>143</v>
      </c>
      <c r="L13" s="814"/>
      <c r="M13" s="103" t="s">
        <v>68</v>
      </c>
      <c r="N13" s="63" t="s">
        <v>425</v>
      </c>
      <c r="O13" s="249"/>
      <c r="P13" s="63">
        <v>5.0000000000000001E-3</v>
      </c>
      <c r="Q13" s="249"/>
      <c r="R13" s="63">
        <v>5.0000000000000001E-3</v>
      </c>
      <c r="S13" s="249"/>
      <c r="T13" s="63">
        <v>5.0000000000000001E-3</v>
      </c>
      <c r="U13" s="258"/>
      <c r="V13" s="67" t="str">
        <f>IF(O13,IF(O13&gt;=0.5%,100%,IF(AND(O13&gt;0.4%),79%,0%)),"-")</f>
        <v>-</v>
      </c>
      <c r="W13" s="67" t="str">
        <f>IF(Q13,IF(Q13&gt;=0.5%,100%,IF(AND(Q13&gt;0.4%),79%,0%)),"-")</f>
        <v>-</v>
      </c>
      <c r="X13" s="67" t="str">
        <f>IF(S13,IF(S13&gt;=0.5%,100%,IF(AND(S13&gt;0.4%),79%,0%)),"-")</f>
        <v>-</v>
      </c>
      <c r="Y13" s="67" t="str">
        <f>IF(U13,IF(U13&gt;=0.5%,100%,IF(AND(U13&gt;0.4%),79%,0%)),"-")</f>
        <v>-</v>
      </c>
      <c r="Z13" s="67" t="str">
        <f t="shared" si="4"/>
        <v>-</v>
      </c>
      <c r="AC13" s="284"/>
    </row>
    <row r="14" spans="1:29" ht="117" customHeight="1">
      <c r="A14" s="765" t="s">
        <v>110</v>
      </c>
      <c r="B14" s="819" t="s">
        <v>71</v>
      </c>
      <c r="C14" s="819" t="s">
        <v>72</v>
      </c>
      <c r="D14" s="819" t="s">
        <v>81</v>
      </c>
      <c r="E14" s="819" t="s">
        <v>82</v>
      </c>
      <c r="F14" s="819" t="s">
        <v>83</v>
      </c>
      <c r="G14" s="817">
        <v>0.7</v>
      </c>
      <c r="H14" s="811">
        <v>0.8</v>
      </c>
      <c r="I14" s="54" t="s">
        <v>163</v>
      </c>
      <c r="J14" s="54" t="s">
        <v>147</v>
      </c>
      <c r="K14" s="54" t="s">
        <v>163</v>
      </c>
      <c r="L14" s="814"/>
      <c r="M14" s="54" t="s">
        <v>113</v>
      </c>
      <c r="N14" s="64">
        <v>0</v>
      </c>
      <c r="O14" s="247"/>
      <c r="P14" s="64" t="s">
        <v>399</v>
      </c>
      <c r="Q14" s="252"/>
      <c r="R14" s="64">
        <v>0</v>
      </c>
      <c r="S14" s="247"/>
      <c r="T14" s="64" t="s">
        <v>399</v>
      </c>
      <c r="U14" s="280"/>
      <c r="V14" s="67" t="str">
        <f>IF(O14,IF(O14&gt;=90%,100%,59%),"-")</f>
        <v>-</v>
      </c>
      <c r="W14" s="67" t="str">
        <f>IF(Q14,IF(Q14&gt;=90%,100%,59%),"-")</f>
        <v>-</v>
      </c>
      <c r="X14" s="67" t="str">
        <f>IF(S14,IF(S14&gt;=90%,100%,59%),"-")</f>
        <v>-</v>
      </c>
      <c r="Y14" s="67" t="str">
        <f>IF(U14,IF(U14&gt;=90%,100%,59%),"-")</f>
        <v>-</v>
      </c>
      <c r="Z14" s="67" t="str">
        <f t="shared" si="4"/>
        <v>-</v>
      </c>
      <c r="AC14" s="284"/>
    </row>
    <row r="15" spans="1:29" ht="99.75" customHeight="1">
      <c r="A15" s="766"/>
      <c r="B15" s="819"/>
      <c r="C15" s="819"/>
      <c r="D15" s="819"/>
      <c r="E15" s="819"/>
      <c r="F15" s="819"/>
      <c r="G15" s="817"/>
      <c r="H15" s="811"/>
      <c r="I15" s="54" t="s">
        <v>474</v>
      </c>
      <c r="J15" s="435" t="s">
        <v>472</v>
      </c>
      <c r="K15" s="435" t="s">
        <v>471</v>
      </c>
      <c r="L15" s="814"/>
      <c r="M15" s="54" t="s">
        <v>113</v>
      </c>
      <c r="N15" s="64">
        <v>1</v>
      </c>
      <c r="O15" s="247"/>
      <c r="P15" s="64">
        <v>1</v>
      </c>
      <c r="Q15" s="247"/>
      <c r="R15" s="64">
        <v>0</v>
      </c>
      <c r="S15" s="247"/>
      <c r="T15" s="64">
        <v>0</v>
      </c>
      <c r="U15" s="255"/>
      <c r="V15" s="67">
        <f t="shared" si="0"/>
        <v>0</v>
      </c>
      <c r="W15" s="67">
        <f t="shared" si="1"/>
        <v>0</v>
      </c>
      <c r="X15" s="67" t="str">
        <f t="shared" si="2"/>
        <v>-</v>
      </c>
      <c r="Y15" s="67" t="str">
        <f t="shared" si="3"/>
        <v>-</v>
      </c>
      <c r="Z15" s="67">
        <f t="shared" si="4"/>
        <v>0</v>
      </c>
      <c r="AC15" s="284"/>
    </row>
    <row r="16" spans="1:29" ht="107.25" customHeight="1">
      <c r="A16" s="160" t="s">
        <v>111</v>
      </c>
      <c r="B16" s="222" t="s">
        <v>286</v>
      </c>
      <c r="C16" s="222" t="s">
        <v>287</v>
      </c>
      <c r="D16" s="222" t="s">
        <v>411</v>
      </c>
      <c r="E16" s="223" t="s">
        <v>413</v>
      </c>
      <c r="F16" s="223" t="s">
        <v>414</v>
      </c>
      <c r="G16" s="478">
        <v>0.8</v>
      </c>
      <c r="H16" s="478" t="s">
        <v>412</v>
      </c>
      <c r="I16" s="223" t="s">
        <v>414</v>
      </c>
      <c r="J16" s="479" t="s">
        <v>415</v>
      </c>
      <c r="K16" s="191" t="s">
        <v>416</v>
      </c>
      <c r="L16" s="814"/>
      <c r="M16" s="55" t="s">
        <v>116</v>
      </c>
      <c r="N16" s="80">
        <v>1</v>
      </c>
      <c r="O16" s="262"/>
      <c r="P16" s="80">
        <v>1</v>
      </c>
      <c r="Q16" s="264"/>
      <c r="R16" s="80">
        <v>1</v>
      </c>
      <c r="S16" s="247"/>
      <c r="T16" s="80">
        <v>1</v>
      </c>
      <c r="U16" s="270"/>
      <c r="V16" s="67">
        <f t="shared" si="0"/>
        <v>0</v>
      </c>
      <c r="W16" s="67">
        <f t="shared" si="1"/>
        <v>0</v>
      </c>
      <c r="X16" s="67">
        <f t="shared" si="2"/>
        <v>0</v>
      </c>
      <c r="Y16" s="67">
        <f t="shared" si="3"/>
        <v>0</v>
      </c>
      <c r="Z16" s="67">
        <f t="shared" si="4"/>
        <v>0</v>
      </c>
      <c r="AC16" s="283"/>
    </row>
    <row r="17" spans="1:29" ht="45.6" customHeight="1">
      <c r="A17" s="758" t="s">
        <v>181</v>
      </c>
      <c r="B17" s="759"/>
      <c r="C17" s="759"/>
      <c r="D17" s="759"/>
      <c r="E17" s="759"/>
      <c r="F17" s="759"/>
      <c r="G17" s="759"/>
      <c r="H17" s="759"/>
      <c r="I17" s="759"/>
      <c r="J17" s="759"/>
      <c r="K17" s="759"/>
      <c r="L17" s="759"/>
      <c r="M17" s="760"/>
      <c r="N17" s="56"/>
      <c r="O17" s="56"/>
      <c r="P17" s="56"/>
      <c r="Q17" s="56"/>
      <c r="R17" s="56"/>
      <c r="S17" s="56"/>
      <c r="T17" s="56"/>
      <c r="U17" s="56"/>
      <c r="V17" s="57">
        <f>AVERAGE(V4:V16)</f>
        <v>0</v>
      </c>
      <c r="W17" s="57">
        <f>AVERAGE(W4:W16)</f>
        <v>0</v>
      </c>
      <c r="X17" s="57">
        <f>AVERAGE(X4:X16)</f>
        <v>0</v>
      </c>
      <c r="Y17" s="57">
        <f>AVERAGE(Y4:Y16)</f>
        <v>0</v>
      </c>
      <c r="Z17" s="57">
        <f>AVERAGE(Z4:Z16)</f>
        <v>0</v>
      </c>
      <c r="AC17" s="284"/>
    </row>
    <row r="21" spans="1:29" ht="54.75" customHeight="1">
      <c r="A21" s="886" t="s">
        <v>577</v>
      </c>
      <c r="B21" s="886"/>
      <c r="C21" s="886"/>
      <c r="D21" s="886"/>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284"/>
    </row>
    <row r="22" spans="1:29" ht="38.25" customHeight="1">
      <c r="A22" s="813" t="s">
        <v>353</v>
      </c>
      <c r="B22" s="813" t="s">
        <v>350</v>
      </c>
      <c r="C22" s="813" t="s">
        <v>349</v>
      </c>
      <c r="D22" s="813" t="s">
        <v>0</v>
      </c>
      <c r="E22" s="813" t="s">
        <v>343</v>
      </c>
      <c r="F22" s="813" t="s">
        <v>667</v>
      </c>
      <c r="G22" s="813" t="s">
        <v>1</v>
      </c>
      <c r="H22" s="813" t="s">
        <v>469</v>
      </c>
      <c r="I22" s="813" t="s">
        <v>108</v>
      </c>
      <c r="J22" s="813" t="s">
        <v>579</v>
      </c>
      <c r="K22" s="813" t="s">
        <v>357</v>
      </c>
      <c r="L22" s="789" t="s">
        <v>277</v>
      </c>
      <c r="M22" s="813" t="s">
        <v>2</v>
      </c>
      <c r="N22" s="813" t="s">
        <v>581</v>
      </c>
      <c r="O22" s="813" t="s">
        <v>469</v>
      </c>
      <c r="P22" s="839" t="s">
        <v>3</v>
      </c>
      <c r="Q22" s="839"/>
      <c r="R22" s="839"/>
      <c r="S22" s="839"/>
      <c r="T22" s="839"/>
      <c r="U22" s="839"/>
      <c r="V22" s="839"/>
      <c r="W22" s="535"/>
      <c r="X22" s="786" t="s">
        <v>434</v>
      </c>
      <c r="Y22" s="787"/>
      <c r="Z22" s="787"/>
      <c r="AA22" s="787"/>
      <c r="AB22" s="788"/>
      <c r="AC22" s="284"/>
    </row>
    <row r="23" spans="1:29" ht="38.25">
      <c r="A23" s="813"/>
      <c r="B23" s="813"/>
      <c r="C23" s="813"/>
      <c r="D23" s="813"/>
      <c r="E23" s="813"/>
      <c r="F23" s="813"/>
      <c r="G23" s="813"/>
      <c r="H23" s="813"/>
      <c r="I23" s="813"/>
      <c r="J23" s="813"/>
      <c r="K23" s="813"/>
      <c r="L23" s="790"/>
      <c r="M23" s="813"/>
      <c r="N23" s="813"/>
      <c r="O23" s="813"/>
      <c r="P23" s="484" t="s">
        <v>124</v>
      </c>
      <c r="Q23" s="484" t="s">
        <v>126</v>
      </c>
      <c r="R23" s="484" t="s">
        <v>125</v>
      </c>
      <c r="S23" s="484" t="s">
        <v>127</v>
      </c>
      <c r="T23" s="484" t="s">
        <v>128</v>
      </c>
      <c r="U23" s="484" t="s">
        <v>129</v>
      </c>
      <c r="V23" s="484" t="s">
        <v>130</v>
      </c>
      <c r="W23" s="484" t="s">
        <v>131</v>
      </c>
      <c r="X23" s="484" t="s">
        <v>295</v>
      </c>
      <c r="Y23" s="484" t="s">
        <v>292</v>
      </c>
      <c r="Z23" s="484" t="s">
        <v>293</v>
      </c>
      <c r="AA23" s="484" t="s">
        <v>294</v>
      </c>
      <c r="AB23" s="485" t="s">
        <v>582</v>
      </c>
      <c r="AC23" s="284"/>
    </row>
    <row r="24" spans="1:29" ht="104.25" customHeight="1">
      <c r="A24" s="837" t="s">
        <v>110</v>
      </c>
      <c r="B24" s="806" t="s">
        <v>71</v>
      </c>
      <c r="C24" s="806" t="s">
        <v>72</v>
      </c>
      <c r="D24" s="806" t="s">
        <v>583</v>
      </c>
      <c r="E24" s="806" t="s">
        <v>721</v>
      </c>
      <c r="F24" s="806" t="s">
        <v>722</v>
      </c>
      <c r="G24" s="807">
        <v>0.7</v>
      </c>
      <c r="H24" s="807">
        <v>0.8</v>
      </c>
      <c r="I24" s="806" t="s">
        <v>608</v>
      </c>
      <c r="J24" s="556" t="s">
        <v>723</v>
      </c>
      <c r="K24" s="536" t="s">
        <v>724</v>
      </c>
      <c r="L24" s="790"/>
      <c r="M24" s="536" t="s">
        <v>116</v>
      </c>
      <c r="N24" s="537">
        <v>1</v>
      </c>
      <c r="O24" s="537">
        <v>1</v>
      </c>
      <c r="P24" s="537">
        <v>1</v>
      </c>
      <c r="Q24" s="181"/>
      <c r="R24" s="537">
        <v>1</v>
      </c>
      <c r="S24" s="181"/>
      <c r="T24" s="537">
        <v>1</v>
      </c>
      <c r="U24" s="181"/>
      <c r="V24" s="537">
        <v>1</v>
      </c>
      <c r="W24" s="509"/>
      <c r="X24" s="499">
        <f>IFERROR((Q24*100%)/P24,"-")</f>
        <v>0</v>
      </c>
      <c r="Y24" s="499">
        <f>IFERROR((S24*100%)/R24,"-")</f>
        <v>0</v>
      </c>
      <c r="Z24" s="499">
        <f>IFERROR((U24*100%)/T24,"-")</f>
        <v>0</v>
      </c>
      <c r="AA24" s="499">
        <f>IFERROR((W24*100%)/V24,"-")</f>
        <v>0</v>
      </c>
      <c r="AB24" s="499">
        <f>IFERROR(AVERAGE(X24:AA24),"-")</f>
        <v>0</v>
      </c>
      <c r="AC24" s="283"/>
    </row>
    <row r="25" spans="1:29" ht="99.75" customHeight="1">
      <c r="A25" s="837"/>
      <c r="B25" s="806"/>
      <c r="C25" s="806"/>
      <c r="D25" s="806"/>
      <c r="E25" s="806"/>
      <c r="F25" s="806"/>
      <c r="G25" s="807"/>
      <c r="H25" s="807"/>
      <c r="I25" s="806"/>
      <c r="J25" s="556" t="s">
        <v>725</v>
      </c>
      <c r="K25" s="536" t="s">
        <v>726</v>
      </c>
      <c r="L25" s="790"/>
      <c r="M25" s="536" t="s">
        <v>116</v>
      </c>
      <c r="N25" s="537">
        <v>1</v>
      </c>
      <c r="O25" s="537">
        <v>1</v>
      </c>
      <c r="P25" s="538">
        <v>1</v>
      </c>
      <c r="Q25" s="515"/>
      <c r="R25" s="538">
        <v>1</v>
      </c>
      <c r="S25" s="515"/>
      <c r="T25" s="538">
        <v>1</v>
      </c>
      <c r="U25" s="515"/>
      <c r="V25" s="538">
        <v>1</v>
      </c>
      <c r="W25" s="509"/>
      <c r="X25" s="499">
        <f t="shared" ref="X25:X36" si="20">IFERROR((Q25*100%)/P25,"-")</f>
        <v>0</v>
      </c>
      <c r="Y25" s="499">
        <f t="shared" ref="Y25:Y36" si="21">IFERROR((S25*100%)/R25,"-")</f>
        <v>0</v>
      </c>
      <c r="Z25" s="499">
        <f t="shared" ref="Z25:Z36" si="22">IFERROR((U25*100%)/T25,"-")</f>
        <v>0</v>
      </c>
      <c r="AA25" s="499">
        <f t="shared" ref="AA25:AA36" si="23">IFERROR((W25*100%)/V25,"-")</f>
        <v>0</v>
      </c>
      <c r="AB25" s="499">
        <f t="shared" ref="AB25:AB37" si="24">IFERROR(AVERAGE(X25:AA25),"-")</f>
        <v>0</v>
      </c>
      <c r="AC25" s="557"/>
    </row>
    <row r="26" spans="1:29" ht="61.5" customHeight="1">
      <c r="A26" s="837"/>
      <c r="B26" s="806"/>
      <c r="C26" s="806"/>
      <c r="D26" s="806"/>
      <c r="E26" s="806"/>
      <c r="F26" s="806"/>
      <c r="G26" s="807"/>
      <c r="H26" s="807"/>
      <c r="I26" s="806"/>
      <c r="J26" s="558" t="s">
        <v>727</v>
      </c>
      <c r="K26" s="559" t="s">
        <v>728</v>
      </c>
      <c r="L26" s="790"/>
      <c r="M26" s="536" t="s">
        <v>116</v>
      </c>
      <c r="N26" s="537">
        <v>1</v>
      </c>
      <c r="O26" s="542">
        <v>1</v>
      </c>
      <c r="P26" s="538">
        <v>1</v>
      </c>
      <c r="Q26" s="515"/>
      <c r="R26" s="538">
        <v>1</v>
      </c>
      <c r="S26" s="515"/>
      <c r="T26" s="538">
        <v>1</v>
      </c>
      <c r="U26" s="515"/>
      <c r="V26" s="538">
        <v>1</v>
      </c>
      <c r="W26" s="509"/>
      <c r="X26" s="499">
        <f t="shared" si="20"/>
        <v>0</v>
      </c>
      <c r="Y26" s="499">
        <f t="shared" si="21"/>
        <v>0</v>
      </c>
      <c r="Z26" s="499">
        <f t="shared" si="22"/>
        <v>0</v>
      </c>
      <c r="AA26" s="499">
        <f t="shared" si="23"/>
        <v>0</v>
      </c>
      <c r="AB26" s="499">
        <f t="shared" si="24"/>
        <v>0</v>
      </c>
      <c r="AC26" s="284"/>
    </row>
    <row r="27" spans="1:29" ht="171.75" customHeight="1">
      <c r="A27" s="837"/>
      <c r="B27" s="806"/>
      <c r="C27" s="806"/>
      <c r="D27" s="806"/>
      <c r="E27" s="806"/>
      <c r="F27" s="806"/>
      <c r="G27" s="807"/>
      <c r="H27" s="807"/>
      <c r="I27" s="806"/>
      <c r="J27" s="558" t="s">
        <v>729</v>
      </c>
      <c r="K27" s="559" t="s">
        <v>730</v>
      </c>
      <c r="L27" s="790"/>
      <c r="M27" s="536" t="s">
        <v>41</v>
      </c>
      <c r="N27" s="537">
        <v>0.81</v>
      </c>
      <c r="O27" s="542" t="s">
        <v>731</v>
      </c>
      <c r="P27" s="542">
        <v>1</v>
      </c>
      <c r="Q27" s="560"/>
      <c r="R27" s="542">
        <v>1</v>
      </c>
      <c r="S27" s="560"/>
      <c r="T27" s="542">
        <v>1</v>
      </c>
      <c r="U27" s="560"/>
      <c r="V27" s="542">
        <v>1</v>
      </c>
      <c r="W27" s="509"/>
      <c r="X27" s="499">
        <f t="shared" si="20"/>
        <v>0</v>
      </c>
      <c r="Y27" s="499">
        <f t="shared" si="21"/>
        <v>0</v>
      </c>
      <c r="Z27" s="499">
        <f t="shared" si="22"/>
        <v>0</v>
      </c>
      <c r="AA27" s="499">
        <f t="shared" si="23"/>
        <v>0</v>
      </c>
      <c r="AB27" s="499">
        <f t="shared" si="24"/>
        <v>0</v>
      </c>
      <c r="AC27" s="557"/>
    </row>
    <row r="28" spans="1:29" ht="113.25" customHeight="1">
      <c r="A28" s="837"/>
      <c r="B28" s="806"/>
      <c r="C28" s="806"/>
      <c r="D28" s="806"/>
      <c r="E28" s="806"/>
      <c r="F28" s="806"/>
      <c r="G28" s="807"/>
      <c r="H28" s="807"/>
      <c r="I28" s="806"/>
      <c r="J28" s="558" t="s">
        <v>732</v>
      </c>
      <c r="K28" s="559" t="s">
        <v>733</v>
      </c>
      <c r="L28" s="790"/>
      <c r="M28" s="536" t="s">
        <v>41</v>
      </c>
      <c r="N28" s="561">
        <v>0.80300000000000005</v>
      </c>
      <c r="O28" s="542" t="s">
        <v>731</v>
      </c>
      <c r="P28" s="542">
        <v>1</v>
      </c>
      <c r="Q28" s="560"/>
      <c r="R28" s="542">
        <v>1</v>
      </c>
      <c r="S28" s="560"/>
      <c r="T28" s="542">
        <v>1</v>
      </c>
      <c r="U28" s="560"/>
      <c r="V28" s="542">
        <v>1</v>
      </c>
      <c r="W28" s="509"/>
      <c r="X28" s="499">
        <f t="shared" si="20"/>
        <v>0</v>
      </c>
      <c r="Y28" s="499">
        <f t="shared" si="21"/>
        <v>0</v>
      </c>
      <c r="Z28" s="499">
        <f t="shared" si="22"/>
        <v>0</v>
      </c>
      <c r="AA28" s="499">
        <f t="shared" si="23"/>
        <v>0</v>
      </c>
      <c r="AB28" s="499">
        <f t="shared" si="24"/>
        <v>0</v>
      </c>
      <c r="AC28" s="284"/>
    </row>
    <row r="29" spans="1:29" ht="69.75" customHeight="1">
      <c r="A29" s="837"/>
      <c r="B29" s="806"/>
      <c r="C29" s="806"/>
      <c r="D29" s="806"/>
      <c r="E29" s="806"/>
      <c r="F29" s="806"/>
      <c r="G29" s="807"/>
      <c r="H29" s="807"/>
      <c r="I29" s="806"/>
      <c r="J29" s="558" t="s">
        <v>734</v>
      </c>
      <c r="K29" s="559" t="s">
        <v>735</v>
      </c>
      <c r="L29" s="790"/>
      <c r="M29" s="536" t="s">
        <v>736</v>
      </c>
      <c r="N29" s="562" t="s">
        <v>737</v>
      </c>
      <c r="O29" s="562" t="s">
        <v>737</v>
      </c>
      <c r="P29" s="562" t="s">
        <v>737</v>
      </c>
      <c r="Q29" s="560"/>
      <c r="R29" s="562" t="s">
        <v>737</v>
      </c>
      <c r="S29" s="560"/>
      <c r="T29" s="562" t="s">
        <v>737</v>
      </c>
      <c r="U29" s="560"/>
      <c r="V29" s="562" t="s">
        <v>737</v>
      </c>
      <c r="W29" s="509"/>
      <c r="X29" s="67" t="str">
        <f>IF(Q29,IF(Q29&lt;=3%,100%,0%),"-")</f>
        <v>-</v>
      </c>
      <c r="Y29" s="67" t="str">
        <f>IF(S29,IF(S29&lt;=3%,100%,0%),"-")</f>
        <v>-</v>
      </c>
      <c r="Z29" s="67" t="str">
        <f>IF(U29,IF(U29&lt;=3%,100%,0%),"-")</f>
        <v>-</v>
      </c>
      <c r="AA29" s="67" t="str">
        <f>IF(W29,IF(W29&lt;=3%,100%,0%),"-")</f>
        <v>-</v>
      </c>
      <c r="AB29" s="499" t="str">
        <f t="shared" si="24"/>
        <v>-</v>
      </c>
      <c r="AC29" s="284"/>
    </row>
    <row r="30" spans="1:29" ht="100.5" customHeight="1">
      <c r="A30" s="837"/>
      <c r="B30" s="806"/>
      <c r="C30" s="806"/>
      <c r="D30" s="806"/>
      <c r="E30" s="806"/>
      <c r="F30" s="806"/>
      <c r="G30" s="807"/>
      <c r="H30" s="807"/>
      <c r="I30" s="806"/>
      <c r="J30" s="558" t="s">
        <v>738</v>
      </c>
      <c r="K30" s="559" t="s">
        <v>739</v>
      </c>
      <c r="L30" s="790"/>
      <c r="M30" s="536" t="s">
        <v>736</v>
      </c>
      <c r="N30" s="562" t="s">
        <v>740</v>
      </c>
      <c r="O30" s="562" t="s">
        <v>740</v>
      </c>
      <c r="P30" s="562" t="s">
        <v>740</v>
      </c>
      <c r="Q30" s="560"/>
      <c r="R30" s="562" t="s">
        <v>740</v>
      </c>
      <c r="S30" s="560"/>
      <c r="T30" s="562" t="s">
        <v>740</v>
      </c>
      <c r="U30" s="560"/>
      <c r="V30" s="562" t="s">
        <v>740</v>
      </c>
      <c r="W30" s="509"/>
      <c r="X30" s="67" t="str">
        <f>IF(Q30,IF(Q30&lt;=5%,100%,0%),"-")</f>
        <v>-</v>
      </c>
      <c r="Y30" s="67" t="str">
        <f>IF(S30,IF(S30&lt;=5%,100%,0%),"-")</f>
        <v>-</v>
      </c>
      <c r="Z30" s="67" t="str">
        <f>IF(U30,IF(U30&lt;=5%,100%,0%),"-")</f>
        <v>-</v>
      </c>
      <c r="AA30" s="67" t="str">
        <f>IF(W30,IF(W30&lt;=5%,100%,0%),"-")</f>
        <v>-</v>
      </c>
      <c r="AB30" s="499" t="str">
        <f t="shared" si="24"/>
        <v>-</v>
      </c>
      <c r="AC30" s="284"/>
    </row>
    <row r="31" spans="1:29" ht="69.75" customHeight="1">
      <c r="A31" s="837"/>
      <c r="B31" s="806"/>
      <c r="C31" s="806"/>
      <c r="D31" s="806"/>
      <c r="E31" s="806"/>
      <c r="F31" s="806"/>
      <c r="G31" s="807"/>
      <c r="H31" s="807"/>
      <c r="I31" s="806"/>
      <c r="J31" s="558" t="s">
        <v>741</v>
      </c>
      <c r="K31" s="559" t="s">
        <v>742</v>
      </c>
      <c r="L31" s="790"/>
      <c r="M31" s="536" t="s">
        <v>736</v>
      </c>
      <c r="N31" s="563" t="s">
        <v>743</v>
      </c>
      <c r="O31" s="563" t="s">
        <v>743</v>
      </c>
      <c r="P31" s="563" t="s">
        <v>743</v>
      </c>
      <c r="Q31" s="560"/>
      <c r="R31" s="563" t="s">
        <v>743</v>
      </c>
      <c r="S31" s="560"/>
      <c r="T31" s="563" t="s">
        <v>743</v>
      </c>
      <c r="U31" s="560"/>
      <c r="V31" s="563" t="s">
        <v>743</v>
      </c>
      <c r="W31" s="509"/>
      <c r="X31" s="67" t="str">
        <f>IF(Q31,IF(Q31&lt;=75%,100%,0%),"-")</f>
        <v>-</v>
      </c>
      <c r="Y31" s="67" t="str">
        <f>IF(S31,IF(S31&lt;=75%,100%,0%),"-")</f>
        <v>-</v>
      </c>
      <c r="Z31" s="67" t="str">
        <f>IF(U31,IF(U31&lt;=75%,100%,0%),"-")</f>
        <v>-</v>
      </c>
      <c r="AA31" s="67" t="str">
        <f>IF(W31,IF(W31&lt;=75%,100%,0%),"-")</f>
        <v>-</v>
      </c>
      <c r="AB31" s="499" t="str">
        <f t="shared" si="24"/>
        <v>-</v>
      </c>
      <c r="AC31" s="284"/>
    </row>
    <row r="32" spans="1:29" ht="69.75" customHeight="1">
      <c r="A32" s="837"/>
      <c r="B32" s="806"/>
      <c r="C32" s="806"/>
      <c r="D32" s="806"/>
      <c r="E32" s="806"/>
      <c r="F32" s="806"/>
      <c r="G32" s="807"/>
      <c r="H32" s="807"/>
      <c r="I32" s="806"/>
      <c r="J32" s="558" t="s">
        <v>744</v>
      </c>
      <c r="K32" s="559" t="s">
        <v>745</v>
      </c>
      <c r="L32" s="790"/>
      <c r="M32" s="536" t="s">
        <v>736</v>
      </c>
      <c r="N32" s="537">
        <v>0.01</v>
      </c>
      <c r="O32" s="542" t="s">
        <v>746</v>
      </c>
      <c r="P32" s="542" t="s">
        <v>746</v>
      </c>
      <c r="Q32" s="560"/>
      <c r="R32" s="542" t="s">
        <v>746</v>
      </c>
      <c r="S32" s="560"/>
      <c r="T32" s="542" t="s">
        <v>746</v>
      </c>
      <c r="U32" s="560"/>
      <c r="V32" s="542" t="s">
        <v>746</v>
      </c>
      <c r="W32" s="509"/>
      <c r="X32" s="67" t="str">
        <f>IF(Q32,IF(Q32&lt;=20%,100%,0%),"-")</f>
        <v>-</v>
      </c>
      <c r="Y32" s="67" t="str">
        <f>IF(S32,IF(S32&lt;=20%,100%,0%),"-")</f>
        <v>-</v>
      </c>
      <c r="Z32" s="67" t="str">
        <f>IF(U32,IF(U32&lt;=20%,100%,0%),"-")</f>
        <v>-</v>
      </c>
      <c r="AA32" s="67" t="str">
        <f>IF(W32,IF(W32&lt;=20%,100%,0%),"-")</f>
        <v>-</v>
      </c>
      <c r="AB32" s="499" t="str">
        <f t="shared" si="24"/>
        <v>-</v>
      </c>
      <c r="AC32" s="284"/>
    </row>
    <row r="33" spans="1:29" ht="69.75" customHeight="1">
      <c r="A33" s="837"/>
      <c r="B33" s="806"/>
      <c r="C33" s="806"/>
      <c r="D33" s="806"/>
      <c r="E33" s="806"/>
      <c r="F33" s="806"/>
      <c r="G33" s="807"/>
      <c r="H33" s="807"/>
      <c r="I33" s="806"/>
      <c r="J33" s="558" t="s">
        <v>747</v>
      </c>
      <c r="K33" s="559" t="s">
        <v>748</v>
      </c>
      <c r="L33" s="790"/>
      <c r="M33" s="536" t="s">
        <v>749</v>
      </c>
      <c r="N33" s="542" t="s">
        <v>750</v>
      </c>
      <c r="O33" s="542" t="s">
        <v>751</v>
      </c>
      <c r="P33" s="542" t="s">
        <v>752</v>
      </c>
      <c r="Q33" s="564"/>
      <c r="R33" s="542" t="s">
        <v>752</v>
      </c>
      <c r="S33" s="564"/>
      <c r="T33" s="542" t="s">
        <v>752</v>
      </c>
      <c r="U33" s="564"/>
      <c r="V33" s="542" t="s">
        <v>752</v>
      </c>
      <c r="W33" s="509"/>
      <c r="X33" s="67" t="str">
        <f>IF(Q33,IF(Q33&lt;=40%,100%,0%),"-")</f>
        <v>-</v>
      </c>
      <c r="Y33" s="67" t="str">
        <f>IF(S33,IF(S33&lt;=40%,100%,0%),"-")</f>
        <v>-</v>
      </c>
      <c r="Z33" s="67" t="str">
        <f>IF(U33,IF(U33&lt;=40%,100%,0%),"-")</f>
        <v>-</v>
      </c>
      <c r="AA33" s="67" t="str">
        <f>IF(W33,IF(W33&lt;=40%,100%,0%),"-")</f>
        <v>-</v>
      </c>
      <c r="AB33" s="499" t="str">
        <f t="shared" si="24"/>
        <v>-</v>
      </c>
      <c r="AC33" s="284"/>
    </row>
    <row r="34" spans="1:29" ht="69.75" customHeight="1">
      <c r="A34" s="837"/>
      <c r="B34" s="806"/>
      <c r="C34" s="806"/>
      <c r="D34" s="806"/>
      <c r="E34" s="806"/>
      <c r="F34" s="806"/>
      <c r="G34" s="807"/>
      <c r="H34" s="807"/>
      <c r="I34" s="806"/>
      <c r="J34" s="558" t="s">
        <v>753</v>
      </c>
      <c r="K34" s="559" t="s">
        <v>754</v>
      </c>
      <c r="L34" s="790"/>
      <c r="M34" s="536" t="s">
        <v>755</v>
      </c>
      <c r="N34" s="565" t="s">
        <v>756</v>
      </c>
      <c r="O34" s="542">
        <v>0.95</v>
      </c>
      <c r="P34" s="565" t="s">
        <v>756</v>
      </c>
      <c r="Q34" s="560"/>
      <c r="R34" s="565" t="s">
        <v>756</v>
      </c>
      <c r="S34" s="560"/>
      <c r="T34" s="565" t="s">
        <v>756</v>
      </c>
      <c r="U34" s="560"/>
      <c r="V34" s="565" t="s">
        <v>756</v>
      </c>
      <c r="W34" s="509"/>
      <c r="X34" s="499" t="str">
        <f>IF(Q34,IF(Q34&gt;=95%,100%,0%),"-")</f>
        <v>-</v>
      </c>
      <c r="Y34" s="499" t="str">
        <f>IF(S34,IF(S34&gt;=95%,100%,0%),"-")</f>
        <v>-</v>
      </c>
      <c r="Z34" s="499" t="str">
        <f>IF(U34,IF(U34&gt;=95%,100%,0%),"-")</f>
        <v>-</v>
      </c>
      <c r="AA34" s="499" t="str">
        <f>IF(W34,IF(W34&gt;=95%,100%,0%),"-")</f>
        <v>-</v>
      </c>
      <c r="AB34" s="499" t="str">
        <f t="shared" si="24"/>
        <v>-</v>
      </c>
      <c r="AC34" s="284"/>
    </row>
    <row r="35" spans="1:29" ht="72" customHeight="1">
      <c r="A35" s="837"/>
      <c r="B35" s="806"/>
      <c r="C35" s="806"/>
      <c r="D35" s="806"/>
      <c r="E35" s="806"/>
      <c r="F35" s="806"/>
      <c r="G35" s="807"/>
      <c r="H35" s="807"/>
      <c r="I35" s="806"/>
      <c r="J35" s="558" t="s">
        <v>757</v>
      </c>
      <c r="K35" s="559" t="s">
        <v>758</v>
      </c>
      <c r="L35" s="790"/>
      <c r="M35" s="536" t="s">
        <v>755</v>
      </c>
      <c r="N35" s="537">
        <v>0.8</v>
      </c>
      <c r="O35" s="542" t="s">
        <v>759</v>
      </c>
      <c r="P35" s="542">
        <v>1</v>
      </c>
      <c r="Q35" s="566"/>
      <c r="R35" s="542">
        <v>1</v>
      </c>
      <c r="S35" s="560"/>
      <c r="T35" s="542">
        <v>1</v>
      </c>
      <c r="U35" s="560"/>
      <c r="V35" s="542">
        <v>1</v>
      </c>
      <c r="W35" s="509"/>
      <c r="X35" s="499">
        <f t="shared" si="20"/>
        <v>0</v>
      </c>
      <c r="Y35" s="499">
        <f t="shared" si="21"/>
        <v>0</v>
      </c>
      <c r="Z35" s="499">
        <f t="shared" si="22"/>
        <v>0</v>
      </c>
      <c r="AA35" s="499">
        <f t="shared" si="23"/>
        <v>0</v>
      </c>
      <c r="AB35" s="499">
        <f t="shared" si="24"/>
        <v>0</v>
      </c>
      <c r="AC35" s="283"/>
    </row>
    <row r="36" spans="1:29" ht="69" customHeight="1">
      <c r="A36" s="837"/>
      <c r="B36" s="806"/>
      <c r="C36" s="806"/>
      <c r="D36" s="806"/>
      <c r="E36" s="806"/>
      <c r="F36" s="806"/>
      <c r="G36" s="807"/>
      <c r="H36" s="807"/>
      <c r="I36" s="806"/>
      <c r="J36" s="558" t="s">
        <v>760</v>
      </c>
      <c r="K36" s="559" t="s">
        <v>761</v>
      </c>
      <c r="L36" s="790"/>
      <c r="M36" s="536" t="s">
        <v>755</v>
      </c>
      <c r="N36" s="537">
        <v>0.8</v>
      </c>
      <c r="O36" s="542" t="s">
        <v>759</v>
      </c>
      <c r="P36" s="542">
        <v>1</v>
      </c>
      <c r="Q36" s="566"/>
      <c r="R36" s="542">
        <v>1</v>
      </c>
      <c r="S36" s="560"/>
      <c r="T36" s="542">
        <v>1</v>
      </c>
      <c r="U36" s="560"/>
      <c r="V36" s="542">
        <v>1</v>
      </c>
      <c r="W36" s="509"/>
      <c r="X36" s="499">
        <f t="shared" si="20"/>
        <v>0</v>
      </c>
      <c r="Y36" s="499">
        <f t="shared" si="21"/>
        <v>0</v>
      </c>
      <c r="Z36" s="499">
        <f t="shared" si="22"/>
        <v>0</v>
      </c>
      <c r="AA36" s="499">
        <f t="shared" si="23"/>
        <v>0</v>
      </c>
      <c r="AB36" s="499">
        <f t="shared" si="24"/>
        <v>0</v>
      </c>
      <c r="AC36" s="283"/>
    </row>
    <row r="37" spans="1:29" ht="118.5" customHeight="1">
      <c r="A37" s="837"/>
      <c r="B37" s="806"/>
      <c r="C37" s="806"/>
      <c r="D37" s="806"/>
      <c r="E37" s="806"/>
      <c r="F37" s="806"/>
      <c r="G37" s="807"/>
      <c r="H37" s="807"/>
      <c r="I37" s="806"/>
      <c r="J37" s="558" t="s">
        <v>762</v>
      </c>
      <c r="K37" s="559" t="s">
        <v>763</v>
      </c>
      <c r="L37" s="790"/>
      <c r="M37" s="536" t="s">
        <v>764</v>
      </c>
      <c r="N37" s="542">
        <v>1</v>
      </c>
      <c r="O37" s="542" t="s">
        <v>765</v>
      </c>
      <c r="P37" s="542">
        <v>0.9</v>
      </c>
      <c r="Q37" s="553"/>
      <c r="R37" s="542">
        <v>0.9</v>
      </c>
      <c r="S37" s="567"/>
      <c r="T37" s="542">
        <v>0.9</v>
      </c>
      <c r="U37" s="555"/>
      <c r="V37" s="542">
        <v>0.9</v>
      </c>
      <c r="W37" s="500"/>
      <c r="X37" s="67" t="str">
        <f>IF(Q37,IF(Q37&gt;=90%,100%,0%),"-")</f>
        <v>-</v>
      </c>
      <c r="Y37" s="67" t="str">
        <f>IF(S37,IF(S37&gt;=90%,100%,0%),"-")</f>
        <v>-</v>
      </c>
      <c r="Z37" s="67" t="str">
        <f>IF(U37,IF(U37&gt;=90%,100%,0%),"-")</f>
        <v>-</v>
      </c>
      <c r="AA37" s="67" t="str">
        <f>IF(W37,IF(W37&gt;=90%,100%,0%),"-")</f>
        <v>-</v>
      </c>
      <c r="AB37" s="67" t="str">
        <f t="shared" si="24"/>
        <v>-</v>
      </c>
      <c r="AC37" s="283"/>
    </row>
    <row r="38" spans="1:29" ht="102" customHeight="1">
      <c r="A38" s="837"/>
      <c r="B38" s="806"/>
      <c r="C38" s="806"/>
      <c r="D38" s="806"/>
      <c r="E38" s="806"/>
      <c r="F38" s="806"/>
      <c r="G38" s="807"/>
      <c r="H38" s="807"/>
      <c r="I38" s="806"/>
      <c r="J38" s="558" t="s">
        <v>766</v>
      </c>
      <c r="K38" s="558" t="s">
        <v>767</v>
      </c>
      <c r="L38" s="790"/>
      <c r="M38" s="536" t="s">
        <v>764</v>
      </c>
      <c r="N38" s="537" t="s">
        <v>768</v>
      </c>
      <c r="O38" s="537" t="s">
        <v>768</v>
      </c>
      <c r="P38" s="538">
        <v>1</v>
      </c>
      <c r="Q38" s="515"/>
      <c r="R38" s="538">
        <v>1</v>
      </c>
      <c r="S38" s="515"/>
      <c r="T38" s="538">
        <v>1</v>
      </c>
      <c r="U38" s="515"/>
      <c r="V38" s="538">
        <v>1</v>
      </c>
      <c r="W38" s="509"/>
      <c r="X38" s="499">
        <f t="shared" ref="X38" si="25">IFERROR((Q38*100%)/P38,"-")</f>
        <v>0</v>
      </c>
      <c r="Y38" s="499">
        <f t="shared" ref="Y38" si="26">IFERROR((S38*100%)/R38,"-")</f>
        <v>0</v>
      </c>
      <c r="Z38" s="499">
        <f t="shared" ref="Z38" si="27">IFERROR((U38*100%)/T38,"-")</f>
        <v>0</v>
      </c>
      <c r="AA38" s="499">
        <f t="shared" ref="AA38" si="28">IFERROR((W38*100%)/V38,"-")</f>
        <v>0</v>
      </c>
      <c r="AB38" s="499">
        <f t="shared" ref="AB38" si="29">IFERROR(AVERAGE(X38:AA38),"-")</f>
        <v>0</v>
      </c>
      <c r="AC38" s="283"/>
    </row>
    <row r="39" spans="1:29" ht="102" customHeight="1">
      <c r="A39" s="837"/>
      <c r="B39" s="806"/>
      <c r="C39" s="806"/>
      <c r="D39" s="806"/>
      <c r="E39" s="806"/>
      <c r="F39" s="806"/>
      <c r="G39" s="807"/>
      <c r="H39" s="807"/>
      <c r="I39" s="806"/>
      <c r="J39" s="558" t="s">
        <v>769</v>
      </c>
      <c r="K39" s="558" t="s">
        <v>770</v>
      </c>
      <c r="L39" s="790"/>
      <c r="M39" s="536" t="s">
        <v>764</v>
      </c>
      <c r="N39" s="537" t="s">
        <v>768</v>
      </c>
      <c r="O39" s="537" t="s">
        <v>768</v>
      </c>
      <c r="P39" s="538">
        <v>1</v>
      </c>
      <c r="Q39" s="515"/>
      <c r="R39" s="538">
        <v>1</v>
      </c>
      <c r="S39" s="515"/>
      <c r="T39" s="538">
        <v>1</v>
      </c>
      <c r="U39" s="515"/>
      <c r="V39" s="538">
        <v>1</v>
      </c>
      <c r="W39" s="509"/>
      <c r="X39" s="499">
        <f t="shared" ref="X39:X40" si="30">IFERROR((Q39*100%)/P39,"-")</f>
        <v>0</v>
      </c>
      <c r="Y39" s="499">
        <f t="shared" ref="Y39:Y40" si="31">IFERROR((S39*100%)/R39,"-")</f>
        <v>0</v>
      </c>
      <c r="Z39" s="499">
        <f t="shared" ref="Z39:Z40" si="32">IFERROR((U39*100%)/T39,"-")</f>
        <v>0</v>
      </c>
      <c r="AA39" s="499">
        <f t="shared" ref="AA39:AA40" si="33">IFERROR((W39*100%)/V39,"-")</f>
        <v>0</v>
      </c>
      <c r="AB39" s="499">
        <f t="shared" ref="AB39:AB40" si="34">IFERROR(AVERAGE(X39:AA39),"-")</f>
        <v>0</v>
      </c>
      <c r="AC39" s="283"/>
    </row>
    <row r="40" spans="1:29" ht="102" customHeight="1">
      <c r="A40" s="837"/>
      <c r="B40" s="806"/>
      <c r="C40" s="806"/>
      <c r="D40" s="806"/>
      <c r="E40" s="806"/>
      <c r="F40" s="806"/>
      <c r="G40" s="807"/>
      <c r="H40" s="807"/>
      <c r="I40" s="806"/>
      <c r="J40" s="558" t="s">
        <v>771</v>
      </c>
      <c r="K40" s="558" t="s">
        <v>772</v>
      </c>
      <c r="L40" s="791"/>
      <c r="M40" s="536" t="s">
        <v>764</v>
      </c>
      <c r="N40" s="537"/>
      <c r="O40" s="537"/>
      <c r="P40" s="538">
        <v>1</v>
      </c>
      <c r="Q40" s="515"/>
      <c r="R40" s="538">
        <v>1</v>
      </c>
      <c r="S40" s="515"/>
      <c r="T40" s="538">
        <v>1</v>
      </c>
      <c r="U40" s="515"/>
      <c r="V40" s="538">
        <v>1</v>
      </c>
      <c r="W40" s="509"/>
      <c r="X40" s="499">
        <f t="shared" si="30"/>
        <v>0</v>
      </c>
      <c r="Y40" s="499">
        <f t="shared" si="31"/>
        <v>0</v>
      </c>
      <c r="Z40" s="499">
        <f t="shared" si="32"/>
        <v>0</v>
      </c>
      <c r="AA40" s="499">
        <f t="shared" si="33"/>
        <v>0</v>
      </c>
      <c r="AB40" s="499">
        <f t="shared" si="34"/>
        <v>0</v>
      </c>
      <c r="AC40" s="283"/>
    </row>
    <row r="41" spans="1:29" ht="43.5" customHeight="1">
      <c r="A41" s="887" t="s">
        <v>181</v>
      </c>
      <c r="B41" s="888"/>
      <c r="C41" s="888"/>
      <c r="D41" s="888"/>
      <c r="E41" s="888"/>
      <c r="F41" s="888"/>
      <c r="G41" s="888"/>
      <c r="H41" s="888"/>
      <c r="I41" s="888"/>
      <c r="J41" s="888"/>
      <c r="K41" s="889"/>
      <c r="L41" s="549"/>
      <c r="M41" s="549"/>
      <c r="N41" s="549"/>
      <c r="O41" s="549"/>
      <c r="P41" s="549"/>
      <c r="Q41" s="549"/>
      <c r="R41" s="549"/>
      <c r="S41" s="549"/>
      <c r="T41" s="549"/>
      <c r="U41" s="549"/>
      <c r="V41" s="549"/>
      <c r="W41" s="549"/>
      <c r="X41" s="57">
        <f>AVERAGE(X24:X40)</f>
        <v>0</v>
      </c>
      <c r="Y41" s="57">
        <f t="shared" ref="Y41:AA41" si="35">AVERAGE(Y24:Y40)</f>
        <v>0</v>
      </c>
      <c r="Z41" s="57">
        <f t="shared" si="35"/>
        <v>0</v>
      </c>
      <c r="AA41" s="57">
        <f t="shared" si="35"/>
        <v>0</v>
      </c>
      <c r="AB41" s="57">
        <f>AVERAGE(AB24:AB40)</f>
        <v>0</v>
      </c>
    </row>
  </sheetData>
  <mergeCells count="64">
    <mergeCell ref="A21:AB21"/>
    <mergeCell ref="A41:K41"/>
    <mergeCell ref="B24:B40"/>
    <mergeCell ref="C24:C40"/>
    <mergeCell ref="D24:D40"/>
    <mergeCell ref="E24:E40"/>
    <mergeCell ref="F24:F40"/>
    <mergeCell ref="P22:V22"/>
    <mergeCell ref="X22:AB22"/>
    <mergeCell ref="A24:A40"/>
    <mergeCell ref="G24:G40"/>
    <mergeCell ref="H24:H40"/>
    <mergeCell ref="I24:I40"/>
    <mergeCell ref="L22:L40"/>
    <mergeCell ref="A22:A23"/>
    <mergeCell ref="B22:B23"/>
    <mergeCell ref="C22:C23"/>
    <mergeCell ref="D22:D23"/>
    <mergeCell ref="E22:E23"/>
    <mergeCell ref="F22:F23"/>
    <mergeCell ref="G22:G23"/>
    <mergeCell ref="H22:H23"/>
    <mergeCell ref="I22:I23"/>
    <mergeCell ref="J22:J23"/>
    <mergeCell ref="K22:K23"/>
    <mergeCell ref="M22:M23"/>
    <mergeCell ref="N22:N23"/>
    <mergeCell ref="O22:O23"/>
    <mergeCell ref="V2:Z2"/>
    <mergeCell ref="F2:F3"/>
    <mergeCell ref="G10:G12"/>
    <mergeCell ref="A17:M17"/>
    <mergeCell ref="H10:H12"/>
    <mergeCell ref="F10:F12"/>
    <mergeCell ref="B5:B12"/>
    <mergeCell ref="C5:C9"/>
    <mergeCell ref="C2:C3"/>
    <mergeCell ref="C10:C12"/>
    <mergeCell ref="D5:D9"/>
    <mergeCell ref="L2:L16"/>
    <mergeCell ref="I10:I12"/>
    <mergeCell ref="M2:M3"/>
    <mergeCell ref="H2:H3"/>
    <mergeCell ref="N2:T2"/>
    <mergeCell ref="G2:G3"/>
    <mergeCell ref="D10:D12"/>
    <mergeCell ref="D2:D3"/>
    <mergeCell ref="E10:E12"/>
    <mergeCell ref="E2:E3"/>
    <mergeCell ref="I2:I3"/>
    <mergeCell ref="J2:J3"/>
    <mergeCell ref="K2:K3"/>
    <mergeCell ref="H14:H15"/>
    <mergeCell ref="A14:A15"/>
    <mergeCell ref="B14:B15"/>
    <mergeCell ref="C14:C15"/>
    <mergeCell ref="D14:D15"/>
    <mergeCell ref="E14:E15"/>
    <mergeCell ref="F14:F15"/>
    <mergeCell ref="A1:D1"/>
    <mergeCell ref="A5:A12"/>
    <mergeCell ref="A2:A3"/>
    <mergeCell ref="B2:B3"/>
    <mergeCell ref="G14:G15"/>
  </mergeCells>
  <conditionalFormatting sqref="V17:Z17 Y9:Y17 V9:X16 Z9:Z16 V10:Z12 V4:Z8">
    <cfRule type="cellIs" dxfId="150" priority="328" operator="lessThan">
      <formula>0.6</formula>
    </cfRule>
    <cfRule type="cellIs" dxfId="149" priority="329" operator="between">
      <formula>60%</formula>
      <formula>79%</formula>
    </cfRule>
    <cfRule type="cellIs" dxfId="148" priority="330" operator="between">
      <formula>80%</formula>
      <formula>100%</formula>
    </cfRule>
  </conditionalFormatting>
  <conditionalFormatting sqref="X24:AB33 AB34:AB41 X38:AB40 X35:AA41">
    <cfRule type="cellIs" dxfId="147" priority="12" operator="lessThan">
      <formula>0.6</formula>
    </cfRule>
    <cfRule type="cellIs" dxfId="146" priority="13" operator="between">
      <formula>60%</formula>
      <formula>79%</formula>
    </cfRule>
    <cfRule type="cellIs" dxfId="145" priority="14" operator="between">
      <formula>80%</formula>
      <formula>100%</formula>
    </cfRule>
  </conditionalFormatting>
  <conditionalFormatting sqref="X38:AA40">
    <cfRule type="cellIs" dxfId="144" priority="8" operator="lessThanOrEqual">
      <formula>55%</formula>
    </cfRule>
    <cfRule type="cellIs" dxfId="143" priority="9" operator="between">
      <formula>30%</formula>
      <formula>55%</formula>
    </cfRule>
    <cfRule type="cellIs" dxfId="142" priority="10" operator="between">
      <formula>56%</formula>
      <formula>79%</formula>
    </cfRule>
    <cfRule type="cellIs" dxfId="141" priority="11" operator="greaterThanOrEqual">
      <formula>80%</formula>
    </cfRule>
  </conditionalFormatting>
  <conditionalFormatting sqref="X34:AA34">
    <cfRule type="cellIs" dxfId="140" priority="5" operator="lessThan">
      <formula>0.6</formula>
    </cfRule>
    <cfRule type="cellIs" dxfId="139" priority="6" operator="between">
      <formula>60%</formula>
      <formula>79%</formula>
    </cfRule>
    <cfRule type="cellIs" dxfId="138" priority="7" operator="between">
      <formula>80%</formula>
      <formula>100%</formula>
    </cfRule>
  </conditionalFormatting>
  <conditionalFormatting sqref="X37:AA37">
    <cfRule type="cellIs" dxfId="137" priority="1" operator="lessThanOrEqual">
      <formula>55%</formula>
    </cfRule>
    <cfRule type="cellIs" dxfId="136" priority="2" operator="between">
      <formula>30%</formula>
      <formula>55%</formula>
    </cfRule>
    <cfRule type="cellIs" dxfId="135" priority="3" operator="between">
      <formula>56%</formula>
      <formula>79%</formula>
    </cfRule>
    <cfRule type="cellIs" dxfId="134" priority="4" operator="greaterThanOrEqual">
      <formula>80%</formula>
    </cfRule>
  </conditionalFormatting>
  <hyperlinks>
    <hyperlink ref="A1:D1" location="Inicio!A1" display="INICIO"/>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vt:i4>
      </vt:variant>
    </vt:vector>
  </HeadingPairs>
  <TitlesOfParts>
    <vt:vector size="30" baseType="lpstr">
      <vt:lpstr>Inicio</vt:lpstr>
      <vt:lpstr>PLAN INDICATIVO </vt:lpstr>
      <vt:lpstr>Talento humano </vt:lpstr>
      <vt:lpstr>SALUD OCUPACIONAL</vt:lpstr>
      <vt:lpstr>AMBIENTAL</vt:lpstr>
      <vt:lpstr>Jurídica</vt:lpstr>
      <vt:lpstr>Almacen y Suministros</vt:lpstr>
      <vt:lpstr>Sistemas </vt:lpstr>
      <vt:lpstr>Calidad</vt:lpstr>
      <vt:lpstr>Infraestructura</vt:lpstr>
      <vt:lpstr>Biomedica</vt:lpstr>
      <vt:lpstr>Gestion Documental </vt:lpstr>
      <vt:lpstr>Urgencias</vt:lpstr>
      <vt:lpstr>SIAU</vt:lpstr>
      <vt:lpstr>S. Ambulatorios</vt:lpstr>
      <vt:lpstr>Clinicas Md</vt:lpstr>
      <vt:lpstr>Clinicas QX </vt:lpstr>
      <vt:lpstr>UCI A </vt:lpstr>
      <vt:lpstr>UCI P </vt:lpstr>
      <vt:lpstr>UCI N </vt:lpstr>
      <vt:lpstr>Farmacia</vt:lpstr>
      <vt:lpstr>Enfermeria</vt:lpstr>
      <vt:lpstr>Gestion  Academica </vt:lpstr>
      <vt:lpstr>Cartera</vt:lpstr>
      <vt:lpstr>facturación</vt:lpstr>
      <vt:lpstr>Autorizaciones</vt:lpstr>
      <vt:lpstr>Auditoria Medica</vt:lpstr>
      <vt:lpstr>COMUNICACIONES</vt:lpstr>
      <vt:lpstr>'SALUD OCUPACIONAL'!Área_de_impresión</vt:lpstr>
      <vt:lpstr>Gestión_Medica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yimmy</dc:creator>
  <cp:lastModifiedBy>sistemas03</cp:lastModifiedBy>
  <cp:lastPrinted>2015-03-03T22:30:48Z</cp:lastPrinted>
  <dcterms:created xsi:type="dcterms:W3CDTF">2013-04-24T22:47:09Z</dcterms:created>
  <dcterms:modified xsi:type="dcterms:W3CDTF">2015-04-07T14:55:38Z</dcterms:modified>
</cp:coreProperties>
</file>