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CONTRATACION06\Desktop\INFORME CONTRATOS 2017\AÑO 2023\CONVOCATORIA PUBLICA 2023\CONVOCATORIA No 10\"/>
    </mc:Choice>
  </mc:AlternateContent>
  <xr:revisionPtr revIDLastSave="0" documentId="8_{EF20C9A2-54B5-4717-B118-88FB59E24CE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SISTENCIALES " sheetId="3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__10Excel_BuiltIn_Print_Area_1_1_1_1_1_1_1_1_1_1_1_1_1_1_1" localSheetId="0">#REF!</definedName>
    <definedName name="__10Excel_BuiltIn_Print_Area_1_1_1_1_1_1_1_1_1_1_1_1_1_1_1">#REF!</definedName>
    <definedName name="__11Excel_BuiltIn_Print_Area_1_1_1_1_1_1_1_1_1_1_1_1_1_1_1_1" localSheetId="0">#REF!</definedName>
    <definedName name="__11Excel_BuiltIn_Print_Area_1_1_1_1_1_1_1_1_1_1_1_1_1_1_1_1">#REF!</definedName>
    <definedName name="__12Excel_BuiltIn_Print_Titles_1_1" localSheetId="0">#REF!,#REF!</definedName>
    <definedName name="__12Excel_BuiltIn_Print_Titles_1_1">#REF!,#REF!</definedName>
    <definedName name="__13Excel_BuiltIn_Print_Titles_1_1_1" localSheetId="0">#REF!,#REF!</definedName>
    <definedName name="__13Excel_BuiltIn_Print_Titles_1_1_1">#REF!,#REF!</definedName>
    <definedName name="__14Excel_BuiltIn_Print_Titles_1_1_1_1" localSheetId="0">#REF!,#REF!</definedName>
    <definedName name="__14Excel_BuiltIn_Print_Titles_1_1_1_1">#REF!,#REF!</definedName>
    <definedName name="__15Excel_BuiltIn_Print_Titles_1_1_1_1_1" localSheetId="0">#REF!,#REF!</definedName>
    <definedName name="__15Excel_BuiltIn_Print_Titles_1_1_1_1_1">#REF!,#REF!</definedName>
    <definedName name="__16Excel_BuiltIn_Print_Titles_1_1_1_1_1_1" localSheetId="0">#REF!,#REF!</definedName>
    <definedName name="__16Excel_BuiltIn_Print_Titles_1_1_1_1_1_1">#REF!,#REF!</definedName>
    <definedName name="__17Excel_BuiltIn_Print_Titles_1_1_1_1_1_1_1_1" localSheetId="0">#REF!,#REF!</definedName>
    <definedName name="__17Excel_BuiltIn_Print_Titles_1_1_1_1_1_1_1_1">#REF!,#REF!</definedName>
    <definedName name="__18Sin_nombre" localSheetId="0">#REF!</definedName>
    <definedName name="__18Sin_nombre">#REF!</definedName>
    <definedName name="__1Excel_BuiltIn_Print_Area_1_1_1" localSheetId="0">#REF!</definedName>
    <definedName name="__1Excel_BuiltIn_Print_Area_1_1_1">#REF!</definedName>
    <definedName name="__2Excel_BuiltIn_Print_Area_1_1_1_1" localSheetId="0">#REF!</definedName>
    <definedName name="__2Excel_BuiltIn_Print_Area_1_1_1_1">#REF!</definedName>
    <definedName name="__3Excel_BuiltIn_Print_Area_1_1_1_1_1" localSheetId="0">#REF!</definedName>
    <definedName name="__3Excel_BuiltIn_Print_Area_1_1_1_1_1">#REF!</definedName>
    <definedName name="__4Excel_BuiltIn_Print_Area_1_1_1_1_1_1" localSheetId="0">#REF!</definedName>
    <definedName name="__4Excel_BuiltIn_Print_Area_1_1_1_1_1_1">#REF!</definedName>
    <definedName name="__5Excel_BuiltIn_Print_Area_1_1_1_1_1_1_1" localSheetId="0">#REF!</definedName>
    <definedName name="__5Excel_BuiltIn_Print_Area_1_1_1_1_1_1_1">#REF!</definedName>
    <definedName name="__6Excel_BuiltIn_Print_Area_1_1_1_1_1_1_1_1" localSheetId="0">#REF!</definedName>
    <definedName name="__6Excel_BuiltIn_Print_Area_1_1_1_1_1_1_1_1">#REF!</definedName>
    <definedName name="__7Excel_BuiltIn_Print_Area_1_1_1_1_1_1_1_1_1" localSheetId="0">#REF!</definedName>
    <definedName name="__7Excel_BuiltIn_Print_Area_1_1_1_1_1_1_1_1_1">#REF!</definedName>
    <definedName name="__8Excel_BuiltIn_Print_Area_1_1_1_1_1_1_1_1_1_1" localSheetId="0">#REF!</definedName>
    <definedName name="__8Excel_BuiltIn_Print_Area_1_1_1_1_1_1_1_1_1_1">#REF!</definedName>
    <definedName name="__9Excel_BuiltIn_Print_Area_1_1_1_1_1_1_1_1_1_1_1" localSheetId="0">#REF!</definedName>
    <definedName name="__9Excel_BuiltIn_Print_Area_1_1_1_1_1_1_1_1_1_1_1">#REF!</definedName>
    <definedName name="_101Excel_BuiltIn_Print_Area_1_1_1_1_1_1_1_1_1_1_1_1_1_1_1" localSheetId="0">#REF!</definedName>
    <definedName name="_101Excel_BuiltIn_Print_Area_1_1_1_1_1_1_1_1_1_1_1_1_1_1_1">#REF!</definedName>
    <definedName name="_103Excel_BuiltIn_Print_Area_1_1_1_1_1_1_1_1_1_1_1_1_1_1_1_1" localSheetId="0">#REF!</definedName>
    <definedName name="_103Excel_BuiltIn_Print_Area_1_1_1_1_1_1_1_1_1_1_1_1_1_1_1_1">#REF!</definedName>
    <definedName name="_10Excel_BuiltIn_Print_Area_1_1_1_1_1_1_1_1_1_1_1_1_1_1_1" localSheetId="0">#REF!</definedName>
    <definedName name="_10Excel_BuiltIn_Print_Area_1_1_1_1_1_1_1_1_1_1_1_1_1_1_1">#REF!</definedName>
    <definedName name="_114Excel_BuiltIn_Print_Titles_1_1" localSheetId="0">#REF!,#REF!</definedName>
    <definedName name="_114Excel_BuiltIn_Print_Titles_1_1">#REF!,#REF!</definedName>
    <definedName name="_11Excel_BuiltIn_Print_Area_1_1_1" localSheetId="0">#REF!</definedName>
    <definedName name="_11Excel_BuiltIn_Print_Area_1_1_1">#REF!</definedName>
    <definedName name="_11Excel_BuiltIn_Print_Area_1_1_1_1_1_1_1_1_1_1_1_1_1_1_1_1" localSheetId="0">#REF!</definedName>
    <definedName name="_11Excel_BuiltIn_Print_Area_1_1_1_1_1_1_1_1_1_1_1_1_1_1_1_1">#REF!</definedName>
    <definedName name="_125Excel_BuiltIn_Print_Titles_1_1_1" localSheetId="0">#REF!,#REF!</definedName>
    <definedName name="_125Excel_BuiltIn_Print_Titles_1_1_1">#REF!,#REF!</definedName>
    <definedName name="_12Excel_BuiltIn_Print_Titles_1_1" localSheetId="0">#REF!,#REF!</definedName>
    <definedName name="_12Excel_BuiltIn_Print_Titles_1_1">#REF!,#REF!</definedName>
    <definedName name="_136Excel_BuiltIn_Print_Titles_1_1_1_1" localSheetId="0">#REF!,#REF!</definedName>
    <definedName name="_136Excel_BuiltIn_Print_Titles_1_1_1_1">#REF!,#REF!</definedName>
    <definedName name="_13Excel_BuiltIn_Print_Titles_1_1_1" localSheetId="0">#REF!,#REF!</definedName>
    <definedName name="_13Excel_BuiltIn_Print_Titles_1_1_1">#REF!,#REF!</definedName>
    <definedName name="_147Excel_BuiltIn_Print_Titles_1_1_1_1_1" localSheetId="0">#REF!,#REF!</definedName>
    <definedName name="_147Excel_BuiltIn_Print_Titles_1_1_1_1_1">#REF!,#REF!</definedName>
    <definedName name="_14Excel_BuiltIn_Print_Titles_1_1_1_1" localSheetId="0">#REF!,#REF!</definedName>
    <definedName name="_14Excel_BuiltIn_Print_Titles_1_1_1_1">#REF!,#REF!</definedName>
    <definedName name="_158Excel_BuiltIn_Print_Titles_1_1_1_1_1_1" localSheetId="0">#REF!,#REF!</definedName>
    <definedName name="_158Excel_BuiltIn_Print_Titles_1_1_1_1_1_1">#REF!,#REF!</definedName>
    <definedName name="_15Excel_BuiltIn_Print_Titles_1_1_1_1_1" localSheetId="0">#REF!,#REF!</definedName>
    <definedName name="_15Excel_BuiltIn_Print_Titles_1_1_1_1_1">#REF!,#REF!</definedName>
    <definedName name="_169Excel_BuiltIn_Print_Titles_1_1_1_1_1_1_1_1" localSheetId="0">#REF!,#REF!</definedName>
    <definedName name="_169Excel_BuiltIn_Print_Titles_1_1_1_1_1_1_1_1">#REF!,#REF!</definedName>
    <definedName name="_16Excel_BuiltIn_Print_Titles_1_1_1_1_1_1" localSheetId="0">#REF!,#REF!</definedName>
    <definedName name="_16Excel_BuiltIn_Print_Titles_1_1_1_1_1_1">#REF!,#REF!</definedName>
    <definedName name="_17Excel_BuiltIn_Print_Titles_1_1_1_1_1_1_1_1" localSheetId="0">#REF!,#REF!</definedName>
    <definedName name="_17Excel_BuiltIn_Print_Titles_1_1_1_1_1_1_1_1">#REF!,#REF!</definedName>
    <definedName name="_181Sin_nombre" localSheetId="0">#REF!</definedName>
    <definedName name="_181Sin_nombre">#REF!</definedName>
    <definedName name="_18Sin_nombre" localSheetId="0">#REF!</definedName>
    <definedName name="_18Sin_nombre">#REF!</definedName>
    <definedName name="_19Sin_nombre" localSheetId="0">#REF!</definedName>
    <definedName name="_19Sin_nombre">#REF!</definedName>
    <definedName name="_1Excel_BuiltIn_Print_Area_1_1_1" localSheetId="0">#REF!</definedName>
    <definedName name="_1Excel_BuiltIn_Print_Area_1_1_1">#REF!</definedName>
    <definedName name="_1Sin_nombre" localSheetId="0">#REF!</definedName>
    <definedName name="_1Sin_nombre">#REF!</definedName>
    <definedName name="_20Sin_nombre" localSheetId="0">#REF!</definedName>
    <definedName name="_20Sin_nombre">#REF!</definedName>
    <definedName name="_22Excel_BuiltIn_Print_Area_1_1_1_1" localSheetId="0">#REF!</definedName>
    <definedName name="_22Excel_BuiltIn_Print_Area_1_1_1_1">#REF!</definedName>
    <definedName name="_2Excel_BuiltIn_Print_Area_1_1_1_1" localSheetId="0">#REF!</definedName>
    <definedName name="_2Excel_BuiltIn_Print_Area_1_1_1_1">#REF!</definedName>
    <definedName name="_2Sin_nombre" localSheetId="0">#REF!</definedName>
    <definedName name="_2Sin_nombre">#REF!</definedName>
    <definedName name="_2Sin_nombre_0" localSheetId="0">#REF!</definedName>
    <definedName name="_2Sin_nombre_0">#REF!</definedName>
    <definedName name="_33Excel_BuiltIn_Print_Area_1_1_1_1_1" localSheetId="0">#REF!</definedName>
    <definedName name="_33Excel_BuiltIn_Print_Area_1_1_1_1_1">#REF!</definedName>
    <definedName name="_3Excel_BuiltIn_Print_Area_1_1_1_1_1" localSheetId="0">#REF!</definedName>
    <definedName name="_3Excel_BuiltIn_Print_Area_1_1_1_1_1">#REF!</definedName>
    <definedName name="_44Excel_BuiltIn_Print_Area_1_1_1_1_1_1" localSheetId="0">#REF!</definedName>
    <definedName name="_44Excel_BuiltIn_Print_Area_1_1_1_1_1_1">#REF!</definedName>
    <definedName name="_46Excel_BuiltIn_Print_Area_1_1_1_1_1_1_1" localSheetId="0">#REF!</definedName>
    <definedName name="_46Excel_BuiltIn_Print_Area_1_1_1_1_1_1_1">#REF!</definedName>
    <definedName name="_4Excel_BuiltIn_Print_Area_1_1_1_1_1_1" localSheetId="0">#REF!</definedName>
    <definedName name="_4Excel_BuiltIn_Print_Area_1_1_1_1_1_1">#REF!</definedName>
    <definedName name="_57Excel_BuiltIn_Print_Area_1_1_1_1_1_1_1_1" localSheetId="0">#REF!</definedName>
    <definedName name="_57Excel_BuiltIn_Print_Area_1_1_1_1_1_1_1_1">#REF!</definedName>
    <definedName name="_5Excel_BuiltIn_Print_Area_1_1_1_1_1_1_1" localSheetId="0">#REF!</definedName>
    <definedName name="_5Excel_BuiltIn_Print_Area_1_1_1_1_1_1_1">#REF!</definedName>
    <definedName name="_68Excel_BuiltIn_Print_Area_1_1_1_1_1_1_1_1_1" localSheetId="0">#REF!</definedName>
    <definedName name="_68Excel_BuiltIn_Print_Area_1_1_1_1_1_1_1_1_1">#REF!</definedName>
    <definedName name="_6Excel_BuiltIn_Print_Area_1_1_1_1_1_1_1_1" localSheetId="0">#REF!</definedName>
    <definedName name="_6Excel_BuiltIn_Print_Area_1_1_1_1_1_1_1_1">#REF!</definedName>
    <definedName name="_79Excel_BuiltIn_Print_Area_1_1_1_1_1_1_1_1_1_1" localSheetId="0">#REF!</definedName>
    <definedName name="_79Excel_BuiltIn_Print_Area_1_1_1_1_1_1_1_1_1_1">#REF!</definedName>
    <definedName name="_7Excel_BuiltIn_Print_Area_1_1_1_1_1_1_1_1_1" localSheetId="0">#REF!</definedName>
    <definedName name="_7Excel_BuiltIn_Print_Area_1_1_1_1_1_1_1_1_1">#REF!</definedName>
    <definedName name="_8Excel_BuiltIn_Print_Area_1_1_1_1_1_1_1_1_1_1" localSheetId="0">#REF!</definedName>
    <definedName name="_8Excel_BuiltIn_Print_Area_1_1_1_1_1_1_1_1_1_1">#REF!</definedName>
    <definedName name="_90Excel_BuiltIn_Print_Area_1_1_1_1_1_1_1_1_1_1_1" localSheetId="0">#REF!</definedName>
    <definedName name="_90Excel_BuiltIn_Print_Area_1_1_1_1_1_1_1_1_1_1_1">#REF!</definedName>
    <definedName name="_9Excel_BuiltIn_Print_Area_1_1_1_1_1_1_1_1_1_1_1" localSheetId="0">#REF!</definedName>
    <definedName name="_9Excel_BuiltIn_Print_Area_1_1_1_1_1_1_1_1_1_1_1">#REF!</definedName>
    <definedName name="_xlnm._FilterDatabase" localSheetId="0" hidden="1">'ASISTENCIALES '!$A$9:$AN$60</definedName>
    <definedName name="_xlnm._FilterDatabase" hidden="1">#REF!</definedName>
    <definedName name="ABRIL" localSheetId="0">#REF!</definedName>
    <definedName name="ABRIL">#REF!</definedName>
    <definedName name="ABRIL_4" localSheetId="0">#REF!</definedName>
    <definedName name="ABRIL_4">#REF!</definedName>
    <definedName name="ABRIL2Q" localSheetId="0">'ASISTENCIALES '!$G$9:$AH$9</definedName>
    <definedName name="AGOSTO1Q" localSheetId="0">[1]NOMINA!#REF!</definedName>
    <definedName name="AGOSTO1Q">[1]NOMINA!#REF!</definedName>
    <definedName name="AGOSTO1Q_4" localSheetId="0">[2]NOMINA!#REF!</definedName>
    <definedName name="AGOSTO1Q_4">[2]NOMINA!#REF!</definedName>
    <definedName name="AGOSTO2Q" localSheetId="0">#REF!</definedName>
    <definedName name="AGOSTO2Q">#REF!</definedName>
    <definedName name="AGOSTO2QU">'[3]AGOSTO 16-30 '!$A$5:$AH$182</definedName>
    <definedName name="ANALISTA_DE_NOMINA" localSheetId="0">[4]LISTAS!$B$55:$B$62</definedName>
    <definedName name="ANALISTA_DE_NOMINA">[4]LISTAS!$B$55:$B$62</definedName>
    <definedName name="_xlnm.Print_Area" localSheetId="0">'ASISTENCIALES '!$G$1:$AN$62</definedName>
    <definedName name="_xlnm.Print_Area">#REF!</definedName>
    <definedName name="ASDF" localSheetId="0">#REF!</definedName>
    <definedName name="ASDF">#REF!</definedName>
    <definedName name="asdfasdf" localSheetId="0">'ASISTENCIALES '!$G:$I</definedName>
    <definedName name="CARICADA" localSheetId="0">#REF!</definedName>
    <definedName name="CARICADA">#REF!</definedName>
    <definedName name="comprobantes" localSheetId="0">'ASISTENCIALES '!$G$9:$AN$9</definedName>
    <definedName name="COPRE" localSheetId="0">'ASISTENCIALES '!#REF!</definedName>
    <definedName name="COPRE_3" localSheetId="0">[5]NOMINA!#REF!</definedName>
    <definedName name="COPRE_3">[5]NOMINA!#REF!</definedName>
    <definedName name="COPREVISION" localSheetId="0">'ASISTENCIALES '!$H$8:$AH$9</definedName>
    <definedName name="CUENTA" localSheetId="0">[4]LISTAS!$B$31:$B$32</definedName>
    <definedName name="CUENTA">[4]LISTAS!$B$31:$B$32</definedName>
    <definedName name="DDD" localSheetId="0">#REF!</definedName>
    <definedName name="DDD">#REF!</definedName>
    <definedName name="DEF" localSheetId="0">#REF!</definedName>
    <definedName name="DEF">#REF!</definedName>
    <definedName name="documento" localSheetId="0">[6]Personas!$B$1:$B$65536</definedName>
    <definedName name="documento">[6]Personas!$B$1:$B$65536</definedName>
    <definedName name="Encabezados" localSheetId="0">#REF!</definedName>
    <definedName name="Encabezados">#REF!</definedName>
    <definedName name="EncabezadosNovedades" localSheetId="0">#REF!</definedName>
    <definedName name="EncabezadosNovedades">#REF!</definedName>
    <definedName name="EPS" localSheetId="0">#REF!</definedName>
    <definedName name="EPS">#REF!</definedName>
    <definedName name="Excel_BuiltIn__FilterDatabase_4" localSheetId="0">#REF!</definedName>
    <definedName name="Excel_BuiltIn__FilterDatabase_4">#REF!</definedName>
    <definedName name="Excel_BuiltIn_Print_Area" localSheetId="0">#REF!</definedName>
    <definedName name="Excel_BuiltIn_Print_Area">#REF!</definedName>
    <definedName name="Excel_BuiltIn_Print_Area_1" localSheetId="0">#REF!</definedName>
    <definedName name="Excel_BuiltIn_Print_Area_1">#REF!</definedName>
    <definedName name="Excel_BuiltIn_Print_Area_1_1" localSheetId="0">#REF!</definedName>
    <definedName name="Excel_BuiltIn_Print_Area_1_1">#REF!</definedName>
    <definedName name="Excel_BuiltIn_Print_Area_1_1_1" localSheetId="0">#REF!</definedName>
    <definedName name="Excel_BuiltIn_Print_Area_1_1_1">#REF!</definedName>
    <definedName name="Excel_BuiltIn_Print_Area_1_1_1_1" localSheetId="0">#REF!</definedName>
    <definedName name="Excel_BuiltIn_Print_Area_1_1_1_1">#REF!</definedName>
    <definedName name="Excel_BuiltIn_Print_Area_1_1_1_1_1" localSheetId="0">#REF!</definedName>
    <definedName name="Excel_BuiltIn_Print_Area_1_1_1_1_1">#REF!</definedName>
    <definedName name="Excel_BuiltIn_Print_Area_1_1_1_1_1_1" localSheetId="0">#REF!</definedName>
    <definedName name="Excel_BuiltIn_Print_Area_1_1_1_1_1_1">#REF!</definedName>
    <definedName name="Excel_BuiltIn_Print_Area_1_1_1_1_1_1_1" localSheetId="0">#REF!</definedName>
    <definedName name="Excel_BuiltIn_Print_Area_1_1_1_1_1_1_1">#REF!</definedName>
    <definedName name="Excel_BuiltIn_Print_Area_1_1_1_1_1_1_1_1" localSheetId="0">#REF!</definedName>
    <definedName name="Excel_BuiltIn_Print_Area_1_1_1_1_1_1_1_1">#REF!</definedName>
    <definedName name="Excel_BuiltIn_Print_Area_1_1_1_1_1_1_1_1_1" localSheetId="0">#REF!</definedName>
    <definedName name="Excel_BuiltIn_Print_Area_1_1_1_1_1_1_1_1_1">#REF!</definedName>
    <definedName name="Excel_BuiltIn_Print_Area_1_1_1_1_1_1_1_1_1_1" localSheetId="0">#REF!</definedName>
    <definedName name="Excel_BuiltIn_Print_Area_1_1_1_1_1_1_1_1_1_1">#REF!</definedName>
    <definedName name="Excel_BuiltIn_Print_Area_1_1_1_1_1_1_1_1_1_1_1" localSheetId="0">#REF!</definedName>
    <definedName name="Excel_BuiltIn_Print_Area_1_1_1_1_1_1_1_1_1_1_1">#REF!</definedName>
    <definedName name="Excel_BuiltIn_Print_Area_1_1_1_1_1_1_1_1_1_1_1_1" localSheetId="0">#REF!</definedName>
    <definedName name="Excel_BuiltIn_Print_Area_1_1_1_1_1_1_1_1_1_1_1_1">#REF!</definedName>
    <definedName name="Excel_BuiltIn_Print_Area_1_1_1_1_1_1_1_1_1_1_1_1_1" localSheetId="0">#REF!</definedName>
    <definedName name="Excel_BuiltIn_Print_Area_1_1_1_1_1_1_1_1_1_1_1_1_1">#REF!</definedName>
    <definedName name="Excel_BuiltIn_Print_Area_1_1_1_1_1_1_1_1_1_1_1_1_1_1" localSheetId="0">#REF!</definedName>
    <definedName name="Excel_BuiltIn_Print_Area_1_1_1_1_1_1_1_1_1_1_1_1_1_1">#REF!</definedName>
    <definedName name="Excel_BuiltIn_Print_Area_1_1_1_1_1_1_1_1_1_1_1_1_1_1_1" localSheetId="0">#REF!</definedName>
    <definedName name="Excel_BuiltIn_Print_Area_1_1_1_1_1_1_1_1_1_1_1_1_1_1_1">#REF!</definedName>
    <definedName name="Excel_BuiltIn_Print_Area_1_1_1_1_1_1_1_1_1_1_1_1_1_1_1_1" localSheetId="0">#REF!</definedName>
    <definedName name="Excel_BuiltIn_Print_Area_1_1_1_1_1_1_1_1_1_1_1_1_1_1_1_1">#REF!</definedName>
    <definedName name="Excel_BuiltIn_Print_Area_1_1_1_1_1_1_1_1_1_1_1_1_1_1_1_1_1" localSheetId="0">#REF!</definedName>
    <definedName name="Excel_BuiltIn_Print_Area_1_1_1_1_1_1_1_1_1_1_1_1_1_1_1_1_1">#REF!</definedName>
    <definedName name="Excel_BuiltIn_Print_Area_1_1_1_1_1_1_1_1_1_1_1_1_1_1_1_1_1_1" localSheetId="0">#REF!</definedName>
    <definedName name="Excel_BuiltIn_Print_Area_1_1_1_1_1_1_1_1_1_1_1_1_1_1_1_1_1_1">#REF!</definedName>
    <definedName name="Excel_BuiltIn_Print_Area_1_1_1_1_1_1_1_1_1_1_1_1_1_1_1_1_1_1_1" localSheetId="0">#REF!</definedName>
    <definedName name="Excel_BuiltIn_Print_Area_1_1_1_1_1_1_1_1_1_1_1_1_1_1_1_1_1_1_1">#REF!</definedName>
    <definedName name="Excel_BuiltIn_Print_Area_1_1_1_1_1_1_1_1_1_1_1_1_1_1_1_1_1_1_1_1" localSheetId="0">#REF!</definedName>
    <definedName name="Excel_BuiltIn_Print_Area_1_1_1_1_1_1_1_1_1_1_1_1_1_1_1_1_1_1_1_1">#REF!</definedName>
    <definedName name="Excel_BuiltIn_Print_Area_1_1_1_1_1_1_1_1_1_1_1_1_1_1_1_1_1_1_1_1_1" localSheetId="0">#REF!</definedName>
    <definedName name="Excel_BuiltIn_Print_Area_1_1_1_1_1_1_1_1_1_1_1_1_1_1_1_1_1_1_1_1_1">#REF!</definedName>
    <definedName name="Excel_BuiltIn_Print_Area_1_1_1_1_1_1_1_1_1_1_1_1_1_1_1_1_1_1_1_1_1_1" localSheetId="0">#REF!</definedName>
    <definedName name="Excel_BuiltIn_Print_Area_1_1_1_1_1_1_1_1_1_1_1_1_1_1_1_1_1_1_1_1_1_1">#REF!</definedName>
    <definedName name="Excel_BuiltIn_Print_Area_1_1_1_1_1_1_1_1_1_1_1_1_1_1_1_1_1_1_1_1_1_1_1" localSheetId="0">#REF!</definedName>
    <definedName name="Excel_BuiltIn_Print_Area_1_1_1_1_1_1_1_1_1_1_1_1_1_1_1_1_1_1_1_1_1_1_1">#REF!</definedName>
    <definedName name="Excel_BuiltIn_Print_Area_1_1_1_1_1_1_1_1_1_1_1_1_1_1_1_1_1_1_1_1_1_1_1_1" localSheetId="0">#REF!</definedName>
    <definedName name="Excel_BuiltIn_Print_Area_1_1_1_1_1_1_1_1_1_1_1_1_1_1_1_1_1_1_1_1_1_1_1_1">#REF!</definedName>
    <definedName name="Excel_BuiltIn_Print_Area_1_1_1_1_1_1_1_1_1_1_1_1_1_1_1_1_1_1_1_1_1_1_1_1_1" localSheetId="0">#REF!</definedName>
    <definedName name="Excel_BuiltIn_Print_Area_1_1_1_1_1_1_1_1_1_1_1_1_1_1_1_1_1_1_1_1_1_1_1_1_1">#REF!</definedName>
    <definedName name="Excel_BuiltIn_Print_Area_1_1_1_1_1_1_1_1_1_1_1_1_1_1_1_1_1_1_1_1_1_1_1_1_1_1" localSheetId="0">#REF!</definedName>
    <definedName name="Excel_BuiltIn_Print_Area_1_1_1_1_1_1_1_1_1_1_1_1_1_1_1_1_1_1_1_1_1_1_1_1_1_1">#REF!</definedName>
    <definedName name="Excel_BuiltIn_Print_Area_1_1_1_1_1_1_1_1_1_1_1_1_1_1_1_1_1_1_1_1_1_1_1_1_1_1_1" localSheetId="0">#REF!</definedName>
    <definedName name="Excel_BuiltIn_Print_Area_1_1_1_1_1_1_1_1_1_1_1_1_1_1_1_1_1_1_1_1_1_1_1_1_1_1_1">#REF!</definedName>
    <definedName name="Excel_BuiltIn_Print_Area_1_1_1_1_1_1_1_1_1_1_1_1_1_1_1_1_1_1_1_1_1_1_1_1_1_1_1_1" localSheetId="0">#REF!</definedName>
    <definedName name="Excel_BuiltIn_Print_Area_1_1_1_1_1_1_1_1_1_1_1_1_1_1_1_1_1_1_1_1_1_1_1_1_1_1_1_1">#REF!</definedName>
    <definedName name="Excel_BuiltIn_Print_Area_1_1_1_1_1_1_8" localSheetId="0">#REF!</definedName>
    <definedName name="Excel_BuiltIn_Print_Area_1_1_1_1_1_1_8">#REF!</definedName>
    <definedName name="Excel_BuiltIn_Print_Area_1_1_1_1_1_8" localSheetId="0">#REF!</definedName>
    <definedName name="Excel_BuiltIn_Print_Area_1_1_1_1_1_8">#REF!</definedName>
    <definedName name="Excel_BuiltIn_Print_Area_1_1_8" localSheetId="0">#REF!</definedName>
    <definedName name="Excel_BuiltIn_Print_Area_1_1_8">#REF!</definedName>
    <definedName name="Excel_BuiltIn_Print_Area_2" localSheetId="0">#REF!</definedName>
    <definedName name="Excel_BuiltIn_Print_Area_2">#REF!</definedName>
    <definedName name="Excel_BuiltIn_Print_Area_3" localSheetId="0">#REF!</definedName>
    <definedName name="Excel_BuiltIn_Print_Area_3">#REF!</definedName>
    <definedName name="Excel_BuiltIn_Print_Area_3_1" localSheetId="0">#REF!</definedName>
    <definedName name="Excel_BuiltIn_Print_Area_3_1">#REF!</definedName>
    <definedName name="Excel_BuiltIn_Print_Area_3_1_1" localSheetId="0">#REF!</definedName>
    <definedName name="Excel_BuiltIn_Print_Area_3_1_1">#REF!</definedName>
    <definedName name="Excel_BuiltIn_Print_Area_3_1_1_1" localSheetId="0">#REF!</definedName>
    <definedName name="Excel_BuiltIn_Print_Area_3_1_1_1">#REF!</definedName>
    <definedName name="Excel_BuiltIn_Print_Area_3_1_1_1_1" localSheetId="0">#REF!</definedName>
    <definedName name="Excel_BuiltIn_Print_Area_3_1_1_1_1">#REF!</definedName>
    <definedName name="Excel_BuiltIn_Print_Titles" localSheetId="0">#REF!</definedName>
    <definedName name="Excel_BuiltIn_Print_Titles">#REF!</definedName>
    <definedName name="Excel_BuiltIn_Print_Titles_1" localSheetId="0">#REF!,#REF!</definedName>
    <definedName name="Excel_BuiltIn_Print_Titles_1">#REF!,#REF!</definedName>
    <definedName name="Excel_BuiltIn_Print_Titles_1_1" localSheetId="0">#REF!,#REF!</definedName>
    <definedName name="Excel_BuiltIn_Print_Titles_1_1">#REF!,#REF!</definedName>
    <definedName name="Excel_BuiltIn_Print_Titles_1_1_1" localSheetId="0">#REF!,#REF!</definedName>
    <definedName name="Excel_BuiltIn_Print_Titles_1_1_1">#REF!,#REF!</definedName>
    <definedName name="Excel_BuiltIn_Print_Titles_1_1_1_1" localSheetId="0">#REF!,#REF!</definedName>
    <definedName name="Excel_BuiltIn_Print_Titles_1_1_1_1">#REF!,#REF!</definedName>
    <definedName name="Excel_BuiltIn_Print_Titles_1_1_1_1_1" localSheetId="0">#REF!,#REF!</definedName>
    <definedName name="Excel_BuiltIn_Print_Titles_1_1_1_1_1">#REF!,#REF!</definedName>
    <definedName name="Excel_BuiltIn_Print_Titles_1_1_1_1_1_1" localSheetId="0">#REF!,#REF!</definedName>
    <definedName name="Excel_BuiltIn_Print_Titles_1_1_1_1_1_1">#REF!,#REF!</definedName>
    <definedName name="Excel_BuiltIn_Print_Titles_1_1_1_1_1_1_1" localSheetId="0">#REF!,#REF!</definedName>
    <definedName name="Excel_BuiltIn_Print_Titles_1_1_1_1_1_1_1">#REF!,#REF!</definedName>
    <definedName name="Excel_BuiltIn_Print_Titles_1_1_1_1_1_1_1_1" localSheetId="0">#REF!,#REF!</definedName>
    <definedName name="Excel_BuiltIn_Print_Titles_1_1_1_1_1_1_1_1">#REF!,#REF!</definedName>
    <definedName name="Excel_BuiltIn_Print_Titles_1_1_1_1_1_1_1_1_1" localSheetId="0">#REF!,#REF!</definedName>
    <definedName name="Excel_BuiltIn_Print_Titles_1_1_1_1_1_1_1_1_1">#REF!,#REF!</definedName>
    <definedName name="Excel_BuiltIn_Print_Titles_1_1_1_1_1_1_1_1_1_1" localSheetId="0">#REF!,#REF!</definedName>
    <definedName name="Excel_BuiltIn_Print_Titles_1_1_1_1_1_1_1_1_1_1">#REF!,#REF!</definedName>
    <definedName name="Excel_BuiltIn_Print_Titles_1_1_1_1_1_1_1_1_1_1_1">'[5]CANT_ (2)'!$G$1:$Y$65438,'[5]CANT_ (2)'!$A$4:$FB$7</definedName>
    <definedName name="Excel_BuiltIn_Print_Titles_1_1_1_1_1_1_1_1_1_1_1_1" localSheetId="0">#REF!,#REF!</definedName>
    <definedName name="Excel_BuiltIn_Print_Titles_1_1_1_1_1_1_1_1_1_1_1_1">#REF!,#REF!</definedName>
    <definedName name="Excel_BuiltIn_Print_Titles_1_1_1_1_1_1_1_1_1_1_1_1_1" localSheetId="0">#REF!,#REF!</definedName>
    <definedName name="Excel_BuiltIn_Print_Titles_1_1_1_1_1_1_1_1_1_1_1_1_1">#REF!,#REF!</definedName>
    <definedName name="Excel_BuiltIn_Print_Titles_1_1_1_1_1_1_1_1_1_1_1_1_1_1" localSheetId="0">#REF!,#REF!</definedName>
    <definedName name="Excel_BuiltIn_Print_Titles_1_1_1_1_1_1_1_1_1_1_1_1_1_1">#REF!,#REF!</definedName>
    <definedName name="Excel_BuiltIn_Print_Titles_1_1_1_1_1_1_1_1_1_1_1_1_1_1_1" localSheetId="0">#REF!,#REF!</definedName>
    <definedName name="Excel_BuiltIn_Print_Titles_1_1_1_1_1_1_1_1_1_1_1_1_1_1_1">#REF!,#REF!</definedName>
    <definedName name="Excel_BuiltIn_Print_Titles_1_1_1_1_1_1_8" localSheetId="0">#REF!,#REF!</definedName>
    <definedName name="Excel_BuiltIn_Print_Titles_1_1_1_1_1_1_8">#REF!,#REF!</definedName>
    <definedName name="Excel_BuiltIn_Print_Titles_1_1_1_1_1_8" localSheetId="0">#REF!,#REF!</definedName>
    <definedName name="Excel_BuiltIn_Print_Titles_1_1_1_1_1_8">#REF!,#REF!</definedName>
    <definedName name="Excel_BuiltIn_Print_Titles_1_1_1_8" localSheetId="0">#REF!,#REF!</definedName>
    <definedName name="Excel_BuiltIn_Print_Titles_1_1_1_8">#REF!,#REF!</definedName>
    <definedName name="Excel_BuiltIn_Print_Titles_1_8" localSheetId="0">#REF!,#REF!</definedName>
    <definedName name="Excel_BuiltIn_Print_Titles_1_8">#REF!,#REF!</definedName>
    <definedName name="Excel_BuiltIn_Print_Titles_3">[7]C!$B$1:$B$65518,[7]C!$A$2:$IV$5</definedName>
    <definedName name="Excel_BuiltIn_Print_Titles_3_1">[7]C!$B$1:$B$65516,[7]C!$A$2:$IV$5</definedName>
    <definedName name="Excel_BuiltIn_Print_Titles_3_1_1">[8]C!$B$1:$F$65524,[8]C!$A$2:$IT$7</definedName>
    <definedName name="Excel_BuiltIn_Print_Titles_3_1_1_1">[8]C!$C$2:$C$65356,[8]C!$B$3:$IR$6</definedName>
    <definedName name="Excel_BuiltIn_Print_Titles_3_1_1_1_1">[8]C!$C$2:$C$65354,[8]C!$B$3:$IR$6</definedName>
    <definedName name="Exchange_rate" localSheetId="0">#REF!</definedName>
    <definedName name="Exchange_rate">#REF!</definedName>
    <definedName name="FEBRERODOSQUI" localSheetId="0">'ASISTENCIALES '!$G$9:$AN$9</definedName>
    <definedName name="ff" localSheetId="0">#REF!</definedName>
    <definedName name="ff">#REF!</definedName>
    <definedName name="FFFF" localSheetId="0">#REF!</definedName>
    <definedName name="FFFF">#REF!</definedName>
    <definedName name="FORMA_DE_PAGO" localSheetId="0">[4]LISTAS!$B$44:$B$46</definedName>
    <definedName name="FORMA_DE_PAGO">[4]LISTAS!$B$44:$B$46</definedName>
    <definedName name="fsr" localSheetId="0">#REF!</definedName>
    <definedName name="fsr">#REF!</definedName>
    <definedName name="GGG" localSheetId="0" hidden="1">#REF!</definedName>
    <definedName name="GGG" hidden="1">#REF!</definedName>
    <definedName name="HI" localSheetId="0">#REF!</definedName>
    <definedName name="HI">#REF!</definedName>
    <definedName name="horasRecargos" localSheetId="0">#REF!</definedName>
    <definedName name="horasRecargos">#REF!</definedName>
    <definedName name="HorasyRecargosTurnos" localSheetId="0">#REF!</definedName>
    <definedName name="HorasyRecargosTurnos">#REF!</definedName>
    <definedName name="IDSNOVEDADES" localSheetId="0">#REF!</definedName>
    <definedName name="IDSNOVEDADES">#REF!</definedName>
    <definedName name="jio">[9]Personas!$B:$B</definedName>
    <definedName name="JUNIO1Q" localSheetId="0">'ASISTENCIALES '!$G$9:$AH$9</definedName>
    <definedName name="JUNIO1Q">'[10]JUNIO 1-15'!$A$5:$AG$185</definedName>
    <definedName name="JUNIO1Q_4">'[11]JUNIO 1_15'!$A$5:$AG$185</definedName>
    <definedName name="JUNIO2Q" localSheetId="0">'ASISTENCIALES '!$G$9:$AH$9</definedName>
    <definedName name="JUNIO2Q">#REF!</definedName>
    <definedName name="JUNIO2Q_4" localSheetId="0">#REF!</definedName>
    <definedName name="JUNIO2Q_4">#REF!</definedName>
    <definedName name="MARTA" localSheetId="0">#REF!</definedName>
    <definedName name="MARTA">#REF!</definedName>
    <definedName name="marzo" localSheetId="0">'ASISTENCIALES '!$G$9:$AN$9</definedName>
    <definedName name="MAYO1Q" localSheetId="0">'ASISTENCIALES '!$G$9:$AH$9</definedName>
    <definedName name="MAYO2Q" localSheetId="0">'ASISTENCIALES '!$G$9:$AH$9</definedName>
    <definedName name="MES" localSheetId="0">[4]LISTAS!$A$3:$A$14</definedName>
    <definedName name="MES">[4]LISTAS!$A$3:$A$14</definedName>
    <definedName name="MILENA" localSheetId="0">'ASISTENCIALES '!#REF!</definedName>
    <definedName name="MILENA_3" localSheetId="0">[5]NOMINA!#REF!</definedName>
    <definedName name="MILENA_3">[5]NOMINA!#REF!</definedName>
    <definedName name="MINIMO" localSheetId="0">'ASISTENCIALES '!#REF!</definedName>
    <definedName name="MINIMO">#REF!</definedName>
    <definedName name="MINIMO_3" localSheetId="0">[5]NOMINA!#REF!</definedName>
    <definedName name="MINIMO_3">[5]NOMINA!#REF!</definedName>
    <definedName name="MINIMO_4" localSheetId="0">#REF!</definedName>
    <definedName name="MINIMO_4">#REF!</definedName>
    <definedName name="MM" localSheetId="0">#REF!</definedName>
    <definedName name="MM">#REF!</definedName>
    <definedName name="N.ESTUDIO" localSheetId="0">[12]Hoja2!$D$1:$D$7</definedName>
    <definedName name="N.ESTUDIO">[12]Hoja2!$D$1:$D$7</definedName>
    <definedName name="NOMINA">[13]NOMINA!$B$6:$AR$112</definedName>
    <definedName name="ÑÑÑÑÑÑÑÑÑÑ" localSheetId="0">#REF!</definedName>
    <definedName name="ÑÑÑÑÑÑÑÑÑÑ">#REF!</definedName>
    <definedName name="OPCION" localSheetId="0">[4]LISTAS!$C$3:$C$4</definedName>
    <definedName name="OPCION">[4]LISTAS!$C$3:$C$4</definedName>
    <definedName name="PRIMA" localSheetId="0">#REF!</definedName>
    <definedName name="PRIMA">#REF!</definedName>
    <definedName name="Print_Area" localSheetId="0">'ASISTENCIALES '!$G$1:$AN$65</definedName>
    <definedName name="Print_Titles" localSheetId="0">'ASISTENCIALES '!$G:$P</definedName>
    <definedName name="PROSPERAR" localSheetId="0">'ASISTENCIALES '!$G$9:$AN$9</definedName>
    <definedName name="PROSPERAR2" localSheetId="0">'ASISTENCIALES '!$G$9:$AN$9</definedName>
    <definedName name="PROSPERAR3" localSheetId="0">'ASISTENCIALES '!$G$9:$AN$9</definedName>
    <definedName name="qwe" localSheetId="0">'ASISTENCIALES '!$G:$R,'ASISTENCIALES '!$1:$9</definedName>
    <definedName name="qwr">[14]Personas!$B$1:$B$65536</definedName>
    <definedName name="referencia">[15]RefTurnos!$B:$B</definedName>
    <definedName name="RGAFP" localSheetId="0">#REF!</definedName>
    <definedName name="RGAFP">#REF!</definedName>
    <definedName name="RGALTORIESGO" localSheetId="0">#REF!</definedName>
    <definedName name="RGALTORIESGO">#REF!</definedName>
    <definedName name="RGARP" localSheetId="0">#REF!</definedName>
    <definedName name="RGARP">#REF!</definedName>
    <definedName name="RGCCF">[16]DatosPruebaEmp!$J$3:$J$46</definedName>
    <definedName name="RGCENTRABAJO">[16]DatosPruebaEmp!$B$3:$B$6</definedName>
    <definedName name="RGCLASERIESGO">[16]DatosPruebaEmp!$L$3</definedName>
    <definedName name="RGDIVIDEPTO">[16]DatosPruebaEmp!$AD$3:$AD$35</definedName>
    <definedName name="RGEPS" localSheetId="0">#REF!</definedName>
    <definedName name="RGEPS">#REF!</definedName>
    <definedName name="RGGRUPOPOB" localSheetId="0">#REF!</definedName>
    <definedName name="RGGRUPOPOB">#REF!</definedName>
    <definedName name="RGINDALTORIESGO">[16]DatosPruebaEmp!$H$3:$H$7</definedName>
    <definedName name="RGNOVEDADSLN">[16]DatosPruebaEmp!$W$3:$W$5</definedName>
    <definedName name="RGNOVEDADVAC">[16]DatosPruebaEmp!$BN$3:$BN$5</definedName>
    <definedName name="RGSINO" localSheetId="0">#REF!</definedName>
    <definedName name="RGSINO">#REF!</definedName>
    <definedName name="RGSINOVACIO" localSheetId="0">#REF!</definedName>
    <definedName name="RGSINOVACIO">#REF!</definedName>
    <definedName name="RGSUBTIPOSCOT" localSheetId="0">#REF!</definedName>
    <definedName name="RGSUBTIPOSCOT">#REF!</definedName>
    <definedName name="RGSUCURSALES" localSheetId="0">#REF!</definedName>
    <definedName name="RGSUCURSALES">#REF!</definedName>
    <definedName name="RGTARIFAARL" localSheetId="0">#REF!</definedName>
    <definedName name="RGTARIFAARL">#REF!</definedName>
    <definedName name="RGTARIFASCCF" localSheetId="0">#REF!</definedName>
    <definedName name="RGTARIFASCCF">#REF!</definedName>
    <definedName name="RGTIPOCORRECCIONES">[16]DatosPruebaEmp!$V$3:$V$5</definedName>
    <definedName name="RGTIPOINGLIQ">[16]DatosPruebaEmp!$BL$3:$BL$6</definedName>
    <definedName name="RGTIPORETLIQ">[16]DatosPruebaEmp!$BM$3:$BM$7</definedName>
    <definedName name="RGTIPOSCOT" localSheetId="0">#REF!</definedName>
    <definedName name="RGTIPOSCOT">#REF!</definedName>
    <definedName name="RGTIPOSDOCS" localSheetId="0">[17]DatosPruebaEmp!$S$3:$S$10</definedName>
    <definedName name="RGTIPOSDOCS">[17]DatosPruebaEmp!$S$3:$S$10</definedName>
    <definedName name="RRR" localSheetId="0">#REF!</definedName>
    <definedName name="RRR">#REF!</definedName>
    <definedName name="sadgfafg" localSheetId="0">'ASISTENCIALES '!$G:$P</definedName>
    <definedName name="SEGQABRI" localSheetId="0">#REF!</definedName>
    <definedName name="SEGQABRI">#REF!</definedName>
    <definedName name="SEGQABRI_4" localSheetId="0">#REF!</definedName>
    <definedName name="SEGQABRI_4">#REF!</definedName>
    <definedName name="sfdg" localSheetId="0">#REF!,#REF!</definedName>
    <definedName name="sfdg">#REF!,#REF!</definedName>
    <definedName name="SFKJASDFKL">'[18]JUNIO 1-15'!$A$5:$AG$185</definedName>
    <definedName name="sfsg" localSheetId="0">#REF!</definedName>
    <definedName name="sfsg">#REF!</definedName>
    <definedName name="Sinnombre" localSheetId="0">#REF!</definedName>
    <definedName name="Sinnombre">#REF!</definedName>
    <definedName name="Sinnombre___0" localSheetId="0">#REF!</definedName>
    <definedName name="Sinnombre___0">#REF!</definedName>
    <definedName name="Sinnombre___0___0" localSheetId="0">#REF!</definedName>
    <definedName name="Sinnombre___0___0">#REF!</definedName>
    <definedName name="Sinnombre___0___0___0" localSheetId="0">#REF!</definedName>
    <definedName name="Sinnombre___0___0___0">#REF!</definedName>
    <definedName name="Sinnombre___0___0___0___0" localSheetId="0">#REF!</definedName>
    <definedName name="Sinnombre___0___0___0___0">#REF!</definedName>
    <definedName name="SOCHA" localSheetId="0">#REF!</definedName>
    <definedName name="SOCHA">#REF!</definedName>
    <definedName name="SSSS" localSheetId="0">#REF!</definedName>
    <definedName name="SSSS">#REF!</definedName>
    <definedName name="SUC_21" localSheetId="0">#REF!</definedName>
    <definedName name="SUC_21">#REF!</definedName>
    <definedName name="SUC_BOGOTA" localSheetId="0">#REF!</definedName>
    <definedName name="SUC_BOGOTA">#REF!</definedName>
    <definedName name="SUC_BOYACA" localSheetId="0">#REF!</definedName>
    <definedName name="SUC_BOYACA">#REF!</definedName>
    <definedName name="SUC_BOYACA_SOP" localSheetId="0">#REF!</definedName>
    <definedName name="SUC_BOYACA_SOP">#REF!</definedName>
    <definedName name="SUC_CESAR" localSheetId="0">#REF!</definedName>
    <definedName name="SUC_CESAR">#REF!</definedName>
    <definedName name="SUC_COLSUBSIDO" localSheetId="0">#REF!</definedName>
    <definedName name="SUC_COLSUBSIDO">#REF!</definedName>
    <definedName name="SUC_COMFABOY" localSheetId="0">#REF!</definedName>
    <definedName name="SUC_COMFABOY">#REF!</definedName>
    <definedName name="SUC_HRM_SANTANDER" localSheetId="0">#REF!</definedName>
    <definedName name="SUC_HRM_SANTANDER">#REF!</definedName>
    <definedName name="SUC_HSRT" localSheetId="0">#REF!</definedName>
    <definedName name="SUC_HSRT">#REF!</definedName>
    <definedName name="SUC_LABNOM11" localSheetId="0">#REF!</definedName>
    <definedName name="SUC_LABNOM11">#REF!</definedName>
    <definedName name="SUC_LABORAMOS_01" localSheetId="0">#REF!</definedName>
    <definedName name="SUC_LABORAMOS_01">#REF!</definedName>
    <definedName name="SUC_LABORAMOS_012_" localSheetId="0">#REF!</definedName>
    <definedName name="SUC_LABORAMOS_012_">#REF!</definedName>
    <definedName name="SUC_LABORAMOS_02" localSheetId="0">#REF!</definedName>
    <definedName name="SUC_LABORAMOS_02">#REF!</definedName>
    <definedName name="SUC_LABORAMOS_03" localSheetId="0">#REF!</definedName>
    <definedName name="SUC_LABORAMOS_03">#REF!</definedName>
    <definedName name="SUC_LABORAMOS_04" localSheetId="0">#REF!</definedName>
    <definedName name="SUC_LABORAMOS_04">#REF!</definedName>
    <definedName name="SUC_LABORAMOS_05" localSheetId="0">#REF!</definedName>
    <definedName name="SUC_LABORAMOS_05">#REF!</definedName>
    <definedName name="SUC_LABORAMOS_06" localSheetId="0">#REF!</definedName>
    <definedName name="SUC_LABORAMOS_06">#REF!</definedName>
    <definedName name="SUC_LABORAMOS_08" localSheetId="0">#REF!</definedName>
    <definedName name="SUC_LABORAMOS_08">#REF!</definedName>
    <definedName name="SUC_LABORAMOS_09" localSheetId="0">#REF!</definedName>
    <definedName name="SUC_LABORAMOS_09">#REF!</definedName>
    <definedName name="SUC_LABORAMOS_11" localSheetId="0">#REF!</definedName>
    <definedName name="SUC_LABORAMOS_11">#REF!</definedName>
    <definedName name="SUC_LABORAMOS_13" localSheetId="0">#REF!</definedName>
    <definedName name="SUC_LABORAMOS_13">#REF!</definedName>
    <definedName name="SUC_LABORAMOS_14" localSheetId="0">#REF!</definedName>
    <definedName name="SUC_LABORAMOS_14">#REF!</definedName>
    <definedName name="SUC_LABORAMOS_16" localSheetId="0">#REF!</definedName>
    <definedName name="SUC_LABORAMOS_16">#REF!</definedName>
    <definedName name="SUC_LABORAMOS_17" localSheetId="0">#REF!</definedName>
    <definedName name="SUC_LABORAMOS_17">#REF!</definedName>
    <definedName name="SUC_LABORAMOS_18" localSheetId="0">#REF!</definedName>
    <definedName name="SUC_LABORAMOS_18">#REF!</definedName>
    <definedName name="SUC_LABORAMOS_19" localSheetId="0">#REF!</definedName>
    <definedName name="SUC_LABORAMOS_19">#REF!</definedName>
    <definedName name="SUC_LABORAMOS_20" localSheetId="0">#REF!</definedName>
    <definedName name="SUC_LABORAMOS_20">#REF!</definedName>
    <definedName name="SUC_LABORAMOS_CASANARE" localSheetId="0">#REF!</definedName>
    <definedName name="SUC_LABORAMOS_CASANARE">#REF!</definedName>
    <definedName name="SUC_LABORAMOS_COLSUBSIDIO" localSheetId="0">#REF!</definedName>
    <definedName name="SUC_LABORAMOS_COLSUBSIDIO">#REF!</definedName>
    <definedName name="SUC_LABORAMOS_COMFACESAR" localSheetId="0">#REF!</definedName>
    <definedName name="SUC_LABORAMOS_COMFACESAR">#REF!</definedName>
    <definedName name="SUC_LABORAMOS_LTDA_05" localSheetId="0">#REF!</definedName>
    <definedName name="SUC_LABORAMOS_LTDA_05">#REF!</definedName>
    <definedName name="SUC_LABORAMOS_RISARALDA" localSheetId="0">#REF!</definedName>
    <definedName name="SUC_LABORAMOS_RISARALDA">#REF!</definedName>
    <definedName name="SUC_LABORAMOS_S.A.S" localSheetId="0">#REF!</definedName>
    <definedName name="SUC_LABORAMOS_S.A.S">#REF!</definedName>
    <definedName name="SUC_LABORAMOS_S.A.S._HSRT" localSheetId="0">#REF!</definedName>
    <definedName name="SUC_LABORAMOS_S.A.S._HSRT">#REF!</definedName>
    <definedName name="SUC_LABORAMOS_SANTANDER" localSheetId="0">#REF!</definedName>
    <definedName name="SUC_LABORAMOS_SANTANDER">#REF!</definedName>
    <definedName name="SUC_LABORAMOS_SAS__05" localSheetId="0">#REF!</definedName>
    <definedName name="SUC_LABORAMOS_SAS__05">#REF!</definedName>
    <definedName name="SUC_LABORAMOS15" localSheetId="0">#REF!</definedName>
    <definedName name="SUC_LABORAMOS15">#REF!</definedName>
    <definedName name="SUC_META" localSheetId="0">#REF!</definedName>
    <definedName name="SUC_META">#REF!</definedName>
    <definedName name="SUC_NARINO" localSheetId="0">#REF!</definedName>
    <definedName name="SUC_NARINO">#REF!</definedName>
    <definedName name="SUC_OFICINA_SOPO_2014" localSheetId="0">#REF!</definedName>
    <definedName name="SUC_OFICINA_SOPO_2014">#REF!</definedName>
    <definedName name="SUC_SANTANDER" localSheetId="0">#REF!</definedName>
    <definedName name="SUC_SANTANDER">#REF!</definedName>
    <definedName name="SUC_SUCURSAL_01" localSheetId="0">#REF!</definedName>
    <definedName name="SUC_SUCURSAL_01">#REF!</definedName>
    <definedName name="SUC_SUCURSAL_03" localSheetId="0">#REF!</definedName>
    <definedName name="SUC_SUCURSAL_03">#REF!</definedName>
    <definedName name="SUC_SUCURSAL_04" localSheetId="0">#REF!</definedName>
    <definedName name="SUC_SUCURSAL_04">#REF!</definedName>
    <definedName name="SUC_SUCURSAL_05" localSheetId="0">#REF!</definedName>
    <definedName name="SUC_SUCURSAL_05">#REF!</definedName>
    <definedName name="SUC_SUCURSAL_06" localSheetId="0">#REF!</definedName>
    <definedName name="SUC_SUCURSAL_06">#REF!</definedName>
    <definedName name="SUC_SUCURSAL_1" localSheetId="0">#REF!</definedName>
    <definedName name="SUC_SUCURSAL_1">#REF!</definedName>
    <definedName name="SUC_SUCURSAL_LABORAM" localSheetId="0">#REF!</definedName>
    <definedName name="SUC_SUCURSAL_LABORAM">#REF!</definedName>
    <definedName name="SUC_TUNJA" localSheetId="0">#REF!</definedName>
    <definedName name="SUC_TUNJA">#REF!</definedName>
    <definedName name="TH" localSheetId="0">#REF!</definedName>
    <definedName name="TH">#REF!</definedName>
    <definedName name="TIPO_DOC" localSheetId="0">[4]LISTAS!$A$21:$A$27</definedName>
    <definedName name="TIPO_DOC">[4]LISTAS!$A$21:$A$27</definedName>
    <definedName name="Tipos_de_cotizantes" localSheetId="0">[4]LISTAS!$G$3:$G$5</definedName>
    <definedName name="Tipos_de_cotizantes">[4]LISTAS!$G$3:$G$5</definedName>
    <definedName name="_xlnm.Print_Titles" localSheetId="0">'ASISTENCIALES '!$G:$P</definedName>
    <definedName name="TitulosColumnas" localSheetId="0">#REF!</definedName>
    <definedName name="TitulosColumnas">#REF!</definedName>
    <definedName name="TitulosColumnasNovedades" localSheetId="0">#REF!</definedName>
    <definedName name="TitulosColumnasNovedades">#REF!</definedName>
    <definedName name="UNO">[19]NOMINA!$A$5:$Y$191</definedName>
    <definedName name="UNO_4">[20]NOMINA!$A$5:$Y$191</definedName>
    <definedName name="vcsdgdfh" localSheetId="0">#REF!</definedName>
    <definedName name="vcsdgdfh">#REF!</definedName>
    <definedName name="we" localSheetId="0">'ASISTENCIALES '!$G:$P</definedName>
    <definedName name="x" localSheetId="0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N66" i="3" l="1"/>
  <c r="AO56" i="3"/>
  <c r="T14" i="3" l="1"/>
  <c r="AK41" i="3" l="1"/>
  <c r="AI41" i="3"/>
  <c r="Q41" i="3"/>
  <c r="C41" i="3"/>
  <c r="D41" i="3" s="1"/>
  <c r="I41" i="3" s="1"/>
  <c r="K41" i="3" l="1"/>
  <c r="G55" i="3"/>
  <c r="AK24" i="3" l="1"/>
  <c r="AI24" i="3"/>
  <c r="Q24" i="3"/>
  <c r="C24" i="3"/>
  <c r="D24" i="3" s="1"/>
  <c r="I24" i="3" s="1"/>
  <c r="K24" i="3" l="1"/>
  <c r="AK12" i="3" l="1"/>
  <c r="AI12" i="3"/>
  <c r="Q12" i="3"/>
  <c r="C12" i="3"/>
  <c r="D12" i="3" s="1"/>
  <c r="I12" i="3" s="1"/>
  <c r="K12" i="3" l="1"/>
  <c r="AK32" i="3" l="1"/>
  <c r="AI32" i="3"/>
  <c r="Q32" i="3"/>
  <c r="C32" i="3"/>
  <c r="D32" i="3" s="1"/>
  <c r="I32" i="3" s="1"/>
  <c r="K32" i="3" l="1"/>
  <c r="AK19" i="3"/>
  <c r="AK20" i="3"/>
  <c r="AI19" i="3"/>
  <c r="AI20" i="3"/>
  <c r="Q20" i="3"/>
  <c r="K20" i="3"/>
  <c r="K19" i="3"/>
  <c r="Q19" i="3"/>
  <c r="AK54" i="3" l="1"/>
  <c r="AI54" i="3"/>
  <c r="Q54" i="3"/>
  <c r="C54" i="3"/>
  <c r="D54" i="3" s="1"/>
  <c r="I54" i="3" s="1"/>
  <c r="AK53" i="3"/>
  <c r="AI53" i="3"/>
  <c r="Q53" i="3"/>
  <c r="C53" i="3"/>
  <c r="D53" i="3" s="1"/>
  <c r="I53" i="3" s="1"/>
  <c r="AK52" i="3"/>
  <c r="AI52" i="3"/>
  <c r="Q52" i="3"/>
  <c r="C52" i="3"/>
  <c r="D52" i="3" s="1"/>
  <c r="I52" i="3" s="1"/>
  <c r="AK51" i="3"/>
  <c r="AI51" i="3"/>
  <c r="Q51" i="3"/>
  <c r="C51" i="3"/>
  <c r="D51" i="3" s="1"/>
  <c r="I51" i="3" s="1"/>
  <c r="AK50" i="3"/>
  <c r="AI50" i="3"/>
  <c r="Q50" i="3"/>
  <c r="C50" i="3"/>
  <c r="D50" i="3" s="1"/>
  <c r="I50" i="3" s="1"/>
  <c r="AK49" i="3"/>
  <c r="AI49" i="3"/>
  <c r="Q49" i="3"/>
  <c r="C49" i="3"/>
  <c r="D49" i="3" s="1"/>
  <c r="I49" i="3" s="1"/>
  <c r="AK48" i="3"/>
  <c r="AI48" i="3"/>
  <c r="Q48" i="3"/>
  <c r="C48" i="3"/>
  <c r="D48" i="3" s="1"/>
  <c r="I48" i="3" s="1"/>
  <c r="AK47" i="3"/>
  <c r="AI47" i="3"/>
  <c r="Q47" i="3"/>
  <c r="C47" i="3"/>
  <c r="D47" i="3" s="1"/>
  <c r="I47" i="3" s="1"/>
  <c r="AK46" i="3"/>
  <c r="AI46" i="3"/>
  <c r="Q46" i="3"/>
  <c r="C46" i="3"/>
  <c r="D46" i="3" s="1"/>
  <c r="I46" i="3" s="1"/>
  <c r="AK45" i="3"/>
  <c r="AI45" i="3"/>
  <c r="Q45" i="3"/>
  <c r="C45" i="3"/>
  <c r="D45" i="3" s="1"/>
  <c r="I45" i="3" s="1"/>
  <c r="AK44" i="3"/>
  <c r="AI44" i="3"/>
  <c r="Q44" i="3"/>
  <c r="D44" i="3"/>
  <c r="AK43" i="3"/>
  <c r="AI43" i="3"/>
  <c r="Q43" i="3"/>
  <c r="C43" i="3"/>
  <c r="D43" i="3" s="1"/>
  <c r="I43" i="3" s="1"/>
  <c r="AK42" i="3"/>
  <c r="AI42" i="3"/>
  <c r="Q42" i="3"/>
  <c r="C42" i="3"/>
  <c r="D42" i="3" s="1"/>
  <c r="I42" i="3" s="1"/>
  <c r="AK40" i="3"/>
  <c r="AI40" i="3"/>
  <c r="Q40" i="3"/>
  <c r="C40" i="3"/>
  <c r="D40" i="3" s="1"/>
  <c r="I40" i="3" s="1"/>
  <c r="AK39" i="3"/>
  <c r="AI39" i="3"/>
  <c r="Q39" i="3"/>
  <c r="C39" i="3"/>
  <c r="D39" i="3" s="1"/>
  <c r="I39" i="3" s="1"/>
  <c r="AK38" i="3"/>
  <c r="AI38" i="3"/>
  <c r="Q38" i="3"/>
  <c r="C38" i="3"/>
  <c r="D38" i="3" s="1"/>
  <c r="I38" i="3" s="1"/>
  <c r="AK37" i="3"/>
  <c r="AI37" i="3"/>
  <c r="Q37" i="3"/>
  <c r="C37" i="3"/>
  <c r="D37" i="3" s="1"/>
  <c r="I37" i="3" s="1"/>
  <c r="AK36" i="3"/>
  <c r="AI36" i="3"/>
  <c r="Q36" i="3"/>
  <c r="C36" i="3"/>
  <c r="D36" i="3" s="1"/>
  <c r="I36" i="3" s="1"/>
  <c r="AK35" i="3"/>
  <c r="AI35" i="3"/>
  <c r="Q35" i="3"/>
  <c r="C35" i="3"/>
  <c r="D35" i="3" s="1"/>
  <c r="I35" i="3" s="1"/>
  <c r="AK34" i="3"/>
  <c r="AI34" i="3"/>
  <c r="Q34" i="3"/>
  <c r="C34" i="3"/>
  <c r="D34" i="3" s="1"/>
  <c r="I34" i="3" s="1"/>
  <c r="AK33" i="3"/>
  <c r="AI33" i="3"/>
  <c r="Q33" i="3"/>
  <c r="C33" i="3"/>
  <c r="D33" i="3" s="1"/>
  <c r="I33" i="3" s="1"/>
  <c r="AK31" i="3"/>
  <c r="AI31" i="3"/>
  <c r="Q31" i="3"/>
  <c r="C31" i="3"/>
  <c r="D31" i="3" s="1"/>
  <c r="I31" i="3" s="1"/>
  <c r="AK30" i="3"/>
  <c r="AI30" i="3"/>
  <c r="Q30" i="3"/>
  <c r="C30" i="3"/>
  <c r="D30" i="3" s="1"/>
  <c r="AK29" i="3"/>
  <c r="AI29" i="3"/>
  <c r="Q29" i="3"/>
  <c r="C29" i="3"/>
  <c r="AK28" i="3"/>
  <c r="AI28" i="3"/>
  <c r="Q28" i="3"/>
  <c r="C28" i="3"/>
  <c r="D28" i="3" s="1"/>
  <c r="I28" i="3" s="1"/>
  <c r="AK27" i="3"/>
  <c r="AI27" i="3"/>
  <c r="Q27" i="3"/>
  <c r="C27" i="3"/>
  <c r="D27" i="3" s="1"/>
  <c r="I27" i="3" s="1"/>
  <c r="AK26" i="3"/>
  <c r="AI26" i="3"/>
  <c r="Q26" i="3"/>
  <c r="K26" i="3"/>
  <c r="C26" i="3"/>
  <c r="D26" i="3" s="1"/>
  <c r="AK25" i="3"/>
  <c r="AI25" i="3"/>
  <c r="Q25" i="3"/>
  <c r="C25" i="3"/>
  <c r="D25" i="3" s="1"/>
  <c r="I25" i="3" s="1"/>
  <c r="AK23" i="3"/>
  <c r="AI23" i="3"/>
  <c r="Q23" i="3"/>
  <c r="C23" i="3"/>
  <c r="D23" i="3" s="1"/>
  <c r="I23" i="3" s="1"/>
  <c r="AK22" i="3"/>
  <c r="AI22" i="3"/>
  <c r="Q22" i="3"/>
  <c r="C22" i="3"/>
  <c r="D22" i="3" s="1"/>
  <c r="I22" i="3" s="1"/>
  <c r="AK21" i="3"/>
  <c r="AI21" i="3"/>
  <c r="Q21" i="3"/>
  <c r="C21" i="3"/>
  <c r="D21" i="3" s="1"/>
  <c r="I21" i="3" s="1"/>
  <c r="AK18" i="3"/>
  <c r="AI18" i="3"/>
  <c r="Q18" i="3"/>
  <c r="C18" i="3"/>
  <c r="D18" i="3" s="1"/>
  <c r="I18" i="3" s="1"/>
  <c r="AK17" i="3"/>
  <c r="AI17" i="3"/>
  <c r="Q17" i="3"/>
  <c r="C17" i="3"/>
  <c r="D17" i="3" s="1"/>
  <c r="I17" i="3" s="1"/>
  <c r="AK16" i="3"/>
  <c r="AI16" i="3"/>
  <c r="Q16" i="3"/>
  <c r="C16" i="3"/>
  <c r="D16" i="3" s="1"/>
  <c r="I16" i="3" s="1"/>
  <c r="AK15" i="3"/>
  <c r="AI15" i="3"/>
  <c r="Q15" i="3"/>
  <c r="C15" i="3"/>
  <c r="D15" i="3" s="1"/>
  <c r="I15" i="3" s="1"/>
  <c r="AK14" i="3"/>
  <c r="AI14" i="3"/>
  <c r="Q14" i="3"/>
  <c r="C14" i="3"/>
  <c r="D14" i="3" s="1"/>
  <c r="I14" i="3" s="1"/>
  <c r="AK13" i="3"/>
  <c r="AI13" i="3"/>
  <c r="Q13" i="3"/>
  <c r="C13" i="3"/>
  <c r="D13" i="3" s="1"/>
  <c r="I13" i="3" s="1"/>
  <c r="AK11" i="3"/>
  <c r="AI11" i="3"/>
  <c r="Q11" i="3"/>
  <c r="C11" i="3"/>
  <c r="D11" i="3" s="1"/>
  <c r="I11" i="3" s="1"/>
  <c r="AK10" i="3"/>
  <c r="AI10" i="3"/>
  <c r="Q10" i="3"/>
  <c r="C10" i="3"/>
  <c r="D10" i="3" s="1"/>
  <c r="I10" i="3" s="1"/>
  <c r="C3" i="3"/>
  <c r="D3" i="3" s="1"/>
  <c r="C2" i="3"/>
  <c r="D2" i="3" s="1"/>
  <c r="AD41" i="3" l="1"/>
  <c r="L41" i="3"/>
  <c r="O41" i="3" s="1"/>
  <c r="L21" i="3"/>
  <c r="L33" i="3"/>
  <c r="L43" i="3"/>
  <c r="L48" i="3"/>
  <c r="L50" i="3"/>
  <c r="L13" i="3"/>
  <c r="L28" i="3"/>
  <c r="L39" i="3"/>
  <c r="L15" i="3"/>
  <c r="L37" i="3"/>
  <c r="L14" i="3"/>
  <c r="L18" i="3"/>
  <c r="L22" i="3"/>
  <c r="L27" i="3"/>
  <c r="L31" i="3"/>
  <c r="L36" i="3"/>
  <c r="L42" i="3"/>
  <c r="L45" i="3"/>
  <c r="L53" i="3"/>
  <c r="K46" i="3"/>
  <c r="L46" i="3"/>
  <c r="L51" i="3"/>
  <c r="K38" i="3"/>
  <c r="L38" i="3"/>
  <c r="L19" i="3"/>
  <c r="O19" i="3" s="1"/>
  <c r="L20" i="3"/>
  <c r="O20" i="3" s="1"/>
  <c r="L44" i="3"/>
  <c r="L26" i="3"/>
  <c r="O26" i="3" s="1"/>
  <c r="L29" i="3"/>
  <c r="L30" i="3"/>
  <c r="L24" i="3"/>
  <c r="O24" i="3" s="1"/>
  <c r="AD24" i="3"/>
  <c r="L12" i="3"/>
  <c r="O12" i="3" s="1"/>
  <c r="L32" i="3"/>
  <c r="O32" i="3" s="1"/>
  <c r="L35" i="3"/>
  <c r="L49" i="3"/>
  <c r="K54" i="3"/>
  <c r="L54" i="3"/>
  <c r="K47" i="3"/>
  <c r="L47" i="3"/>
  <c r="L16" i="3"/>
  <c r="K52" i="3"/>
  <c r="L52" i="3"/>
  <c r="K40" i="3"/>
  <c r="L40" i="3"/>
  <c r="K34" i="3"/>
  <c r="L34" i="3"/>
  <c r="L23" i="3"/>
  <c r="L11" i="3"/>
  <c r="L17" i="3"/>
  <c r="L25" i="3"/>
  <c r="AD12" i="3"/>
  <c r="AD32" i="3"/>
  <c r="AD19" i="3"/>
  <c r="AD20" i="3"/>
  <c r="AD10" i="3"/>
  <c r="AD16" i="3"/>
  <c r="K16" i="3"/>
  <c r="AD14" i="3"/>
  <c r="K14" i="3"/>
  <c r="O14" i="3" s="1"/>
  <c r="AD18" i="3"/>
  <c r="K18" i="3"/>
  <c r="AD13" i="3"/>
  <c r="K13" i="3"/>
  <c r="AD11" i="3"/>
  <c r="K11" i="3"/>
  <c r="AD17" i="3"/>
  <c r="K17" i="3"/>
  <c r="K21" i="3"/>
  <c r="O21" i="3" s="1"/>
  <c r="AD21" i="3"/>
  <c r="AD15" i="3"/>
  <c r="K15" i="3"/>
  <c r="O15" i="3" s="1"/>
  <c r="AD28" i="3"/>
  <c r="K28" i="3"/>
  <c r="AD34" i="3"/>
  <c r="AD22" i="3"/>
  <c r="K22" i="3"/>
  <c r="O22" i="3" s="1"/>
  <c r="AD47" i="3"/>
  <c r="AD46" i="3"/>
  <c r="AD26" i="3"/>
  <c r="AI55" i="3"/>
  <c r="K10" i="3"/>
  <c r="AD23" i="3"/>
  <c r="K23" i="3"/>
  <c r="O23" i="3" s="1"/>
  <c r="L10" i="3"/>
  <c r="AD29" i="3"/>
  <c r="K29" i="3"/>
  <c r="AD27" i="3"/>
  <c r="K27" i="3"/>
  <c r="AD25" i="3"/>
  <c r="K25" i="3"/>
  <c r="O25" i="3" s="1"/>
  <c r="AD30" i="3"/>
  <c r="K30" i="3"/>
  <c r="AD33" i="3"/>
  <c r="K33" i="3"/>
  <c r="O33" i="3" s="1"/>
  <c r="AD31" i="3"/>
  <c r="K31" i="3"/>
  <c r="AD35" i="3"/>
  <c r="K35" i="3"/>
  <c r="O35" i="3" s="1"/>
  <c r="K42" i="3"/>
  <c r="O42" i="3" s="1"/>
  <c r="AD42" i="3"/>
  <c r="AD37" i="3"/>
  <c r="K37" i="3"/>
  <c r="O37" i="3" s="1"/>
  <c r="AD38" i="3"/>
  <c r="AD36" i="3"/>
  <c r="K36" i="3"/>
  <c r="O36" i="3" s="1"/>
  <c r="AD39" i="3"/>
  <c r="K39" i="3"/>
  <c r="O39" i="3" s="1"/>
  <c r="AD45" i="3"/>
  <c r="K50" i="3"/>
  <c r="AD40" i="3"/>
  <c r="AD44" i="3"/>
  <c r="K44" i="3"/>
  <c r="O44" i="3" s="1"/>
  <c r="AD43" i="3"/>
  <c r="K43" i="3"/>
  <c r="O43" i="3" s="1"/>
  <c r="K45" i="3"/>
  <c r="O45" i="3" s="1"/>
  <c r="K51" i="3"/>
  <c r="AD48" i="3"/>
  <c r="K48" i="3"/>
  <c r="K53" i="3"/>
  <c r="O53" i="3" s="1"/>
  <c r="K49" i="3"/>
  <c r="O49" i="3" s="1"/>
  <c r="O11" i="3" l="1"/>
  <c r="O16" i="3"/>
  <c r="O48" i="3"/>
  <c r="O29" i="3"/>
  <c r="O50" i="3"/>
  <c r="O52" i="3"/>
  <c r="S52" i="3" s="1"/>
  <c r="R41" i="3"/>
  <c r="AB41" i="3"/>
  <c r="S41" i="3"/>
  <c r="Y41" i="3"/>
  <c r="AA41" i="3"/>
  <c r="Z41" i="3"/>
  <c r="O38" i="3"/>
  <c r="S38" i="3" s="1"/>
  <c r="O54" i="3"/>
  <c r="S54" i="3" s="1"/>
  <c r="O28" i="3"/>
  <c r="O31" i="3"/>
  <c r="O27" i="3"/>
  <c r="O46" i="3"/>
  <c r="S46" i="3" s="1"/>
  <c r="O40" i="3"/>
  <c r="R40" i="3" s="1"/>
  <c r="O51" i="3"/>
  <c r="O13" i="3"/>
  <c r="O18" i="3"/>
  <c r="O30" i="3"/>
  <c r="O34" i="3"/>
  <c r="S34" i="3" s="1"/>
  <c r="O47" i="3"/>
  <c r="S47" i="3" s="1"/>
  <c r="O17" i="3"/>
  <c r="S24" i="3"/>
  <c r="AA24" i="3"/>
  <c r="R24" i="3"/>
  <c r="Y24" i="3"/>
  <c r="AB24" i="3"/>
  <c r="Z24" i="3"/>
  <c r="S19" i="3"/>
  <c r="S26" i="3"/>
  <c r="S20" i="3"/>
  <c r="S12" i="3"/>
  <c r="S32" i="3"/>
  <c r="Y32" i="3"/>
  <c r="AB12" i="3"/>
  <c r="AA12" i="3"/>
  <c r="Z12" i="3"/>
  <c r="R12" i="3"/>
  <c r="U12" i="3" s="1"/>
  <c r="Y12" i="3"/>
  <c r="AB32" i="3"/>
  <c r="R32" i="3"/>
  <c r="AA32" i="3"/>
  <c r="Z32" i="3"/>
  <c r="R20" i="3"/>
  <c r="Z20" i="3"/>
  <c r="Y20" i="3"/>
  <c r="AB20" i="3"/>
  <c r="AA20" i="3"/>
  <c r="R19" i="3"/>
  <c r="Z19" i="3"/>
  <c r="Y19" i="3"/>
  <c r="AB19" i="3"/>
  <c r="AA19" i="3"/>
  <c r="O10" i="3"/>
  <c r="AA54" i="3"/>
  <c r="AB26" i="3"/>
  <c r="AA26" i="3"/>
  <c r="Z26" i="3"/>
  <c r="R26" i="3"/>
  <c r="Y26" i="3"/>
  <c r="Y38" i="3"/>
  <c r="AA52" i="3"/>
  <c r="Z52" i="3"/>
  <c r="R52" i="3"/>
  <c r="Y52" i="3"/>
  <c r="AB52" i="3"/>
  <c r="Y54" i="3" l="1"/>
  <c r="AA34" i="3"/>
  <c r="Y47" i="3"/>
  <c r="AB34" i="3"/>
  <c r="Y34" i="3"/>
  <c r="R34" i="3"/>
  <c r="AB47" i="3"/>
  <c r="Z46" i="3"/>
  <c r="R47" i="3"/>
  <c r="T47" i="3" s="1"/>
  <c r="R46" i="3"/>
  <c r="V46" i="3" s="1"/>
  <c r="AB46" i="3"/>
  <c r="AA47" i="3"/>
  <c r="Z34" i="3"/>
  <c r="AA46" i="3"/>
  <c r="Z47" i="3"/>
  <c r="AC47" i="3" s="1"/>
  <c r="R38" i="3"/>
  <c r="W38" i="3" s="1"/>
  <c r="Z38" i="3"/>
  <c r="AB38" i="3"/>
  <c r="AA38" i="3"/>
  <c r="R54" i="3"/>
  <c r="Z54" i="3"/>
  <c r="AB54" i="3"/>
  <c r="AC54" i="3" s="1"/>
  <c r="AC41" i="3"/>
  <c r="Y46" i="3"/>
  <c r="AC46" i="3" s="1"/>
  <c r="AB40" i="3"/>
  <c r="V41" i="3"/>
  <c r="U41" i="3"/>
  <c r="T41" i="3"/>
  <c r="W41" i="3"/>
  <c r="AA40" i="3"/>
  <c r="Y40" i="3"/>
  <c r="S40" i="3"/>
  <c r="Z40" i="3"/>
  <c r="AC26" i="3"/>
  <c r="AC19" i="3"/>
  <c r="AC12" i="3"/>
  <c r="AC52" i="3"/>
  <c r="AC20" i="3"/>
  <c r="U24" i="3"/>
  <c r="T24" i="3"/>
  <c r="W24" i="3"/>
  <c r="V24" i="3"/>
  <c r="AC24" i="3"/>
  <c r="AC32" i="3"/>
  <c r="T32" i="3"/>
  <c r="S36" i="3"/>
  <c r="S22" i="3"/>
  <c r="S10" i="3"/>
  <c r="S25" i="3"/>
  <c r="S37" i="3"/>
  <c r="S48" i="3"/>
  <c r="S53" i="3"/>
  <c r="S18" i="3"/>
  <c r="S51" i="3"/>
  <c r="S43" i="3"/>
  <c r="S45" i="3"/>
  <c r="S13" i="3"/>
  <c r="S17" i="3"/>
  <c r="S15" i="3"/>
  <c r="S23" i="3"/>
  <c r="S39" i="3"/>
  <c r="S31" i="3"/>
  <c r="S28" i="3"/>
  <c r="S35" i="3"/>
  <c r="S49" i="3"/>
  <c r="S27" i="3"/>
  <c r="S29" i="3"/>
  <c r="S30" i="3"/>
  <c r="S11" i="3"/>
  <c r="S44" i="3"/>
  <c r="S50" i="3"/>
  <c r="S16" i="3"/>
  <c r="S42" i="3"/>
  <c r="S21" i="3"/>
  <c r="S14" i="3"/>
  <c r="S33" i="3"/>
  <c r="Y33" i="3"/>
  <c r="AA44" i="3"/>
  <c r="AA50" i="3"/>
  <c r="AB21" i="3"/>
  <c r="Y14" i="3"/>
  <c r="AB33" i="3"/>
  <c r="V12" i="3"/>
  <c r="T12" i="3"/>
  <c r="W12" i="3"/>
  <c r="Y22" i="3"/>
  <c r="Z10" i="3"/>
  <c r="R25" i="3"/>
  <c r="AB37" i="3"/>
  <c r="U32" i="3"/>
  <c r="AB43" i="3"/>
  <c r="AA45" i="3"/>
  <c r="AB49" i="3"/>
  <c r="R31" i="3"/>
  <c r="AA28" i="3"/>
  <c r="W32" i="3"/>
  <c r="V32" i="3"/>
  <c r="V19" i="3"/>
  <c r="U19" i="3"/>
  <c r="W19" i="3"/>
  <c r="T19" i="3"/>
  <c r="V20" i="3"/>
  <c r="U20" i="3"/>
  <c r="T20" i="3"/>
  <c r="W20" i="3"/>
  <c r="Y25" i="3"/>
  <c r="Z25" i="3"/>
  <c r="Z45" i="3"/>
  <c r="AB25" i="3"/>
  <c r="AA16" i="3"/>
  <c r="Y45" i="3"/>
  <c r="AA25" i="3"/>
  <c r="R37" i="3"/>
  <c r="Z14" i="3"/>
  <c r="R16" i="3"/>
  <c r="AB14" i="3"/>
  <c r="Z43" i="3"/>
  <c r="R22" i="3"/>
  <c r="AB22" i="3"/>
  <c r="Z22" i="3"/>
  <c r="R14" i="3"/>
  <c r="AA33" i="3"/>
  <c r="AA49" i="3"/>
  <c r="AA14" i="3"/>
  <c r="Z28" i="3"/>
  <c r="Y28" i="3"/>
  <c r="AB16" i="3"/>
  <c r="R21" i="3"/>
  <c r="R33" i="3"/>
  <c r="Z49" i="3"/>
  <c r="Y21" i="3"/>
  <c r="R49" i="3"/>
  <c r="T49" i="3" s="1"/>
  <c r="Y49" i="3"/>
  <c r="Y16" i="3"/>
  <c r="AB45" i="3"/>
  <c r="Z33" i="3"/>
  <c r="Z16" i="3"/>
  <c r="AB50" i="3"/>
  <c r="AB28" i="3"/>
  <c r="AA10" i="3"/>
  <c r="Y10" i="3"/>
  <c r="Z50" i="3"/>
  <c r="Z37" i="3"/>
  <c r="Y37" i="3"/>
  <c r="Z21" i="3"/>
  <c r="AA21" i="3"/>
  <c r="AA37" i="3"/>
  <c r="AB10" i="3"/>
  <c r="R44" i="3"/>
  <c r="Y31" i="3"/>
  <c r="R28" i="3"/>
  <c r="R45" i="3"/>
  <c r="Y44" i="3"/>
  <c r="AB31" i="3"/>
  <c r="Z44" i="3"/>
  <c r="AB44" i="3"/>
  <c r="R10" i="3"/>
  <c r="R50" i="3"/>
  <c r="R43" i="3"/>
  <c r="Y50" i="3"/>
  <c r="Y43" i="3"/>
  <c r="AA31" i="3"/>
  <c r="AA22" i="3"/>
  <c r="AA43" i="3"/>
  <c r="Z31" i="3"/>
  <c r="AB11" i="3"/>
  <c r="AA11" i="3"/>
  <c r="Z11" i="3"/>
  <c r="R11" i="3"/>
  <c r="Y11" i="3"/>
  <c r="V52" i="3"/>
  <c r="U52" i="3"/>
  <c r="T52" i="3"/>
  <c r="W52" i="3"/>
  <c r="Z13" i="3"/>
  <c r="R13" i="3"/>
  <c r="Y13" i="3"/>
  <c r="AB13" i="3"/>
  <c r="AA13" i="3"/>
  <c r="AB18" i="3"/>
  <c r="AA18" i="3"/>
  <c r="Z18" i="3"/>
  <c r="R18" i="3"/>
  <c r="Y18" i="3"/>
  <c r="AA36" i="3"/>
  <c r="Z36" i="3"/>
  <c r="Y36" i="3"/>
  <c r="AB36" i="3"/>
  <c r="R36" i="3"/>
  <c r="AB17" i="3"/>
  <c r="AA17" i="3"/>
  <c r="Z17" i="3"/>
  <c r="R17" i="3"/>
  <c r="Y17" i="3"/>
  <c r="AB23" i="3"/>
  <c r="AA23" i="3"/>
  <c r="Z23" i="3"/>
  <c r="R23" i="3"/>
  <c r="Y23" i="3"/>
  <c r="W54" i="3"/>
  <c r="U54" i="3"/>
  <c r="T54" i="3"/>
  <c r="V54" i="3"/>
  <c r="U34" i="3"/>
  <c r="T34" i="3"/>
  <c r="W34" i="3"/>
  <c r="V34" i="3"/>
  <c r="U46" i="3"/>
  <c r="Z42" i="3"/>
  <c r="R42" i="3"/>
  <c r="Y42" i="3"/>
  <c r="AB42" i="3"/>
  <c r="AA42" i="3"/>
  <c r="Y51" i="3"/>
  <c r="AA51" i="3"/>
  <c r="Z51" i="3"/>
  <c r="R51" i="3"/>
  <c r="AB51" i="3"/>
  <c r="Y27" i="3"/>
  <c r="AA27" i="3"/>
  <c r="Z27" i="3"/>
  <c r="R27" i="3"/>
  <c r="AB27" i="3"/>
  <c r="Y29" i="3"/>
  <c r="AA29" i="3"/>
  <c r="Z29" i="3"/>
  <c r="R29" i="3"/>
  <c r="AB29" i="3"/>
  <c r="Y39" i="3"/>
  <c r="AB39" i="3"/>
  <c r="AA39" i="3"/>
  <c r="Z39" i="3"/>
  <c r="R39" i="3"/>
  <c r="AB30" i="3"/>
  <c r="Y30" i="3"/>
  <c r="AA30" i="3"/>
  <c r="Z30" i="3"/>
  <c r="R30" i="3"/>
  <c r="U26" i="3"/>
  <c r="T26" i="3"/>
  <c r="W26" i="3"/>
  <c r="V26" i="3"/>
  <c r="U40" i="3"/>
  <c r="W40" i="3"/>
  <c r="V40" i="3"/>
  <c r="T40" i="3"/>
  <c r="AB35" i="3"/>
  <c r="Y35" i="3"/>
  <c r="R35" i="3"/>
  <c r="AA35" i="3"/>
  <c r="Z35" i="3"/>
  <c r="AA53" i="3"/>
  <c r="Z53" i="3"/>
  <c r="R53" i="3"/>
  <c r="Y53" i="3"/>
  <c r="AB53" i="3"/>
  <c r="Z15" i="3"/>
  <c r="R15" i="3"/>
  <c r="Y15" i="3"/>
  <c r="AB15" i="3"/>
  <c r="AA15" i="3"/>
  <c r="T38" i="3"/>
  <c r="AB48" i="3"/>
  <c r="Y48" i="3"/>
  <c r="AA48" i="3"/>
  <c r="Z48" i="3"/>
  <c r="R48" i="3"/>
  <c r="U38" i="3" l="1"/>
  <c r="AC34" i="3"/>
  <c r="V38" i="3"/>
  <c r="V47" i="3"/>
  <c r="W47" i="3"/>
  <c r="U47" i="3"/>
  <c r="W46" i="3"/>
  <c r="T46" i="3"/>
  <c r="X46" i="3" s="1"/>
  <c r="AF46" i="3" s="1"/>
  <c r="AC38" i="3"/>
  <c r="AC40" i="3"/>
  <c r="X41" i="3"/>
  <c r="AF41" i="3" s="1"/>
  <c r="AJ41" i="3" s="1"/>
  <c r="AL41" i="3" s="1"/>
  <c r="AM41" i="3" s="1"/>
  <c r="AN41" i="3" s="1"/>
  <c r="AC11" i="3"/>
  <c r="AC49" i="3"/>
  <c r="X24" i="3"/>
  <c r="AF24" i="3" s="1"/>
  <c r="AJ24" i="3" s="1"/>
  <c r="AL24" i="3" s="1"/>
  <c r="AM24" i="3" s="1"/>
  <c r="AN24" i="3" s="1"/>
  <c r="AC39" i="3"/>
  <c r="AC18" i="3"/>
  <c r="AC23" i="3"/>
  <c r="AC14" i="3"/>
  <c r="AC31" i="3"/>
  <c r="AC51" i="3"/>
  <c r="AC22" i="3"/>
  <c r="AC44" i="3"/>
  <c r="AC21" i="3"/>
  <c r="AC45" i="3"/>
  <c r="AC37" i="3"/>
  <c r="AC13" i="3"/>
  <c r="AC35" i="3"/>
  <c r="AC15" i="3"/>
  <c r="AC33" i="3"/>
  <c r="AC42" i="3"/>
  <c r="AC29" i="3"/>
  <c r="AC36" i="3"/>
  <c r="AC16" i="3"/>
  <c r="AC53" i="3"/>
  <c r="AC27" i="3"/>
  <c r="AC28" i="3"/>
  <c r="AC30" i="3"/>
  <c r="AC43" i="3"/>
  <c r="AC25" i="3"/>
  <c r="AC50" i="3"/>
  <c r="AC48" i="3"/>
  <c r="AC17" i="3"/>
  <c r="V25" i="3"/>
  <c r="T25" i="3"/>
  <c r="U25" i="3"/>
  <c r="W25" i="3"/>
  <c r="W31" i="3"/>
  <c r="T31" i="3"/>
  <c r="U31" i="3"/>
  <c r="V31" i="3"/>
  <c r="U49" i="3"/>
  <c r="V45" i="3"/>
  <c r="V43" i="3"/>
  <c r="V44" i="3"/>
  <c r="T33" i="3"/>
  <c r="U14" i="3"/>
  <c r="X12" i="3"/>
  <c r="AF12" i="3" s="1"/>
  <c r="X32" i="3"/>
  <c r="AF32" i="3" s="1"/>
  <c r="X19" i="3"/>
  <c r="X20" i="3"/>
  <c r="AC10" i="3"/>
  <c r="T28" i="3"/>
  <c r="U16" i="3"/>
  <c r="V16" i="3"/>
  <c r="W14" i="3"/>
  <c r="V14" i="3"/>
  <c r="T45" i="3"/>
  <c r="W33" i="3"/>
  <c r="U33" i="3"/>
  <c r="V33" i="3"/>
  <c r="W28" i="3"/>
  <c r="W45" i="3"/>
  <c r="W16" i="3"/>
  <c r="T16" i="3"/>
  <c r="T37" i="3"/>
  <c r="U37" i="3"/>
  <c r="W37" i="3"/>
  <c r="V37" i="3"/>
  <c r="U22" i="3"/>
  <c r="U43" i="3"/>
  <c r="T22" i="3"/>
  <c r="V22" i="3"/>
  <c r="W22" i="3"/>
  <c r="W44" i="3"/>
  <c r="T44" i="3"/>
  <c r="V21" i="3"/>
  <c r="T21" i="3"/>
  <c r="U44" i="3"/>
  <c r="U21" i="3"/>
  <c r="W21" i="3"/>
  <c r="W10" i="3"/>
  <c r="V28" i="3"/>
  <c r="V49" i="3"/>
  <c r="T10" i="3"/>
  <c r="W49" i="3"/>
  <c r="U45" i="3"/>
  <c r="V10" i="3"/>
  <c r="T43" i="3"/>
  <c r="U28" i="3"/>
  <c r="U10" i="3"/>
  <c r="U50" i="3"/>
  <c r="W50" i="3"/>
  <c r="W43" i="3"/>
  <c r="V50" i="3"/>
  <c r="T50" i="3"/>
  <c r="X34" i="3"/>
  <c r="W36" i="3"/>
  <c r="V36" i="3"/>
  <c r="U36" i="3"/>
  <c r="T36" i="3"/>
  <c r="W18" i="3"/>
  <c r="V18" i="3"/>
  <c r="U18" i="3"/>
  <c r="T18" i="3"/>
  <c r="X38" i="3"/>
  <c r="AF38" i="3" s="1"/>
  <c r="U13" i="3"/>
  <c r="W13" i="3"/>
  <c r="V13" i="3"/>
  <c r="T13" i="3"/>
  <c r="V39" i="3"/>
  <c r="U39" i="3"/>
  <c r="T39" i="3"/>
  <c r="W39" i="3"/>
  <c r="V11" i="3"/>
  <c r="U11" i="3"/>
  <c r="T11" i="3"/>
  <c r="W11" i="3"/>
  <c r="T17" i="3"/>
  <c r="W17" i="3"/>
  <c r="V17" i="3"/>
  <c r="U17" i="3"/>
  <c r="X54" i="3"/>
  <c r="AF54" i="3" s="1"/>
  <c r="X47" i="3"/>
  <c r="AF47" i="3" s="1"/>
  <c r="W15" i="3"/>
  <c r="V15" i="3"/>
  <c r="U15" i="3"/>
  <c r="T15" i="3"/>
  <c r="V35" i="3"/>
  <c r="U35" i="3"/>
  <c r="T35" i="3"/>
  <c r="W35" i="3"/>
  <c r="V30" i="3"/>
  <c r="U30" i="3"/>
  <c r="T30" i="3"/>
  <c r="W30" i="3"/>
  <c r="W29" i="3"/>
  <c r="V29" i="3"/>
  <c r="U29" i="3"/>
  <c r="T29" i="3"/>
  <c r="W27" i="3"/>
  <c r="V27" i="3"/>
  <c r="U27" i="3"/>
  <c r="T27" i="3"/>
  <c r="X40" i="3"/>
  <c r="W42" i="3"/>
  <c r="T42" i="3"/>
  <c r="V42" i="3"/>
  <c r="U42" i="3"/>
  <c r="V48" i="3"/>
  <c r="T48" i="3"/>
  <c r="W48" i="3"/>
  <c r="U48" i="3"/>
  <c r="W53" i="3"/>
  <c r="U53" i="3"/>
  <c r="V53" i="3"/>
  <c r="T53" i="3"/>
  <c r="V51" i="3"/>
  <c r="U51" i="3"/>
  <c r="T51" i="3"/>
  <c r="W51" i="3"/>
  <c r="X26" i="3"/>
  <c r="AF26" i="3" s="1"/>
  <c r="T23" i="3"/>
  <c r="V23" i="3"/>
  <c r="U23" i="3"/>
  <c r="W23" i="3"/>
  <c r="X52" i="3"/>
  <c r="AF52" i="3" s="1"/>
  <c r="AF34" i="3" l="1"/>
  <c r="AF40" i="3"/>
  <c r="AG24" i="3"/>
  <c r="AG41" i="3"/>
  <c r="X25" i="3"/>
  <c r="AF25" i="3" s="1"/>
  <c r="X31" i="3"/>
  <c r="AF31" i="3" s="1"/>
  <c r="AF20" i="3"/>
  <c r="AJ20" i="3" s="1"/>
  <c r="AL20" i="3" s="1"/>
  <c r="AM20" i="3" s="1"/>
  <c r="AN20" i="3" s="1"/>
  <c r="AF19" i="3"/>
  <c r="AG19" i="3" s="1"/>
  <c r="AG34" i="3"/>
  <c r="X33" i="3"/>
  <c r="AF33" i="3" s="1"/>
  <c r="X16" i="3"/>
  <c r="AF16" i="3" s="1"/>
  <c r="X37" i="3"/>
  <c r="AF37" i="3" s="1"/>
  <c r="X14" i="3"/>
  <c r="AF14" i="3" s="1"/>
  <c r="X44" i="3"/>
  <c r="AF44" i="3" s="1"/>
  <c r="X22" i="3"/>
  <c r="AF22" i="3" s="1"/>
  <c r="X21" i="3"/>
  <c r="AF21" i="3" s="1"/>
  <c r="X28" i="3"/>
  <c r="AF28" i="3" s="1"/>
  <c r="X49" i="3"/>
  <c r="AF49" i="3" s="1"/>
  <c r="X45" i="3"/>
  <c r="AF45" i="3" s="1"/>
  <c r="X43" i="3"/>
  <c r="AF43" i="3" s="1"/>
  <c r="X39" i="3"/>
  <c r="AF39" i="3" s="1"/>
  <c r="X10" i="3"/>
  <c r="AF10" i="3" s="1"/>
  <c r="AG10" i="3" s="1"/>
  <c r="X29" i="3"/>
  <c r="AF29" i="3" s="1"/>
  <c r="X13" i="3"/>
  <c r="AF13" i="3" s="1"/>
  <c r="X51" i="3"/>
  <c r="AF51" i="3" s="1"/>
  <c r="X35" i="3"/>
  <c r="AF35" i="3" s="1"/>
  <c r="X50" i="3"/>
  <c r="AF50" i="3" s="1"/>
  <c r="X27" i="3"/>
  <c r="AF27" i="3" s="1"/>
  <c r="X36" i="3"/>
  <c r="AF36" i="3" s="1"/>
  <c r="X18" i="3"/>
  <c r="AF18" i="3" s="1"/>
  <c r="X48" i="3"/>
  <c r="AF48" i="3" s="1"/>
  <c r="X23" i="3"/>
  <c r="AF23" i="3" s="1"/>
  <c r="X11" i="3"/>
  <c r="AF11" i="3" s="1"/>
  <c r="AG11" i="3" s="1"/>
  <c r="X53" i="3"/>
  <c r="AF53" i="3" s="1"/>
  <c r="X15" i="3"/>
  <c r="AF15" i="3" s="1"/>
  <c r="X30" i="3"/>
  <c r="AF30" i="3" s="1"/>
  <c r="X17" i="3"/>
  <c r="AF17" i="3" s="1"/>
  <c r="X42" i="3"/>
  <c r="AF42" i="3" s="1"/>
  <c r="AJ19" i="3" l="1"/>
  <c r="AL19" i="3" s="1"/>
  <c r="AM19" i="3" s="1"/>
  <c r="AN19" i="3" s="1"/>
  <c r="AJ43" i="3"/>
  <c r="AL43" i="3" s="1"/>
  <c r="AM43" i="3" s="1"/>
  <c r="AN43" i="3" s="1"/>
  <c r="AG21" i="3"/>
  <c r="AG20" i="3"/>
  <c r="AJ28" i="3"/>
  <c r="AL28" i="3" s="1"/>
  <c r="AM28" i="3" s="1"/>
  <c r="AN28" i="3" s="1"/>
  <c r="AG12" i="3"/>
  <c r="AJ12" i="3"/>
  <c r="AL12" i="3" s="1"/>
  <c r="AM12" i="3" s="1"/>
  <c r="AN12" i="3" s="1"/>
  <c r="AG32" i="3"/>
  <c r="AJ32" i="3"/>
  <c r="AL32" i="3" s="1"/>
  <c r="AM32" i="3" s="1"/>
  <c r="AN32" i="3" s="1"/>
  <c r="AG33" i="3"/>
  <c r="AJ37" i="3"/>
  <c r="AL37" i="3" s="1"/>
  <c r="AM37" i="3" s="1"/>
  <c r="AN37" i="3" s="1"/>
  <c r="AJ16" i="3"/>
  <c r="AL16" i="3" s="1"/>
  <c r="AM16" i="3" s="1"/>
  <c r="AN16" i="3" s="1"/>
  <c r="AJ14" i="3"/>
  <c r="AL14" i="3" s="1"/>
  <c r="AM14" i="3" s="1"/>
  <c r="AN14" i="3" s="1"/>
  <c r="AJ34" i="3"/>
  <c r="AL34" i="3" s="1"/>
  <c r="AM34" i="3" s="1"/>
  <c r="AN34" i="3" s="1"/>
  <c r="AJ21" i="3"/>
  <c r="AL21" i="3" s="1"/>
  <c r="AM21" i="3" s="1"/>
  <c r="AN21" i="3" s="1"/>
  <c r="AJ35" i="3"/>
  <c r="AL35" i="3" s="1"/>
  <c r="AM35" i="3" s="1"/>
  <c r="AN35" i="3" s="1"/>
  <c r="AJ51" i="3"/>
  <c r="AL51" i="3" s="1"/>
  <c r="AM51" i="3" s="1"/>
  <c r="AN51" i="3" s="1"/>
  <c r="AG50" i="3"/>
  <c r="AG13" i="3"/>
  <c r="AG22" i="3"/>
  <c r="AJ22" i="3"/>
  <c r="AL22" i="3" s="1"/>
  <c r="AM22" i="3" s="1"/>
  <c r="AN22" i="3" s="1"/>
  <c r="AG46" i="3"/>
  <c r="AJ46" i="3"/>
  <c r="AL46" i="3" s="1"/>
  <c r="AM46" i="3" s="1"/>
  <c r="AN46" i="3" s="1"/>
  <c r="AG45" i="3"/>
  <c r="AJ45" i="3"/>
  <c r="AL45" i="3" s="1"/>
  <c r="AM45" i="3" s="1"/>
  <c r="AN45" i="3" s="1"/>
  <c r="AJ40" i="3"/>
  <c r="AL40" i="3" s="1"/>
  <c r="AM40" i="3" s="1"/>
  <c r="AN40" i="3" s="1"/>
  <c r="AG40" i="3"/>
  <c r="AJ44" i="3"/>
  <c r="AL44" i="3" s="1"/>
  <c r="AM44" i="3" s="1"/>
  <c r="AN44" i="3" s="1"/>
  <c r="AG44" i="3"/>
  <c r="AG25" i="3"/>
  <c r="AJ25" i="3"/>
  <c r="AL25" i="3" s="1"/>
  <c r="AM25" i="3" s="1"/>
  <c r="AN25" i="3" s="1"/>
  <c r="AJ47" i="3"/>
  <c r="AL47" i="3" s="1"/>
  <c r="AM47" i="3" s="1"/>
  <c r="AN47" i="3" s="1"/>
  <c r="AG47" i="3"/>
  <c r="AG31" i="3"/>
  <c r="AJ31" i="3"/>
  <c r="AL31" i="3" s="1"/>
  <c r="AM31" i="3" s="1"/>
  <c r="AN31" i="3" s="1"/>
  <c r="AG29" i="3"/>
  <c r="AJ29" i="3"/>
  <c r="AL29" i="3" s="1"/>
  <c r="AM29" i="3" s="1"/>
  <c r="AN29" i="3" s="1"/>
  <c r="AG54" i="3"/>
  <c r="AJ54" i="3"/>
  <c r="AL54" i="3" s="1"/>
  <c r="AM54" i="3" s="1"/>
  <c r="AN54" i="3" s="1"/>
  <c r="AJ26" i="3"/>
  <c r="AL26" i="3" s="1"/>
  <c r="AM26" i="3" s="1"/>
  <c r="AN26" i="3" s="1"/>
  <c r="AG26" i="3"/>
  <c r="AJ39" i="3"/>
  <c r="AL39" i="3" s="1"/>
  <c r="AM39" i="3" s="1"/>
  <c r="AN39" i="3" s="1"/>
  <c r="AG39" i="3"/>
  <c r="AG49" i="3"/>
  <c r="AJ49" i="3"/>
  <c r="AL49" i="3" s="1"/>
  <c r="AM49" i="3" s="1"/>
  <c r="AN49" i="3" s="1"/>
  <c r="AG52" i="3"/>
  <c r="AJ52" i="3"/>
  <c r="AL52" i="3" s="1"/>
  <c r="AM52" i="3" s="1"/>
  <c r="AN52" i="3" s="1"/>
  <c r="AJ38" i="3"/>
  <c r="AL38" i="3" s="1"/>
  <c r="AM38" i="3" s="1"/>
  <c r="AN38" i="3" s="1"/>
  <c r="AG38" i="3"/>
  <c r="AJ33" i="3" l="1"/>
  <c r="AL33" i="3" s="1"/>
  <c r="AM33" i="3" s="1"/>
  <c r="AN33" i="3" s="1"/>
  <c r="AG37" i="3"/>
  <c r="AG16" i="3"/>
  <c r="AJ13" i="3"/>
  <c r="AL13" i="3" s="1"/>
  <c r="AM13" i="3" s="1"/>
  <c r="AN13" i="3" s="1"/>
  <c r="AG14" i="3"/>
  <c r="AJ50" i="3"/>
  <c r="AL50" i="3" s="1"/>
  <c r="AM50" i="3" s="1"/>
  <c r="AN50" i="3" s="1"/>
  <c r="AG35" i="3"/>
  <c r="AG28" i="3"/>
  <c r="AG51" i="3"/>
  <c r="AG43" i="3"/>
  <c r="AJ10" i="3"/>
  <c r="AL10" i="3" s="1"/>
  <c r="AM10" i="3" s="1"/>
  <c r="AJ15" i="3"/>
  <c r="AL15" i="3" s="1"/>
  <c r="AM15" i="3" s="1"/>
  <c r="AN15" i="3" s="1"/>
  <c r="AG15" i="3"/>
  <c r="AG36" i="3"/>
  <c r="AJ36" i="3"/>
  <c r="AL36" i="3" s="1"/>
  <c r="AM36" i="3" s="1"/>
  <c r="AN36" i="3" s="1"/>
  <c r="AJ42" i="3"/>
  <c r="AL42" i="3" s="1"/>
  <c r="AM42" i="3" s="1"/>
  <c r="AN42" i="3" s="1"/>
  <c r="AG42" i="3"/>
  <c r="AG30" i="3"/>
  <c r="AJ30" i="3"/>
  <c r="AL30" i="3" s="1"/>
  <c r="AM30" i="3" s="1"/>
  <c r="AN30" i="3" s="1"/>
  <c r="AG27" i="3"/>
  <c r="AJ27" i="3"/>
  <c r="AL27" i="3" s="1"/>
  <c r="AM27" i="3" s="1"/>
  <c r="AN27" i="3" s="1"/>
  <c r="AG53" i="3"/>
  <c r="AJ53" i="3"/>
  <c r="AL53" i="3" s="1"/>
  <c r="AM53" i="3" s="1"/>
  <c r="AN53" i="3" s="1"/>
  <c r="AJ11" i="3"/>
  <c r="AL11" i="3" s="1"/>
  <c r="AM11" i="3" s="1"/>
  <c r="AN11" i="3" s="1"/>
  <c r="AJ17" i="3"/>
  <c r="AL17" i="3" s="1"/>
  <c r="AM17" i="3" s="1"/>
  <c r="AN17" i="3" s="1"/>
  <c r="AG17" i="3"/>
  <c r="AG48" i="3"/>
  <c r="AJ48" i="3"/>
  <c r="AL48" i="3" s="1"/>
  <c r="AM48" i="3" s="1"/>
  <c r="AN48" i="3" s="1"/>
  <c r="AJ23" i="3"/>
  <c r="AL23" i="3" s="1"/>
  <c r="AM23" i="3" s="1"/>
  <c r="AN23" i="3" s="1"/>
  <c r="AG23" i="3"/>
  <c r="AG18" i="3"/>
  <c r="AJ18" i="3"/>
  <c r="AL18" i="3" s="1"/>
  <c r="AM18" i="3" s="1"/>
  <c r="AN18" i="3" s="1"/>
  <c r="AN10" i="3" l="1"/>
  <c r="AN61" i="3"/>
  <c r="AN55" i="3" l="1"/>
  <c r="AN57" i="3" l="1"/>
  <c r="AN60" i="3" l="1"/>
</calcChain>
</file>

<file path=xl/sharedStrings.xml><?xml version="1.0" encoding="utf-8"?>
<sst xmlns="http://schemas.openxmlformats.org/spreadsheetml/2006/main" count="189" uniqueCount="99">
  <si>
    <t xml:space="preserve">AUMENTO </t>
  </si>
  <si>
    <t>EMPRESA: E.S.E. HOSPITAL UNIVERSITARIO SAN RAFAEL DE TUNJA</t>
  </si>
  <si>
    <t>Presupuesto general</t>
  </si>
  <si>
    <t>Aportes Empleador</t>
  </si>
  <si>
    <t>Prestaciones Empleador</t>
  </si>
  <si>
    <t>APORTES</t>
  </si>
  <si>
    <t>PRESTACIONES</t>
  </si>
  <si>
    <t>AUMENTO</t>
  </si>
  <si>
    <t>SUELDO BASICO 2022</t>
  </si>
  <si>
    <t>CTRO COSTO</t>
  </si>
  <si>
    <t>N° Cargos</t>
  </si>
  <si>
    <t>CARGO</t>
  </si>
  <si>
    <t>SUELDO BASICO</t>
  </si>
  <si>
    <t>DIAS</t>
  </si>
  <si>
    <t>INGRESO BASICO</t>
  </si>
  <si>
    <t>AUX. TTE</t>
  </si>
  <si>
    <t>RECARGO FIJO</t>
  </si>
  <si>
    <t>TIEMPO COMPLEMENTARIO</t>
  </si>
  <si>
    <t>DEVENGADO</t>
  </si>
  <si>
    <t>PAGO QUE NO CONSTITUYE SALARIO</t>
  </si>
  <si>
    <t>DIAS SEG SOCIAL</t>
  </si>
  <si>
    <t>BASE PARA SEG SOCIAL</t>
  </si>
  <si>
    <t>SALUD 8,5%</t>
  </si>
  <si>
    <t>PENSION 12%</t>
  </si>
  <si>
    <t>ARL 2,436% - 4,350% Y 6,960%</t>
  </si>
  <si>
    <t>CAJA 4%</t>
  </si>
  <si>
    <t>CAJA SOBRE VAC 4%</t>
  </si>
  <si>
    <t>TOTAL APORTES</t>
  </si>
  <si>
    <t>VACACIONES</t>
  </si>
  <si>
    <t xml:space="preserve">PRIMA DE SERVICIOS </t>
  </si>
  <si>
    <t xml:space="preserve">CESANTIAS </t>
  </si>
  <si>
    <t xml:space="preserve">INT. SOBRE CESANTIAS </t>
  </si>
  <si>
    <t>TOTAL PRESTACIONES</t>
  </si>
  <si>
    <t>DOTACION</t>
  </si>
  <si>
    <t>OTROS SUMINISTROS</t>
  </si>
  <si>
    <t>SUBTOTAL</t>
  </si>
  <si>
    <t>VALOR POR NUMERO DE CARGOS</t>
  </si>
  <si>
    <t>IVA 19%</t>
  </si>
  <si>
    <t>SUBTOTAL POR CARGO</t>
  </si>
  <si>
    <t>TOTAL MES POR NUMERO CARGOS</t>
  </si>
  <si>
    <t>ADMINSITRATIVO Y ASISTENCIA</t>
  </si>
  <si>
    <t xml:space="preserve">ASISTENCIAL </t>
  </si>
  <si>
    <t>AUXILIAR ADMINISTRATIVO - ASISTENCIAL</t>
  </si>
  <si>
    <t>AUXILIAR DE ENFERMERIA</t>
  </si>
  <si>
    <t>AUXILIAR DE ENFERMERIA PROGRAMACION DE CIRUGIAS</t>
  </si>
  <si>
    <t>AUXILIAR DE ENFERMERIA RAYOS X</t>
  </si>
  <si>
    <t>AUXILIAR DE LABORATORIO CLINICO</t>
  </si>
  <si>
    <t>BACTERIOLOGA UNIDAD TRANSFUSIONAL</t>
  </si>
  <si>
    <t>BACTERIOLOGO</t>
  </si>
  <si>
    <t>BACTERIOLOGO LIDER DE CALIDAD</t>
  </si>
  <si>
    <t>CONDUCTOR DE AMBULANCIA</t>
  </si>
  <si>
    <t>DIRECTOR TECNICO DE LABORATORIO</t>
  </si>
  <si>
    <t>ENFERMERA PROFESIONAL</t>
  </si>
  <si>
    <t>ENFERMERA PROFESIONAL RADIOLOGIA</t>
  </si>
  <si>
    <t>ENFERMERA PROFESIONAL SEGURIDAD DEL PACIENTE</t>
  </si>
  <si>
    <t>FONOAUDIOLOGO O TERAPEUTA DEL LENGUAJE</t>
  </si>
  <si>
    <t>INSTRUMENTADOR LIDER DE LA CENTRAL DE ESTERILIZACION</t>
  </si>
  <si>
    <t>INSTRUMENTADOR QUIRURGICO</t>
  </si>
  <si>
    <t>INSTRUMENTADOR QUIRURGICO - FARMACIA</t>
  </si>
  <si>
    <t>LIDER DE MICROBIOLOGIA</t>
  </si>
  <si>
    <t>MEDICO GENERAL</t>
  </si>
  <si>
    <t>MICROBIOLOGO</t>
  </si>
  <si>
    <t>NUTRICIONISTA</t>
  </si>
  <si>
    <t>QUIMICO FARMACEUTICO</t>
  </si>
  <si>
    <t>REGENTE EN FARMACIA</t>
  </si>
  <si>
    <t>REGENTE LIDER EN FARMACIA</t>
  </si>
  <si>
    <t>TECNICO APOYO ASISTENCIAL</t>
  </si>
  <si>
    <t>TECNOLOGO DE RAYOS X</t>
  </si>
  <si>
    <t>TERAPEUTA FISICA</t>
  </si>
  <si>
    <t>TERAPEUTA OCUPACIONAL</t>
  </si>
  <si>
    <t>TERAPEUTA RESPIRATORIA</t>
  </si>
  <si>
    <t>TRABAJADORA SOCIAL</t>
  </si>
  <si>
    <t xml:space="preserve">TOTAL </t>
  </si>
  <si>
    <t xml:space="preserve">REGIMEN COMUN </t>
  </si>
  <si>
    <t>DIRECTOR TECNICO DE FARMACIA</t>
  </si>
  <si>
    <t>ADMON 12%</t>
  </si>
  <si>
    <t xml:space="preserve">ADMINISTRACION </t>
  </si>
  <si>
    <t>IVA</t>
  </si>
  <si>
    <t>COORDINADORA MODELO DE ATENCION INTEGRAL A VICTIMAS DE VIOLENCIA SEXUAL</t>
  </si>
  <si>
    <t>TERAPEUTA FISICO ESPECIALISTA EN REHABILITACION PULMONAR</t>
  </si>
  <si>
    <t>% AUMENTO</t>
  </si>
  <si>
    <t>SUELDO BASICO 2023</t>
  </si>
  <si>
    <t xml:space="preserve">COORDINADOR DE ATENCIÓN HOSPITALARIA </t>
  </si>
  <si>
    <t xml:space="preserve">COORDINADOR DE URGENCIAS </t>
  </si>
  <si>
    <t>SON:  DIEZ MIL NOVECIENTOS SETENTA Y TRES MILLONES DIECISIETE MIL NOVECIENTOS DOS PESOS PESOS M/CTE</t>
  </si>
  <si>
    <t xml:space="preserve">LIDER DE PSICOLOGIA CLINICA </t>
  </si>
  <si>
    <t xml:space="preserve">PSICOLOGO ÁREA CLINICA </t>
  </si>
  <si>
    <t xml:space="preserve">LIDER DE PROGRAMACIÓN QUIRURGICA </t>
  </si>
  <si>
    <t xml:space="preserve">LIDER DE SALAS DE CIRUGIA </t>
  </si>
  <si>
    <t xml:space="preserve">LIDER DE GESTIÓN CLINICA Y PROGRAMAS DEL ALTA COMPLEJIDAD Y SEGUIMIENTO COMUNITARIO </t>
  </si>
  <si>
    <t xml:space="preserve">COORDINADOR DE ATENCIÓN CLINICA Y URGENCIAS </t>
  </si>
  <si>
    <t>TOTAL POR 7 MES</t>
  </si>
  <si>
    <t>ADMINISTRACION:12%</t>
  </si>
  <si>
    <t>AUXILIAR DE ENFERMERIA AMBULANCIA</t>
  </si>
  <si>
    <t xml:space="preserve">COORDINADOR DE ATENCIÓN CLINICA Y URGENCIAS (SERVICIO DE ONCOLOGÍA) </t>
  </si>
  <si>
    <t xml:space="preserve">COORDINADOR UCIS </t>
  </si>
  <si>
    <t xml:space="preserve">ENFERMERA URGENCIAS </t>
  </si>
  <si>
    <t>NOVEDADES 26,16%</t>
  </si>
  <si>
    <t xml:space="preserve">ANEXO ECONOMICO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</si>
</sst>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3" formatCode="_-* #,##0.00_-;\-* #,##0.00_-;_-* &quot;-&quot;??_-;_-@_-"/>
    <numFmt numFmtId="164" formatCode="_(* #,##0.00_);_(* \(#,##0.00\);_(* &quot;-&quot;??_);_(@_)"/>
    <numFmt numFmtId="165" formatCode="_(&quot;$&quot;* #,##0.00_);_(&quot;$&quot;* \(#,##0.00\);_(&quot;$&quot;* &quot;-&quot;??_);_(@_)"/>
    <numFmt numFmtId="166" formatCode="_ * #,##0_ ;_ * \-#,##0_ ;_ * &quot;-&quot;??_ ;_ @_ "/>
    <numFmt numFmtId="167" formatCode="0.0%"/>
    <numFmt numFmtId="168" formatCode="&quot;$&quot;#,##0"/>
    <numFmt numFmtId="169" formatCode="[$$-2C0A]#,##0;[Red][$$-2C0A]#,##0"/>
    <numFmt numFmtId="170" formatCode="&quot;$&quot;\ #,##0;[Red]&quot;$&quot;\ \-#,##0"/>
    <numFmt numFmtId="171" formatCode="_(&quot;$&quot;* #,##0_);_(&quot;$&quot;* \(#,##0\);_(&quot;$&quot;* &quot;-&quot;??_);_(@_)"/>
    <numFmt numFmtId="172" formatCode="[$$-2C0A]#,##0.0;[Red][$$-2C0A]#,##0.0"/>
    <numFmt numFmtId="173" formatCode="[$$-2C0A]\ #,##0;[Red][$$-2C0A]\ #,##0"/>
    <numFmt numFmtId="174" formatCode="0.0000000%"/>
    <numFmt numFmtId="175" formatCode="_-* #,##0_-;\-* #,##0_-;_-* &quot;-&quot;??_-;_-@_-"/>
  </numFmts>
  <fonts count="2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"/>
      <name val="Calibri"/>
      <family val="2"/>
      <scheme val="minor"/>
    </font>
    <font>
      <b/>
      <i/>
      <sz val="10"/>
      <name val="Bookman Old Style"/>
      <family val="1"/>
    </font>
    <font>
      <b/>
      <i/>
      <sz val="16"/>
      <name val="Bookman Old Style"/>
      <family val="1"/>
    </font>
    <font>
      <b/>
      <sz val="10"/>
      <name val="Arial"/>
      <family val="2"/>
    </font>
    <font>
      <sz val="8"/>
      <name val="Calibri"/>
      <family val="2"/>
      <scheme val="minor"/>
    </font>
    <font>
      <b/>
      <sz val="10"/>
      <name val="Times New Roman"/>
      <family val="1"/>
    </font>
    <font>
      <b/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9"/>
      <name val="Calibri"/>
      <family val="2"/>
      <scheme val="minor"/>
    </font>
    <font>
      <sz val="9"/>
      <color indexed="10"/>
      <name val="Calibri"/>
      <family val="2"/>
      <scheme val="minor"/>
    </font>
    <font>
      <b/>
      <sz val="9"/>
      <name val="Calibri"/>
      <family val="2"/>
      <scheme val="minor"/>
    </font>
    <font>
      <sz val="8"/>
      <name val="Arial"/>
      <family val="2"/>
    </font>
    <font>
      <sz val="9"/>
      <name val="Arial"/>
      <family val="2"/>
    </font>
    <font>
      <b/>
      <sz val="11"/>
      <name val="Calibri"/>
      <family val="2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9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>
      <alignment vertical="top"/>
    </xf>
    <xf numFmtId="0" fontId="1" fillId="0" borderId="0">
      <alignment vertical="top"/>
    </xf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>
      <alignment vertical="top"/>
    </xf>
    <xf numFmtId="9" fontId="18" fillId="0" borderId="0" applyFont="0" applyFill="0" applyBorder="0" applyAlignment="0" applyProtection="0"/>
    <xf numFmtId="43" fontId="18" fillId="0" borderId="0" applyFont="0" applyFill="0" applyBorder="0" applyAlignment="0" applyProtection="0"/>
  </cellStyleXfs>
  <cellXfs count="129">
    <xf numFmtId="0" fontId="0" fillId="0" borderId="0" xfId="0"/>
    <xf numFmtId="3" fontId="2" fillId="2" borderId="1" xfId="1" applyNumberFormat="1" applyFont="1" applyFill="1" applyBorder="1" applyAlignment="1">
      <alignment horizontal="center" vertical="center" wrapText="1"/>
    </xf>
    <xf numFmtId="165" fontId="2" fillId="2" borderId="1" xfId="1" applyNumberFormat="1" applyFont="1" applyFill="1" applyBorder="1" applyAlignment="1">
      <alignment horizontal="center" vertical="center" wrapText="1"/>
    </xf>
    <xf numFmtId="3" fontId="2" fillId="2" borderId="0" xfId="1" applyNumberFormat="1" applyFont="1" applyFill="1" applyAlignment="1">
      <alignment horizontal="center" vertical="center" wrapText="1"/>
    </xf>
    <xf numFmtId="0" fontId="1" fillId="0" borderId="0" xfId="2" applyAlignment="1">
      <alignment vertical="center"/>
    </xf>
    <xf numFmtId="166" fontId="3" fillId="0" borderId="0" xfId="3" applyNumberFormat="1" applyFont="1" applyFill="1" applyAlignment="1">
      <alignment horizontal="right"/>
    </xf>
    <xf numFmtId="167" fontId="3" fillId="0" borderId="0" xfId="4" applyNumberFormat="1" applyFont="1" applyFill="1" applyAlignment="1">
      <alignment horizontal="right"/>
    </xf>
    <xf numFmtId="166" fontId="4" fillId="0" borderId="0" xfId="3" applyNumberFormat="1" applyFont="1" applyFill="1" applyAlignment="1">
      <alignment horizontal="centerContinuous" vertical="center"/>
    </xf>
    <xf numFmtId="0" fontId="5" fillId="0" borderId="0" xfId="2" applyFont="1" applyAlignment="1">
      <alignment horizontal="centerContinuous" vertical="center"/>
    </xf>
    <xf numFmtId="3" fontId="5" fillId="3" borderId="0" xfId="2" applyNumberFormat="1" applyFont="1" applyFill="1" applyAlignment="1">
      <alignment horizontal="center" vertical="center"/>
    </xf>
    <xf numFmtId="0" fontId="5" fillId="3" borderId="0" xfId="2" applyFont="1" applyFill="1" applyAlignment="1">
      <alignment horizontal="centerContinuous" vertical="center"/>
    </xf>
    <xf numFmtId="0" fontId="1" fillId="0" borderId="0" xfId="2" applyAlignment="1">
      <alignment horizontal="centerContinuous" vertical="center"/>
    </xf>
    <xf numFmtId="0" fontId="1" fillId="4" borderId="0" xfId="2" applyFill="1" applyAlignment="1">
      <alignment horizontal="centerContinuous" vertical="center"/>
    </xf>
    <xf numFmtId="3" fontId="1" fillId="0" borderId="0" xfId="2" applyNumberFormat="1" applyAlignment="1">
      <alignment vertical="center"/>
    </xf>
    <xf numFmtId="166" fontId="5" fillId="0" borderId="0" xfId="3" applyNumberFormat="1" applyFont="1" applyFill="1" applyAlignment="1">
      <alignment horizontal="centerContinuous" vertical="center"/>
    </xf>
    <xf numFmtId="3" fontId="5" fillId="3" borderId="0" xfId="2" applyNumberFormat="1" applyFont="1" applyFill="1" applyAlignment="1">
      <alignment horizontal="centerContinuous" vertical="center"/>
    </xf>
    <xf numFmtId="168" fontId="6" fillId="0" borderId="3" xfId="1" applyNumberFormat="1" applyFont="1" applyBorder="1" applyAlignment="1">
      <alignment horizontal="right" vertical="center" wrapText="1"/>
    </xf>
    <xf numFmtId="168" fontId="6" fillId="0" borderId="4" xfId="1" applyNumberFormat="1" applyFont="1" applyBorder="1" applyAlignment="1">
      <alignment horizontal="right" vertical="center" wrapText="1"/>
    </xf>
    <xf numFmtId="168" fontId="6" fillId="0" borderId="0" xfId="1" applyNumberFormat="1" applyFont="1" applyAlignment="1">
      <alignment horizontal="right" vertical="center" wrapText="1"/>
    </xf>
    <xf numFmtId="166" fontId="7" fillId="0" borderId="0" xfId="3" applyNumberFormat="1" applyFont="1" applyFill="1" applyAlignment="1">
      <alignment horizontal="left" vertical="center"/>
    </xf>
    <xf numFmtId="165" fontId="5" fillId="0" borderId="0" xfId="3" applyNumberFormat="1" applyFont="1" applyFill="1" applyAlignment="1">
      <alignment horizontal="centerContinuous" vertical="center"/>
    </xf>
    <xf numFmtId="166" fontId="8" fillId="0" borderId="0" xfId="3" applyNumberFormat="1" applyFont="1" applyFill="1" applyAlignment="1">
      <alignment horizontal="centerContinuous" vertical="center"/>
    </xf>
    <xf numFmtId="169" fontId="1" fillId="0" borderId="0" xfId="2" applyNumberFormat="1" applyAlignment="1">
      <alignment horizontal="centerContinuous" vertical="center"/>
    </xf>
    <xf numFmtId="0" fontId="9" fillId="0" borderId="0" xfId="2" applyFont="1" applyAlignment="1">
      <alignment horizontal="left" vertical="center"/>
    </xf>
    <xf numFmtId="165" fontId="8" fillId="0" borderId="0" xfId="3" applyNumberFormat="1" applyFont="1" applyFill="1" applyAlignment="1">
      <alignment horizontal="left" vertical="center"/>
    </xf>
    <xf numFmtId="0" fontId="10" fillId="0" borderId="0" xfId="2" applyFont="1" applyAlignment="1">
      <alignment horizontal="centerContinuous" vertical="center"/>
    </xf>
    <xf numFmtId="0" fontId="10" fillId="0" borderId="0" xfId="2" applyFont="1" applyAlignment="1">
      <alignment horizontal="left" vertical="center"/>
    </xf>
    <xf numFmtId="166" fontId="8" fillId="0" borderId="0" xfId="3" applyNumberFormat="1" applyFont="1" applyFill="1" applyAlignment="1">
      <alignment horizontal="left" vertical="center"/>
    </xf>
    <xf numFmtId="165" fontId="8" fillId="0" borderId="0" xfId="3" applyNumberFormat="1" applyFont="1" applyFill="1" applyAlignment="1">
      <alignment horizontal="centerContinuous" vertical="center"/>
    </xf>
    <xf numFmtId="0" fontId="5" fillId="0" borderId="0" xfId="2" applyFont="1" applyAlignment="1">
      <alignment vertical="center"/>
    </xf>
    <xf numFmtId="3" fontId="5" fillId="3" borderId="0" xfId="2" applyNumberFormat="1" applyFont="1" applyFill="1" applyAlignment="1">
      <alignment vertical="center"/>
    </xf>
    <xf numFmtId="0" fontId="5" fillId="3" borderId="0" xfId="2" applyFont="1" applyFill="1" applyAlignment="1">
      <alignment vertical="center"/>
    </xf>
    <xf numFmtId="0" fontId="1" fillId="4" borderId="0" xfId="2" applyFill="1" applyAlignment="1">
      <alignment vertical="center"/>
    </xf>
    <xf numFmtId="0" fontId="5" fillId="0" borderId="0" xfId="2" applyFont="1" applyAlignment="1">
      <alignment horizontal="left" vertical="center"/>
    </xf>
    <xf numFmtId="0" fontId="12" fillId="0" borderId="0" xfId="2" applyFont="1" applyAlignment="1">
      <alignment vertical="center"/>
    </xf>
    <xf numFmtId="165" fontId="11" fillId="0" borderId="0" xfId="2" applyNumberFormat="1" applyFont="1" applyAlignment="1">
      <alignment vertical="center"/>
    </xf>
    <xf numFmtId="166" fontId="11" fillId="0" borderId="0" xfId="2" applyNumberFormat="1" applyFont="1" applyAlignment="1">
      <alignment vertical="center"/>
    </xf>
    <xf numFmtId="170" fontId="11" fillId="0" borderId="0" xfId="2" applyNumberFormat="1" applyFont="1" applyAlignment="1">
      <alignment vertical="center"/>
    </xf>
    <xf numFmtId="168" fontId="11" fillId="0" borderId="0" xfId="2" applyNumberFormat="1" applyFont="1" applyAlignment="1">
      <alignment vertical="center"/>
    </xf>
    <xf numFmtId="0" fontId="13" fillId="0" borderId="0" xfId="2" applyFont="1" applyAlignment="1">
      <alignment horizontal="centerContinuous" vertical="center"/>
    </xf>
    <xf numFmtId="165" fontId="2" fillId="2" borderId="1" xfId="2" applyNumberFormat="1" applyFont="1" applyFill="1" applyBorder="1" applyAlignment="1">
      <alignment horizontal="center" vertical="center" wrapText="1"/>
    </xf>
    <xf numFmtId="0" fontId="2" fillId="2" borderId="1" xfId="2" applyFont="1" applyFill="1" applyBorder="1" applyAlignment="1">
      <alignment horizontal="center" vertical="center" wrapText="1"/>
    </xf>
    <xf numFmtId="0" fontId="2" fillId="2" borderId="5" xfId="2" applyFont="1" applyFill="1" applyBorder="1" applyAlignment="1">
      <alignment horizontal="center" vertical="center" wrapText="1"/>
    </xf>
    <xf numFmtId="0" fontId="11" fillId="0" borderId="0" xfId="2" applyFont="1" applyAlignment="1">
      <alignment vertical="center"/>
    </xf>
    <xf numFmtId="165" fontId="11" fillId="0" borderId="0" xfId="2" applyNumberFormat="1" applyFont="1" applyAlignment="1">
      <alignment horizontal="right" vertical="center" wrapText="1"/>
    </xf>
    <xf numFmtId="0" fontId="13" fillId="0" borderId="0" xfId="2" applyFont="1" applyAlignment="1">
      <alignment vertical="center"/>
    </xf>
    <xf numFmtId="3" fontId="13" fillId="3" borderId="0" xfId="2" applyNumberFormat="1" applyFont="1" applyFill="1" applyAlignment="1">
      <alignment vertical="center"/>
    </xf>
    <xf numFmtId="0" fontId="13" fillId="3" borderId="0" xfId="2" applyFont="1" applyFill="1" applyAlignment="1">
      <alignment vertical="center"/>
    </xf>
    <xf numFmtId="3" fontId="11" fillId="0" borderId="0" xfId="2" applyNumberFormat="1" applyFont="1" applyAlignment="1">
      <alignment vertical="center"/>
    </xf>
    <xf numFmtId="0" fontId="11" fillId="4" borderId="0" xfId="2" applyFont="1" applyFill="1" applyAlignment="1">
      <alignment vertical="center"/>
    </xf>
    <xf numFmtId="173" fontId="11" fillId="0" borderId="0" xfId="2" applyNumberFormat="1" applyFont="1" applyAlignment="1">
      <alignment vertical="center"/>
    </xf>
    <xf numFmtId="0" fontId="16" fillId="0" borderId="0" xfId="2" applyFont="1" applyAlignment="1">
      <alignment horizontal="left" vertical="center"/>
    </xf>
    <xf numFmtId="173" fontId="13" fillId="0" borderId="0" xfId="2" applyNumberFormat="1" applyFont="1" applyAlignment="1">
      <alignment vertical="center"/>
    </xf>
    <xf numFmtId="0" fontId="11" fillId="0" borderId="0" xfId="2" applyFont="1" applyAlignment="1">
      <alignment vertical="center" wrapText="1"/>
    </xf>
    <xf numFmtId="165" fontId="1" fillId="0" borderId="0" xfId="2" applyNumberFormat="1" applyAlignment="1">
      <alignment vertical="center"/>
    </xf>
    <xf numFmtId="3" fontId="13" fillId="0" borderId="0" xfId="2" applyNumberFormat="1" applyFont="1" applyAlignment="1">
      <alignment vertical="center"/>
    </xf>
    <xf numFmtId="0" fontId="11" fillId="0" borderId="0" xfId="2" applyFont="1" applyAlignment="1">
      <alignment horizontal="centerContinuous" vertical="center"/>
    </xf>
    <xf numFmtId="166" fontId="13" fillId="2" borderId="7" xfId="3" applyNumberFormat="1" applyFont="1" applyFill="1" applyBorder="1" applyAlignment="1">
      <alignment horizontal="center" vertical="center" wrapText="1"/>
    </xf>
    <xf numFmtId="166" fontId="13" fillId="2" borderId="1" xfId="3" applyNumberFormat="1" applyFont="1" applyFill="1" applyBorder="1" applyAlignment="1">
      <alignment horizontal="center" vertical="center" wrapText="1"/>
    </xf>
    <xf numFmtId="0" fontId="2" fillId="2" borderId="22" xfId="2" applyFont="1" applyFill="1" applyBorder="1" applyAlignment="1">
      <alignment horizontal="center" vertical="center" wrapText="1"/>
    </xf>
    <xf numFmtId="0" fontId="13" fillId="5" borderId="6" xfId="2" applyFont="1" applyFill="1" applyBorder="1" applyAlignment="1">
      <alignment horizontal="center" vertical="center" wrapText="1"/>
    </xf>
    <xf numFmtId="3" fontId="2" fillId="3" borderId="8" xfId="2" applyNumberFormat="1" applyFont="1" applyFill="1" applyBorder="1" applyAlignment="1">
      <alignment horizontal="center" vertical="center" wrapText="1"/>
    </xf>
    <xf numFmtId="0" fontId="2" fillId="3" borderId="22" xfId="2" applyFont="1" applyFill="1" applyBorder="1" applyAlignment="1">
      <alignment horizontal="center" vertical="center" wrapText="1"/>
    </xf>
    <xf numFmtId="0" fontId="2" fillId="2" borderId="7" xfId="2" applyFont="1" applyFill="1" applyBorder="1" applyAlignment="1">
      <alignment horizontal="center" vertical="center" wrapText="1"/>
    </xf>
    <xf numFmtId="0" fontId="2" fillId="2" borderId="9" xfId="2" applyFont="1" applyFill="1" applyBorder="1" applyAlignment="1">
      <alignment horizontal="center" vertical="center" wrapText="1"/>
    </xf>
    <xf numFmtId="3" fontId="2" fillId="2" borderId="8" xfId="2" applyNumberFormat="1" applyFont="1" applyFill="1" applyBorder="1" applyAlignment="1">
      <alignment horizontal="center" vertical="center" wrapText="1"/>
    </xf>
    <xf numFmtId="0" fontId="2" fillId="2" borderId="10" xfId="2" applyFont="1" applyFill="1" applyBorder="1" applyAlignment="1">
      <alignment horizontal="center" vertical="center" wrapText="1"/>
    </xf>
    <xf numFmtId="0" fontId="2" fillId="5" borderId="1" xfId="2" applyFont="1" applyFill="1" applyBorder="1" applyAlignment="1">
      <alignment horizontal="center" vertical="center" wrapText="1"/>
    </xf>
    <xf numFmtId="0" fontId="2" fillId="4" borderId="1" xfId="2" applyFont="1" applyFill="1" applyBorder="1" applyAlignment="1">
      <alignment horizontal="center" vertical="center" wrapText="1"/>
    </xf>
    <xf numFmtId="9" fontId="11" fillId="0" borderId="23" xfId="6" applyFont="1" applyFill="1" applyBorder="1" applyAlignment="1">
      <alignment vertical="center"/>
    </xf>
    <xf numFmtId="9" fontId="11" fillId="0" borderId="24" xfId="6" applyFont="1" applyFill="1" applyBorder="1" applyAlignment="1">
      <alignment vertical="center"/>
    </xf>
    <xf numFmtId="171" fontId="11" fillId="0" borderId="0" xfId="2" applyNumberFormat="1" applyFont="1" applyAlignment="1">
      <alignment vertical="center"/>
    </xf>
    <xf numFmtId="43" fontId="1" fillId="0" borderId="0" xfId="7" applyFont="1" applyAlignment="1">
      <alignment vertical="center"/>
    </xf>
    <xf numFmtId="43" fontId="11" fillId="0" borderId="0" xfId="7" applyFont="1" applyAlignment="1">
      <alignment vertical="center"/>
    </xf>
    <xf numFmtId="43" fontId="2" fillId="2" borderId="1" xfId="7" applyFont="1" applyFill="1" applyBorder="1" applyAlignment="1">
      <alignment horizontal="center" vertical="center" wrapText="1"/>
    </xf>
    <xf numFmtId="43" fontId="11" fillId="0" borderId="17" xfId="7" applyFont="1" applyBorder="1" applyAlignment="1">
      <alignment vertical="center"/>
    </xf>
    <xf numFmtId="43" fontId="11" fillId="0" borderId="2" xfId="7" applyFont="1" applyBorder="1" applyAlignment="1">
      <alignment vertical="center"/>
    </xf>
    <xf numFmtId="43" fontId="13" fillId="0" borderId="2" xfId="7" applyFont="1" applyBorder="1" applyAlignment="1">
      <alignment vertical="center"/>
    </xf>
    <xf numFmtId="171" fontId="14" fillId="0" borderId="11" xfId="2" applyNumberFormat="1" applyFont="1" applyBorder="1">
      <alignment vertical="top"/>
    </xf>
    <xf numFmtId="0" fontId="14" fillId="0" borderId="3" xfId="2" applyFont="1" applyBorder="1" applyAlignment="1"/>
    <xf numFmtId="171" fontId="11" fillId="0" borderId="3" xfId="2" applyNumberFormat="1" applyFont="1" applyBorder="1" applyAlignment="1">
      <alignment vertical="center"/>
    </xf>
    <xf numFmtId="0" fontId="11" fillId="0" borderId="3" xfId="2" applyFont="1" applyBorder="1" applyAlignment="1">
      <alignment horizontal="right" vertical="center" wrapText="1"/>
    </xf>
    <xf numFmtId="168" fontId="11" fillId="0" borderId="3" xfId="2" applyNumberFormat="1" applyFont="1" applyBorder="1" applyAlignment="1">
      <alignment horizontal="right" vertical="center" wrapText="1"/>
    </xf>
    <xf numFmtId="170" fontId="11" fillId="0" borderId="3" xfId="2" applyNumberFormat="1" applyFont="1" applyBorder="1" applyAlignment="1">
      <alignment horizontal="right" vertical="center"/>
    </xf>
    <xf numFmtId="3" fontId="11" fillId="0" borderId="3" xfId="2" applyNumberFormat="1" applyFont="1" applyBorder="1" applyAlignment="1">
      <alignment horizontal="right" vertical="center" wrapText="1"/>
    </xf>
    <xf numFmtId="169" fontId="11" fillId="0" borderId="3" xfId="2" applyNumberFormat="1" applyFont="1" applyBorder="1" applyAlignment="1">
      <alignment horizontal="right" vertical="center"/>
    </xf>
    <xf numFmtId="168" fontId="11" fillId="0" borderId="3" xfId="2" applyNumberFormat="1" applyFont="1" applyBorder="1" applyAlignment="1">
      <alignment horizontal="right" vertical="center"/>
    </xf>
    <xf numFmtId="169" fontId="11" fillId="0" borderId="3" xfId="2" applyNumberFormat="1" applyFont="1" applyBorder="1" applyAlignment="1">
      <alignment vertical="center"/>
    </xf>
    <xf numFmtId="172" fontId="11" fillId="0" borderId="3" xfId="2" applyNumberFormat="1" applyFont="1" applyBorder="1" applyAlignment="1">
      <alignment vertical="center"/>
    </xf>
    <xf numFmtId="168" fontId="11" fillId="0" borderId="3" xfId="2" applyNumberFormat="1" applyFont="1" applyBorder="1" applyAlignment="1">
      <alignment vertical="center"/>
    </xf>
    <xf numFmtId="43" fontId="11" fillId="0" borderId="3" xfId="7" applyFont="1" applyFill="1" applyBorder="1" applyAlignment="1">
      <alignment horizontal="right" vertical="center"/>
    </xf>
    <xf numFmtId="171" fontId="11" fillId="0" borderId="12" xfId="2" applyNumberFormat="1" applyFont="1" applyBorder="1" applyAlignment="1">
      <alignment vertical="center"/>
    </xf>
    <xf numFmtId="171" fontId="14" fillId="0" borderId="13" xfId="2" applyNumberFormat="1" applyFont="1" applyBorder="1">
      <alignment vertical="top"/>
    </xf>
    <xf numFmtId="0" fontId="15" fillId="0" borderId="0" xfId="2" applyFont="1" applyAlignment="1">
      <alignment vertical="center"/>
    </xf>
    <xf numFmtId="171" fontId="1" fillId="0" borderId="3" xfId="2" applyNumberFormat="1" applyBorder="1">
      <alignment vertical="top"/>
    </xf>
    <xf numFmtId="0" fontId="15" fillId="0" borderId="16" xfId="2" applyFont="1" applyBorder="1" applyAlignment="1">
      <alignment vertical="center"/>
    </xf>
    <xf numFmtId="0" fontId="11" fillId="0" borderId="3" xfId="2" applyFont="1" applyBorder="1" applyAlignment="1">
      <alignment horizontal="center" vertical="center"/>
    </xf>
    <xf numFmtId="166" fontId="11" fillId="0" borderId="0" xfId="3" applyNumberFormat="1" applyFont="1" applyFill="1" applyAlignment="1">
      <alignment horizontal="center" vertical="center"/>
    </xf>
    <xf numFmtId="0" fontId="1" fillId="0" borderId="0" xfId="2" applyAlignment="1">
      <alignment horizontal="center" vertical="center"/>
    </xf>
    <xf numFmtId="0" fontId="11" fillId="0" borderId="0" xfId="2" applyFont="1" applyAlignment="1">
      <alignment horizontal="center" vertical="center"/>
    </xf>
    <xf numFmtId="0" fontId="16" fillId="0" borderId="0" xfId="2" applyFont="1" applyAlignment="1">
      <alignment horizontal="center" vertical="center"/>
    </xf>
    <xf numFmtId="0" fontId="17" fillId="0" borderId="0" xfId="2" applyFont="1" applyAlignment="1">
      <alignment horizontal="center" vertical="center"/>
    </xf>
    <xf numFmtId="0" fontId="11" fillId="0" borderId="0" xfId="2" applyFont="1" applyAlignment="1">
      <alignment horizontal="center" vertical="center" wrapText="1"/>
    </xf>
    <xf numFmtId="165" fontId="2" fillId="0" borderId="1" xfId="2" applyNumberFormat="1" applyFont="1" applyBorder="1" applyAlignment="1">
      <alignment horizontal="center" vertical="center" wrapText="1"/>
    </xf>
    <xf numFmtId="165" fontId="2" fillId="0" borderId="6" xfId="2" applyNumberFormat="1" applyFont="1" applyBorder="1" applyAlignment="1">
      <alignment horizontal="center" vertical="center" wrapText="1"/>
    </xf>
    <xf numFmtId="0" fontId="14" fillId="0" borderId="3" xfId="2" applyFont="1" applyBorder="1" applyAlignment="1">
      <alignment vertical="center" wrapText="1"/>
    </xf>
    <xf numFmtId="171" fontId="11" fillId="0" borderId="14" xfId="2" applyNumberFormat="1" applyFont="1" applyBorder="1" applyAlignment="1">
      <alignment vertical="center"/>
    </xf>
    <xf numFmtId="171" fontId="1" fillId="0" borderId="15" xfId="2" applyNumberFormat="1" applyBorder="1">
      <alignment vertical="top"/>
    </xf>
    <xf numFmtId="171" fontId="14" fillId="0" borderId="16" xfId="2" applyNumberFormat="1" applyFont="1" applyBorder="1">
      <alignment vertical="top"/>
    </xf>
    <xf numFmtId="0" fontId="13" fillId="0" borderId="17" xfId="2" applyFont="1" applyBorder="1" applyAlignment="1">
      <alignment horizontal="center" vertical="center"/>
    </xf>
    <xf numFmtId="3" fontId="19" fillId="0" borderId="0" xfId="0" applyNumberFormat="1" applyFont="1"/>
    <xf numFmtId="0" fontId="1" fillId="6" borderId="0" xfId="2" applyFill="1" applyAlignment="1">
      <alignment horizontal="centerContinuous" vertical="center"/>
    </xf>
    <xf numFmtId="0" fontId="1" fillId="6" borderId="0" xfId="2" applyFill="1" applyAlignment="1">
      <alignment vertical="center"/>
    </xf>
    <xf numFmtId="0" fontId="11" fillId="6" borderId="0" xfId="2" applyFont="1" applyFill="1" applyAlignment="1">
      <alignment vertical="center"/>
    </xf>
    <xf numFmtId="0" fontId="2" fillId="6" borderId="1" xfId="2" applyFont="1" applyFill="1" applyBorder="1" applyAlignment="1">
      <alignment horizontal="center" vertical="center" wrapText="1"/>
    </xf>
    <xf numFmtId="168" fontId="11" fillId="6" borderId="3" xfId="2" applyNumberFormat="1" applyFont="1" applyFill="1" applyBorder="1" applyAlignment="1">
      <alignment vertical="center"/>
    </xf>
    <xf numFmtId="168" fontId="11" fillId="6" borderId="0" xfId="2" applyNumberFormat="1" applyFont="1" applyFill="1" applyAlignment="1">
      <alignment vertical="center"/>
    </xf>
    <xf numFmtId="173" fontId="1" fillId="6" borderId="0" xfId="2" applyNumberFormat="1" applyFill="1" applyAlignment="1">
      <alignment vertical="center"/>
    </xf>
    <xf numFmtId="9" fontId="20" fillId="0" borderId="23" xfId="6" applyFont="1" applyFill="1" applyBorder="1" applyAlignment="1">
      <alignment vertical="center"/>
    </xf>
    <xf numFmtId="43" fontId="1" fillId="0" borderId="0" xfId="2" applyNumberFormat="1" applyAlignment="1">
      <alignment vertical="center"/>
    </xf>
    <xf numFmtId="174" fontId="11" fillId="0" borderId="2" xfId="6" applyNumberFormat="1" applyFont="1" applyBorder="1" applyAlignment="1">
      <alignment vertical="center"/>
    </xf>
    <xf numFmtId="175" fontId="1" fillId="0" borderId="0" xfId="7" applyNumberFormat="1" applyFont="1" applyAlignment="1">
      <alignment vertical="center"/>
    </xf>
    <xf numFmtId="173" fontId="13" fillId="0" borderId="20" xfId="2" applyNumberFormat="1" applyFont="1" applyBorder="1" applyAlignment="1">
      <alignment horizontal="center" vertical="center"/>
    </xf>
    <xf numFmtId="173" fontId="13" fillId="0" borderId="21" xfId="2" applyNumberFormat="1" applyFont="1" applyBorder="1" applyAlignment="1">
      <alignment horizontal="center" vertical="center"/>
    </xf>
    <xf numFmtId="173" fontId="11" fillId="0" borderId="20" xfId="2" applyNumberFormat="1" applyFont="1" applyBorder="1" applyAlignment="1">
      <alignment horizontal="center" vertical="center"/>
    </xf>
    <xf numFmtId="173" fontId="11" fillId="0" borderId="21" xfId="2" applyNumberFormat="1" applyFont="1" applyBorder="1" applyAlignment="1">
      <alignment horizontal="center" vertical="center"/>
    </xf>
    <xf numFmtId="173" fontId="11" fillId="0" borderId="18" xfId="2" applyNumberFormat="1" applyFont="1" applyBorder="1" applyAlignment="1">
      <alignment horizontal="center" vertical="center" wrapText="1"/>
    </xf>
    <xf numFmtId="173" fontId="11" fillId="0" borderId="19" xfId="2" applyNumberFormat="1" applyFont="1" applyBorder="1" applyAlignment="1">
      <alignment horizontal="center" vertical="center" wrapText="1"/>
    </xf>
    <xf numFmtId="43" fontId="11" fillId="0" borderId="2" xfId="7" applyFont="1" applyBorder="1" applyAlignment="1" applyProtection="1">
      <alignment vertical="center"/>
      <protection locked="0"/>
    </xf>
  </cellXfs>
  <cellStyles count="8">
    <cellStyle name="Millares" xfId="7" builtinId="3"/>
    <cellStyle name="Millares 25 7" xfId="3" xr:uid="{00000000-0005-0000-0000-000001000000}"/>
    <cellStyle name="Normal" xfId="0" builtinId="0"/>
    <cellStyle name="Normal 103" xfId="2" xr:uid="{00000000-0005-0000-0000-000004000000}"/>
    <cellStyle name="Normal 2 12" xfId="1" xr:uid="{00000000-0005-0000-0000-000005000000}"/>
    <cellStyle name="Normal 2 2_AB ENE COMF PANORAMA" xfId="5" xr:uid="{00000000-0005-0000-0000-000006000000}"/>
    <cellStyle name="Porcentaje" xfId="6" builtinId="5"/>
    <cellStyle name="Porcentaje 2" xfId="4" xr:uid="{00000000-0005-0000-0000-000008000000}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ili\c\CELLSTAR\A%20PAGAR\A%20PAGAR%201Q%20NOV%202003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sita\ROSITA\eudora\attach\NOMINA%20COMPLETA%20JUNIO%201-15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ina\sistema%20(c)\NOMINAS%20GINNA\A%20NOMINAS%20YINA\LABORAMOS\2007\N%202007\FLORES%20LA%20UNION\NOMINA\WINDOWS\TEMP\eudora\attach\NOMINA%20COMPLETA%20JUNIO%201-15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INFORMACION%20PERSONAL%20DE%20TRABAJADORES%20EN%20MISION%20AGOSTO%2001%20DE%202017%20(2)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romero\NOMINA%20OPERATIVA\MAYO%2031%202001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AppData/Local/Temp/Copia%20de%20MantenimientoMar2013.xlsm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dipma\Google%20Drive\Laboramos\HSRT\NOMINAS\2016\09Septiembre\Turnos\Entregados\30ArchivoSep2016.xlsm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1%20NOMINA\G%202021\SEGURIDAD%20SOCIAL\PLANILLA%20DE%20PAGO\10%20HUSRT\A%20SS%2010%20HUSRT%20ENE%20FEB21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NOMINA\A%20LABORAMOS\H%202020\SEGURIDAD%20SOCIAL\A%20PLANILLAS%20PAGO\Z%20B%20%20SEG%20AGOS%20SEP%202020\H%20HRS%20AGO%20SEP%2020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%20LABORAMOS\R%202010\A%20NOMINAS\COMFABOY%20CR\eudora\attach\NOMINA%20COMPLETA%20JUNIO%201-15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sita\ROSITA\eudora\attach\Personal\Temporales\Nomina-CELLSTAR-DEFINITIV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ina\sistema%20(c)\NOMINAS%20GINNA\A%20NOMINAS%20YINA\LABORAMOS\2007\N%202007\FLORES%20LA%20UNION\NOMINA\WINDOWS\TEMP\CELLSTAR\A%20PAGAR\A%20PAGAR%201Q%20NOV%202003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ina\sistema%20(c)\NOMINAS%20GINNA\A%20NOMINAS%20YINA\LABORAMOS\2007\N%202007\FLORES%20LA%20UNION\NOMINA\WINDOWS\TEMP\eudora\attach\Personal\Temporales\Nomina-CELLSTAR-DEFINITIVO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NOMINA%20COPREVISIO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1%20NOMINA\A%202020\A%20NOMINA\ESE%20HOSP%20SOGAMOSO\L%20DICIEMBRE\PROYECCION%20DICIEMBRE\ADM\H%20HRS%20AGOS%202020%20FAC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ina\sistema%20(c)\NOMINAS%20GINNA\A%20NOMINAS%20YINA\LABORAMOS\2007\N%202007\FLORES%20LA%20UNION\NOMINA\KFLAUNION2QOCT07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Noviembre/EnfermeriaNov2012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ina\sistema%20(c)\a%20depto%20nomina\LABORAMOS\2007\FLORES%20LA%20UNION\NOVEDADES\D%20EXTRASUNION%20DEF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ina\sistema%20(c)\NOMINAS%20GINNA\A%20NOMINAS%20YINA\LABORAMOS\2008\FLORES%20LA%20UNION\novedades\EXTRAS_UNION%201QFEB08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65.9%20RELACI&#211;N%20TURNOS%20PERSONAL%20DEL%20LABORATORIO\265.9.1%20Relaci&#243;n%20Turnos%20Bacteriolog&#237;a%20y%20Auxiliares\2020\TURNOS%20BACT%20NOV%20%20202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INA"/>
      <sheetName val="COMPROBANTES 16-210"/>
      <sheetName val="ESPECIALES 1 AL 15"/>
      <sheetName val="INCAP"/>
      <sheetName val="COMP. INCAPACIDADES"/>
      <sheetName val="RETEFUENTE"/>
      <sheetName val="NOTAS"/>
      <sheetName val="RET 2Q OCT"/>
      <sheetName val="LISTAS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IO 1-15"/>
      <sheetName val="INCAP. JUNIO 1-15"/>
      <sheetName val="COMP JUNIO 1-15"/>
      <sheetName val="COMP. INCAPACIDADES"/>
      <sheetName val="NOVEDADES 1-15 JUNIO"/>
      <sheetName val="JUNIO 1_15"/>
    </sheetNames>
    <sheetDataSet>
      <sheetData sheetId="0">
        <row r="5">
          <cell r="A5" t="str">
            <v>#</v>
          </cell>
          <cell r="B5" t="str">
            <v>C.C</v>
          </cell>
          <cell r="C5" t="str">
            <v>APELLIDOS</v>
          </cell>
          <cell r="D5" t="str">
            <v>NOMBRES</v>
          </cell>
          <cell r="E5" t="str">
            <v>NOMBRE COMPLETO</v>
          </cell>
          <cell r="F5" t="str">
            <v>CARGO</v>
          </cell>
          <cell r="G5" t="str">
            <v>AREA</v>
          </cell>
          <cell r="H5" t="str">
            <v>C.C ASIGNADO</v>
          </cell>
          <cell r="I5" t="str">
            <v>SUBAREA</v>
          </cell>
          <cell r="J5" t="str">
            <v>UBICACIÓN</v>
          </cell>
          <cell r="K5" t="str">
            <v>CIUDAD</v>
          </cell>
          <cell r="L5" t="str">
            <v>FECHA INGRESO</v>
          </cell>
          <cell r="M5" t="str">
            <v>ESTADO</v>
          </cell>
          <cell r="N5" t="str">
            <v>IBC</v>
          </cell>
          <cell r="O5" t="str">
            <v>TOTAL COMPENSACION</v>
          </cell>
          <cell r="P5" t="str">
            <v>DIAS</v>
          </cell>
          <cell r="Q5" t="str">
            <v>BASICO DEVENGADO</v>
          </cell>
          <cell r="R5" t="str">
            <v>COMPENSACION POR PRODUCTIVIDAD</v>
          </cell>
          <cell r="S5" t="str">
            <v>AUXILIO DE TRASPORTE</v>
          </cell>
          <cell r="T5" t="str">
            <v>TOTAL DEVENGADO</v>
          </cell>
          <cell r="U5" t="str">
            <v>APORTE E.P.S.</v>
          </cell>
          <cell r="V5" t="str">
            <v>APORTE A.F.P.</v>
          </cell>
          <cell r="W5" t="str">
            <v>AHORRO COP.</v>
          </cell>
          <cell r="X5" t="str">
            <v>OTROS DESCUENTOS</v>
          </cell>
          <cell r="Y5" t="str">
            <v>U.P.C. ADICIONAL</v>
          </cell>
          <cell r="Z5" t="str">
            <v>TOTAL DEDUCCION</v>
          </cell>
          <cell r="AA5" t="str">
            <v>TOTAL A PAGAR</v>
          </cell>
          <cell r="AB5" t="str">
            <v>CUENTA</v>
          </cell>
          <cell r="AC5" t="str">
            <v>SALUD</v>
          </cell>
          <cell r="AD5" t="str">
            <v>PENSION</v>
          </cell>
          <cell r="AE5" t="str">
            <v>ARP</v>
          </cell>
          <cell r="AF5" t="str">
            <v>ADMON</v>
          </cell>
          <cell r="AG5" t="str">
            <v>TOTAL FACTURA</v>
          </cell>
        </row>
        <row r="6">
          <cell r="A6">
            <v>1</v>
          </cell>
          <cell r="B6">
            <v>80238167</v>
          </cell>
          <cell r="C6" t="str">
            <v>PULIDO MOSCOSO</v>
          </cell>
          <cell r="D6" t="str">
            <v>DANNY YESID</v>
          </cell>
          <cell r="E6" t="str">
            <v>DANNY YESID PULIDO MOSCOSO</v>
          </cell>
          <cell r="F6" t="str">
            <v>AUXILIAR DE BODEGA</v>
          </cell>
          <cell r="G6" t="str">
            <v>OPERACIONES</v>
          </cell>
          <cell r="H6" t="str">
            <v>01-GO-DO-02</v>
          </cell>
          <cell r="I6" t="str">
            <v>BODEGA</v>
          </cell>
          <cell r="J6" t="str">
            <v>ZONA FRANCA</v>
          </cell>
          <cell r="K6" t="str">
            <v>BOGOTA</v>
          </cell>
          <cell r="L6">
            <v>37771</v>
          </cell>
          <cell r="M6" t="str">
            <v>ACTIVO</v>
          </cell>
          <cell r="N6">
            <v>332000</v>
          </cell>
          <cell r="O6">
            <v>411111.66666666669</v>
          </cell>
          <cell r="P6">
            <v>16</v>
          </cell>
          <cell r="Q6">
            <v>219259.55555555556</v>
          </cell>
          <cell r="R6">
            <v>0</v>
          </cell>
          <cell r="S6">
            <v>20000</v>
          </cell>
          <cell r="T6">
            <v>239259.55555555556</v>
          </cell>
          <cell r="U6">
            <v>7082.666666666667</v>
          </cell>
          <cell r="V6">
            <v>5980</v>
          </cell>
          <cell r="W6">
            <v>0</v>
          </cell>
          <cell r="Y6">
            <v>0</v>
          </cell>
          <cell r="Z6">
            <v>13062.666666666668</v>
          </cell>
          <cell r="AA6">
            <v>226196.88888888891</v>
          </cell>
          <cell r="AB6" t="str">
            <v>NUEVO</v>
          </cell>
          <cell r="AC6">
            <v>21247.999999999996</v>
          </cell>
          <cell r="AD6">
            <v>23904</v>
          </cell>
          <cell r="AE6">
            <v>924.2879999999999</v>
          </cell>
          <cell r="AF6">
            <v>8853.3333333333339</v>
          </cell>
          <cell r="AG6">
            <v>281126.51022222225</v>
          </cell>
        </row>
        <row r="7">
          <cell r="A7">
            <v>2</v>
          </cell>
          <cell r="B7">
            <v>80744186</v>
          </cell>
          <cell r="C7" t="str">
            <v>FONSECA SERRANO</v>
          </cell>
          <cell r="D7" t="str">
            <v>JONATHAN ANDRES</v>
          </cell>
          <cell r="E7" t="str">
            <v>JONATHAN ANDRES FONSECA SERRANO</v>
          </cell>
          <cell r="F7" t="str">
            <v>AUXILIAR DE BODEGA</v>
          </cell>
          <cell r="G7" t="str">
            <v>OPERACIONES</v>
          </cell>
          <cell r="H7" t="str">
            <v>01-GO-DO-02</v>
          </cell>
          <cell r="I7" t="str">
            <v>BODEGA</v>
          </cell>
          <cell r="J7" t="str">
            <v>ZONA FRANCA</v>
          </cell>
          <cell r="K7" t="str">
            <v>BOGOTA</v>
          </cell>
          <cell r="L7">
            <v>37771</v>
          </cell>
          <cell r="M7" t="str">
            <v>ACTIVO</v>
          </cell>
          <cell r="N7">
            <v>332000</v>
          </cell>
          <cell r="O7">
            <v>411111.66666666669</v>
          </cell>
          <cell r="P7">
            <v>16</v>
          </cell>
          <cell r="Q7">
            <v>219259.55555555556</v>
          </cell>
          <cell r="R7">
            <v>0</v>
          </cell>
          <cell r="S7">
            <v>20000</v>
          </cell>
          <cell r="T7">
            <v>239259.55555555556</v>
          </cell>
          <cell r="U7">
            <v>7082.666666666667</v>
          </cell>
          <cell r="V7">
            <v>5980</v>
          </cell>
          <cell r="W7">
            <v>0</v>
          </cell>
          <cell r="Y7">
            <v>0</v>
          </cell>
          <cell r="Z7">
            <v>13062.666666666668</v>
          </cell>
          <cell r="AA7">
            <v>226196.88888888891</v>
          </cell>
          <cell r="AB7" t="str">
            <v>NUEVO</v>
          </cell>
          <cell r="AC7">
            <v>21247.999999999996</v>
          </cell>
          <cell r="AD7">
            <v>23904</v>
          </cell>
          <cell r="AE7">
            <v>924.2879999999999</v>
          </cell>
          <cell r="AF7">
            <v>8853.3333333333339</v>
          </cell>
          <cell r="AG7">
            <v>281126.51022222225</v>
          </cell>
        </row>
        <row r="8">
          <cell r="A8">
            <v>3</v>
          </cell>
          <cell r="B8">
            <v>80218710</v>
          </cell>
          <cell r="C8" t="str">
            <v>PARRA TELLEZ</v>
          </cell>
          <cell r="D8" t="str">
            <v>EDWIN</v>
          </cell>
          <cell r="E8" t="str">
            <v>EDWIN PARRA TELLEZ</v>
          </cell>
          <cell r="F8" t="str">
            <v>AUXILIAR DE BODEGA</v>
          </cell>
          <cell r="G8" t="str">
            <v>OPERACIONES</v>
          </cell>
          <cell r="H8" t="str">
            <v>01-GO-DO-02</v>
          </cell>
          <cell r="I8" t="str">
            <v>BODEGA</v>
          </cell>
          <cell r="J8" t="str">
            <v>ZONA FRANCA</v>
          </cell>
          <cell r="K8" t="str">
            <v>BOGOTA</v>
          </cell>
          <cell r="L8">
            <v>37771</v>
          </cell>
          <cell r="M8" t="str">
            <v>ACTIVO</v>
          </cell>
          <cell r="N8">
            <v>332000</v>
          </cell>
          <cell r="O8">
            <v>411111.66666666669</v>
          </cell>
          <cell r="P8">
            <v>16</v>
          </cell>
          <cell r="Q8">
            <v>219259.55555555556</v>
          </cell>
          <cell r="R8">
            <v>0</v>
          </cell>
          <cell r="S8">
            <v>20000</v>
          </cell>
          <cell r="T8">
            <v>239259.55555555556</v>
          </cell>
          <cell r="U8">
            <v>7082.666666666667</v>
          </cell>
          <cell r="V8">
            <v>5980</v>
          </cell>
          <cell r="W8">
            <v>0</v>
          </cell>
          <cell r="Y8">
            <v>0</v>
          </cell>
          <cell r="Z8">
            <v>13062.666666666668</v>
          </cell>
          <cell r="AA8">
            <v>226196.88888888891</v>
          </cell>
          <cell r="AB8" t="str">
            <v>NUEVO</v>
          </cell>
          <cell r="AC8">
            <v>21247.999999999996</v>
          </cell>
          <cell r="AD8">
            <v>23904</v>
          </cell>
          <cell r="AE8">
            <v>924.2879999999999</v>
          </cell>
          <cell r="AF8">
            <v>8853.3333333333339</v>
          </cell>
          <cell r="AG8">
            <v>281126.51022222225</v>
          </cell>
        </row>
        <row r="9">
          <cell r="A9">
            <v>4</v>
          </cell>
          <cell r="B9">
            <v>79966430</v>
          </cell>
          <cell r="C9" t="str">
            <v>GONZALEZ ANGULO</v>
          </cell>
          <cell r="D9" t="str">
            <v>ALEXANDER</v>
          </cell>
          <cell r="E9" t="str">
            <v>ALEXANDER GONZALEZ ANGULO</v>
          </cell>
          <cell r="F9" t="str">
            <v>AUXILIAR DE BODEGA</v>
          </cell>
          <cell r="G9" t="str">
            <v>OPERACIONES</v>
          </cell>
          <cell r="H9" t="str">
            <v>01-GO-DO-02</v>
          </cell>
          <cell r="I9" t="str">
            <v>BODEGA</v>
          </cell>
          <cell r="J9" t="str">
            <v>ZONA FRANCA</v>
          </cell>
          <cell r="K9" t="str">
            <v>BOGOTA</v>
          </cell>
          <cell r="L9">
            <v>37771</v>
          </cell>
          <cell r="M9" t="str">
            <v>ACTIVO</v>
          </cell>
          <cell r="N9">
            <v>332000</v>
          </cell>
          <cell r="O9">
            <v>411111.66666666669</v>
          </cell>
          <cell r="P9">
            <v>16</v>
          </cell>
          <cell r="Q9">
            <v>219259.55555555556</v>
          </cell>
          <cell r="R9">
            <v>0</v>
          </cell>
          <cell r="S9">
            <v>20000</v>
          </cell>
          <cell r="T9">
            <v>239259.55555555556</v>
          </cell>
          <cell r="U9">
            <v>7082.666666666667</v>
          </cell>
          <cell r="V9">
            <v>5980</v>
          </cell>
          <cell r="W9">
            <v>0</v>
          </cell>
          <cell r="Y9">
            <v>0</v>
          </cell>
          <cell r="Z9">
            <v>13062.666666666668</v>
          </cell>
          <cell r="AA9">
            <v>226196.88888888891</v>
          </cell>
          <cell r="AB9" t="str">
            <v>NUEVO</v>
          </cell>
          <cell r="AC9">
            <v>21247.999999999996</v>
          </cell>
          <cell r="AD9">
            <v>23904</v>
          </cell>
          <cell r="AE9">
            <v>924.2879999999999</v>
          </cell>
          <cell r="AF9">
            <v>8853.3333333333339</v>
          </cell>
          <cell r="AG9">
            <v>281126.51022222225</v>
          </cell>
        </row>
        <row r="10">
          <cell r="A10">
            <v>5</v>
          </cell>
          <cell r="B10">
            <v>80070164</v>
          </cell>
          <cell r="C10" t="str">
            <v>RICO GONZALEZ</v>
          </cell>
          <cell r="D10" t="str">
            <v>EDGAR JAIR</v>
          </cell>
          <cell r="E10" t="str">
            <v>EDGAR JAIR RICO GONZALEZ</v>
          </cell>
          <cell r="F10" t="str">
            <v>AUXILIAR DE BODEGA</v>
          </cell>
          <cell r="G10" t="str">
            <v>OPERACIONES</v>
          </cell>
          <cell r="H10" t="str">
            <v>01-GO-DO-02</v>
          </cell>
          <cell r="I10" t="str">
            <v>BODEGA</v>
          </cell>
          <cell r="J10" t="str">
            <v>ZONA FRANCA</v>
          </cell>
          <cell r="K10" t="str">
            <v>BOGOTA</v>
          </cell>
          <cell r="L10">
            <v>37771</v>
          </cell>
          <cell r="M10" t="str">
            <v>ACTIVO</v>
          </cell>
          <cell r="N10">
            <v>332000</v>
          </cell>
          <cell r="O10">
            <v>411111.66666666669</v>
          </cell>
          <cell r="P10">
            <v>16</v>
          </cell>
          <cell r="Q10">
            <v>219259.55555555556</v>
          </cell>
          <cell r="R10">
            <v>0</v>
          </cell>
          <cell r="S10">
            <v>20000</v>
          </cell>
          <cell r="T10">
            <v>239259.55555555556</v>
          </cell>
          <cell r="U10">
            <v>7082.666666666667</v>
          </cell>
          <cell r="V10">
            <v>5980</v>
          </cell>
          <cell r="W10">
            <v>0</v>
          </cell>
          <cell r="Y10">
            <v>0</v>
          </cell>
          <cell r="Z10">
            <v>13062.666666666668</v>
          </cell>
          <cell r="AA10">
            <v>226196.88888888891</v>
          </cell>
          <cell r="AB10" t="str">
            <v>NUEVO</v>
          </cell>
          <cell r="AC10">
            <v>21247.999999999996</v>
          </cell>
          <cell r="AD10">
            <v>23904</v>
          </cell>
          <cell r="AE10">
            <v>924.2879999999999</v>
          </cell>
          <cell r="AF10">
            <v>8853.3333333333339</v>
          </cell>
          <cell r="AG10">
            <v>281126.51022222225</v>
          </cell>
        </row>
        <row r="11">
          <cell r="A11">
            <v>6</v>
          </cell>
          <cell r="B11">
            <v>80746668</v>
          </cell>
          <cell r="C11" t="str">
            <v xml:space="preserve">BUSTOS ULLOA </v>
          </cell>
          <cell r="D11" t="str">
            <v>HENRY MILLER</v>
          </cell>
          <cell r="E11" t="str">
            <v xml:space="preserve">HENRY MILLER BUSTOS ULLOA </v>
          </cell>
          <cell r="F11" t="str">
            <v>AUXILIAR DE BODEGA</v>
          </cell>
          <cell r="G11" t="str">
            <v>OPERACIONES</v>
          </cell>
          <cell r="H11" t="str">
            <v>01-GO-DO-02</v>
          </cell>
          <cell r="I11" t="str">
            <v>BODEGA</v>
          </cell>
          <cell r="J11" t="str">
            <v>ZONA FRANCA</v>
          </cell>
          <cell r="K11" t="str">
            <v>BOGOTA</v>
          </cell>
          <cell r="L11">
            <v>37771</v>
          </cell>
          <cell r="M11" t="str">
            <v>ACTIVO</v>
          </cell>
          <cell r="N11">
            <v>332000</v>
          </cell>
          <cell r="O11">
            <v>411111.66666666669</v>
          </cell>
          <cell r="P11">
            <v>16</v>
          </cell>
          <cell r="Q11">
            <v>219259.55555555556</v>
          </cell>
          <cell r="R11">
            <v>0</v>
          </cell>
          <cell r="S11">
            <v>20000</v>
          </cell>
          <cell r="T11">
            <v>239259.55555555556</v>
          </cell>
          <cell r="U11">
            <v>7082.666666666667</v>
          </cell>
          <cell r="V11">
            <v>5980</v>
          </cell>
          <cell r="W11">
            <v>0</v>
          </cell>
          <cell r="Y11">
            <v>0</v>
          </cell>
          <cell r="Z11">
            <v>13062.666666666668</v>
          </cell>
          <cell r="AA11">
            <v>226196.88888888891</v>
          </cell>
          <cell r="AB11" t="str">
            <v>NUEVO</v>
          </cell>
          <cell r="AC11">
            <v>21247.999999999996</v>
          </cell>
          <cell r="AD11">
            <v>23904</v>
          </cell>
          <cell r="AE11">
            <v>924.2879999999999</v>
          </cell>
          <cell r="AF11">
            <v>8853.3333333333339</v>
          </cell>
          <cell r="AG11">
            <v>281126.51022222225</v>
          </cell>
        </row>
        <row r="12">
          <cell r="A12">
            <v>7</v>
          </cell>
          <cell r="B12">
            <v>79812357</v>
          </cell>
          <cell r="C12" t="str">
            <v xml:space="preserve">LOPEZ HERRERA </v>
          </cell>
          <cell r="D12" t="str">
            <v>EDISON JAIR</v>
          </cell>
          <cell r="E12" t="str">
            <v xml:space="preserve">EDISON JAIR LOPEZ HERRERA </v>
          </cell>
          <cell r="F12" t="str">
            <v>AUXILIAR DE BODEGA</v>
          </cell>
          <cell r="G12" t="str">
            <v>OPERACIONES</v>
          </cell>
          <cell r="H12" t="str">
            <v>01-GO-DO-02</v>
          </cell>
          <cell r="I12" t="str">
            <v>BODEGA</v>
          </cell>
          <cell r="J12" t="str">
            <v>ZONA FRANCA</v>
          </cell>
          <cell r="K12" t="str">
            <v>BOGOTA</v>
          </cell>
          <cell r="L12">
            <v>37771</v>
          </cell>
          <cell r="M12" t="str">
            <v>ACTIVO</v>
          </cell>
          <cell r="N12">
            <v>332000</v>
          </cell>
          <cell r="O12">
            <v>411111.66666666669</v>
          </cell>
          <cell r="P12">
            <v>16</v>
          </cell>
          <cell r="Q12">
            <v>219259.55555555556</v>
          </cell>
          <cell r="R12">
            <v>0</v>
          </cell>
          <cell r="S12">
            <v>20000</v>
          </cell>
          <cell r="T12">
            <v>239259.55555555556</v>
          </cell>
          <cell r="U12">
            <v>7082.666666666667</v>
          </cell>
          <cell r="V12">
            <v>5980</v>
          </cell>
          <cell r="W12">
            <v>0</v>
          </cell>
          <cell r="Y12">
            <v>0</v>
          </cell>
          <cell r="Z12">
            <v>13062.666666666668</v>
          </cell>
          <cell r="AA12">
            <v>226196.88888888891</v>
          </cell>
          <cell r="AB12" t="str">
            <v>NUEVO</v>
          </cell>
          <cell r="AC12">
            <v>21247.999999999996</v>
          </cell>
          <cell r="AD12">
            <v>23904</v>
          </cell>
          <cell r="AE12">
            <v>924.2879999999999</v>
          </cell>
          <cell r="AF12">
            <v>8853.3333333333339</v>
          </cell>
          <cell r="AG12">
            <v>281126.51022222225</v>
          </cell>
        </row>
        <row r="13">
          <cell r="A13">
            <v>8</v>
          </cell>
          <cell r="B13">
            <v>74377153</v>
          </cell>
          <cell r="C13" t="str">
            <v>LOPEZ LEMUS</v>
          </cell>
          <cell r="D13" t="str">
            <v>JOSE ALFREDO</v>
          </cell>
          <cell r="E13" t="str">
            <v>JOSE ALFREDO LOPEZ LEMUS</v>
          </cell>
          <cell r="F13" t="str">
            <v>AUXILIAR DE BODEGA</v>
          </cell>
          <cell r="G13" t="str">
            <v>OPERACIONES</v>
          </cell>
          <cell r="H13" t="str">
            <v>01-GO-DO-02</v>
          </cell>
          <cell r="I13" t="str">
            <v>BODEGA</v>
          </cell>
          <cell r="J13" t="str">
            <v>ZONA FRANCA</v>
          </cell>
          <cell r="K13" t="str">
            <v>BOGOTA</v>
          </cell>
          <cell r="L13">
            <v>37771</v>
          </cell>
          <cell r="M13" t="str">
            <v>ACTIVO</v>
          </cell>
          <cell r="N13">
            <v>332000</v>
          </cell>
          <cell r="O13">
            <v>411111.66666666669</v>
          </cell>
          <cell r="P13">
            <v>16</v>
          </cell>
          <cell r="Q13">
            <v>219259.55555555556</v>
          </cell>
          <cell r="R13">
            <v>0</v>
          </cell>
          <cell r="S13">
            <v>20000</v>
          </cell>
          <cell r="T13">
            <v>239259.55555555556</v>
          </cell>
          <cell r="U13">
            <v>7082.666666666667</v>
          </cell>
          <cell r="V13">
            <v>5980</v>
          </cell>
          <cell r="W13">
            <v>0</v>
          </cell>
          <cell r="Y13">
            <v>0</v>
          </cell>
          <cell r="Z13">
            <v>13062.666666666668</v>
          </cell>
          <cell r="AA13">
            <v>226196.88888888891</v>
          </cell>
          <cell r="AB13" t="str">
            <v>NUEVO</v>
          </cell>
          <cell r="AC13">
            <v>21247.999999999996</v>
          </cell>
          <cell r="AD13">
            <v>23904</v>
          </cell>
          <cell r="AE13">
            <v>924.2879999999999</v>
          </cell>
          <cell r="AF13">
            <v>8853.3333333333339</v>
          </cell>
          <cell r="AG13">
            <v>281126.51022222225</v>
          </cell>
        </row>
        <row r="14">
          <cell r="I14" t="str">
            <v>Total BODEGA</v>
          </cell>
          <cell r="O14">
            <v>3288893.333333333</v>
          </cell>
          <cell r="Q14">
            <v>1754076.4444444443</v>
          </cell>
          <cell r="R14">
            <v>0</v>
          </cell>
          <cell r="S14">
            <v>160000</v>
          </cell>
          <cell r="T14">
            <v>1914076.4444444443</v>
          </cell>
          <cell r="U14">
            <v>56661.333333333328</v>
          </cell>
          <cell r="V14">
            <v>47840</v>
          </cell>
          <cell r="W14">
            <v>0</v>
          </cell>
          <cell r="X14">
            <v>0</v>
          </cell>
          <cell r="Y14">
            <v>0</v>
          </cell>
          <cell r="Z14">
            <v>104501.33333333336</v>
          </cell>
          <cell r="AA14">
            <v>1809575.1111111115</v>
          </cell>
          <cell r="AC14">
            <v>169983.99999999997</v>
          </cell>
          <cell r="AD14">
            <v>191232</v>
          </cell>
          <cell r="AE14">
            <v>7394.3039999999983</v>
          </cell>
          <cell r="AF14">
            <v>70826.666666666672</v>
          </cell>
          <cell r="AG14">
            <v>2249012.081777778</v>
          </cell>
        </row>
        <row r="15">
          <cell r="A15">
            <v>9</v>
          </cell>
          <cell r="B15">
            <v>43913912</v>
          </cell>
          <cell r="C15" t="str">
            <v>ISAZA OCHOA</v>
          </cell>
          <cell r="D15" t="str">
            <v xml:space="preserve">PAULA ANDREA </v>
          </cell>
          <cell r="E15" t="str">
            <v>PAULA ANDREA  ISAZA OCHOA</v>
          </cell>
          <cell r="F15" t="str">
            <v>JEFE DE PUNTO</v>
          </cell>
          <cell r="G15" t="str">
            <v>COMERCIAL</v>
          </cell>
          <cell r="H15" t="str">
            <v>03-GC-DB-00</v>
          </cell>
          <cell r="I15" t="str">
            <v>BOUTIQUE</v>
          </cell>
          <cell r="J15" t="str">
            <v>CELLSTAR</v>
          </cell>
          <cell r="K15" t="str">
            <v>MEDELLIN</v>
          </cell>
          <cell r="L15">
            <v>37561</v>
          </cell>
          <cell r="M15" t="str">
            <v>ACTIVO</v>
          </cell>
          <cell r="N15">
            <v>166000</v>
          </cell>
          <cell r="O15">
            <v>336924</v>
          </cell>
          <cell r="P15">
            <v>15</v>
          </cell>
          <cell r="Q15">
            <v>168462</v>
          </cell>
          <cell r="R15">
            <v>450000</v>
          </cell>
          <cell r="S15">
            <v>9375</v>
          </cell>
          <cell r="T15">
            <v>627837</v>
          </cell>
          <cell r="U15">
            <v>3320</v>
          </cell>
          <cell r="V15">
            <v>2810</v>
          </cell>
          <cell r="W15">
            <v>0</v>
          </cell>
          <cell r="Y15">
            <v>0</v>
          </cell>
          <cell r="Z15">
            <v>6130</v>
          </cell>
          <cell r="AA15">
            <v>621707</v>
          </cell>
          <cell r="AB15">
            <v>1083002576948</v>
          </cell>
          <cell r="AC15">
            <v>9960</v>
          </cell>
          <cell r="AD15">
            <v>11205</v>
          </cell>
          <cell r="AE15">
            <v>433.26</v>
          </cell>
          <cell r="AF15">
            <v>4150</v>
          </cell>
          <cell r="AG15">
            <v>647455.26</v>
          </cell>
        </row>
        <row r="16">
          <cell r="I16" t="str">
            <v>Total BOUTIQUE</v>
          </cell>
          <cell r="O16">
            <v>336924</v>
          </cell>
          <cell r="Q16">
            <v>168462</v>
          </cell>
          <cell r="R16">
            <v>450000</v>
          </cell>
          <cell r="S16">
            <v>9375</v>
          </cell>
          <cell r="T16">
            <v>627837</v>
          </cell>
          <cell r="U16">
            <v>3320</v>
          </cell>
          <cell r="V16">
            <v>2810</v>
          </cell>
          <cell r="W16">
            <v>0</v>
          </cell>
          <cell r="X16">
            <v>0</v>
          </cell>
          <cell r="Y16">
            <v>0</v>
          </cell>
          <cell r="Z16">
            <v>6130</v>
          </cell>
          <cell r="AA16">
            <v>621707</v>
          </cell>
          <cell r="AC16">
            <v>9960</v>
          </cell>
          <cell r="AD16">
            <v>11205</v>
          </cell>
          <cell r="AE16">
            <v>433.26</v>
          </cell>
          <cell r="AF16">
            <v>4150</v>
          </cell>
          <cell r="AG16">
            <v>647455.26</v>
          </cell>
        </row>
        <row r="17">
          <cell r="A17">
            <v>10</v>
          </cell>
          <cell r="B17">
            <v>52795834</v>
          </cell>
          <cell r="C17" t="str">
            <v>PACHECO RIOS</v>
          </cell>
          <cell r="D17" t="str">
            <v>LEIDY DIANA</v>
          </cell>
          <cell r="E17" t="str">
            <v>LEIDY DIANA PACHECO RIOS</v>
          </cell>
          <cell r="F17" t="str">
            <v>MERCADERISTA CVS</v>
          </cell>
          <cell r="G17" t="str">
            <v>COMERCIAL</v>
          </cell>
          <cell r="H17" t="str">
            <v>01-GC-CV-00</v>
          </cell>
          <cell r="I17" t="str">
            <v>CVS</v>
          </cell>
          <cell r="J17" t="str">
            <v>BELLSOUTH CLLE 100</v>
          </cell>
          <cell r="K17" t="str">
            <v>BOGOTA</v>
          </cell>
          <cell r="L17">
            <v>37696</v>
          </cell>
          <cell r="M17" t="str">
            <v>ACTIVO</v>
          </cell>
          <cell r="N17">
            <v>332000</v>
          </cell>
          <cell r="O17">
            <v>245000</v>
          </cell>
          <cell r="P17">
            <v>15</v>
          </cell>
          <cell r="Q17">
            <v>122500</v>
          </cell>
          <cell r="R17">
            <v>0</v>
          </cell>
          <cell r="S17">
            <v>0</v>
          </cell>
          <cell r="T17">
            <v>122500</v>
          </cell>
          <cell r="U17">
            <v>6640</v>
          </cell>
          <cell r="V17">
            <v>5610</v>
          </cell>
          <cell r="W17">
            <v>0</v>
          </cell>
          <cell r="Y17">
            <v>0</v>
          </cell>
          <cell r="Z17">
            <v>12250</v>
          </cell>
          <cell r="AA17">
            <v>110250</v>
          </cell>
          <cell r="AB17" t="str">
            <v>008290270555DAVIVIEN</v>
          </cell>
          <cell r="AC17">
            <v>19920</v>
          </cell>
          <cell r="AD17">
            <v>22410</v>
          </cell>
          <cell r="AE17">
            <v>866.52</v>
          </cell>
          <cell r="AF17">
            <v>8300</v>
          </cell>
          <cell r="AG17">
            <v>161746.52000000002</v>
          </cell>
        </row>
        <row r="18">
          <cell r="A18">
            <v>11</v>
          </cell>
          <cell r="B18">
            <v>79592131</v>
          </cell>
          <cell r="C18" t="str">
            <v>URIBE ARDILA</v>
          </cell>
          <cell r="D18" t="str">
            <v>NESTOR ORLANDO DE JESUS</v>
          </cell>
          <cell r="E18" t="str">
            <v>NESTOR ORLANDO DE JESUS URIBE ARDILA</v>
          </cell>
          <cell r="F18" t="str">
            <v>COORDINADOR DE CVS</v>
          </cell>
          <cell r="G18" t="str">
            <v>COMERCIAL</v>
          </cell>
          <cell r="H18" t="str">
            <v>01-GC-CV-00</v>
          </cell>
          <cell r="I18" t="str">
            <v>CVS</v>
          </cell>
          <cell r="J18" t="str">
            <v>CELLSTAR</v>
          </cell>
          <cell r="K18" t="str">
            <v>BOGOTA</v>
          </cell>
          <cell r="L18">
            <v>37669</v>
          </cell>
          <cell r="M18" t="str">
            <v>ACTIVO</v>
          </cell>
          <cell r="N18">
            <v>332000</v>
          </cell>
          <cell r="O18">
            <v>400000</v>
          </cell>
          <cell r="P18">
            <v>15</v>
          </cell>
          <cell r="Q18">
            <v>200000</v>
          </cell>
          <cell r="R18">
            <v>0</v>
          </cell>
          <cell r="S18">
            <v>0</v>
          </cell>
          <cell r="T18">
            <v>200000</v>
          </cell>
          <cell r="U18">
            <v>6640</v>
          </cell>
          <cell r="V18">
            <v>5610</v>
          </cell>
          <cell r="W18">
            <v>0</v>
          </cell>
          <cell r="Y18">
            <v>0</v>
          </cell>
          <cell r="Z18">
            <v>12250</v>
          </cell>
          <cell r="AA18">
            <v>187750</v>
          </cell>
          <cell r="AB18">
            <v>2007015785730</v>
          </cell>
          <cell r="AC18">
            <v>19920</v>
          </cell>
          <cell r="AD18">
            <v>22410</v>
          </cell>
          <cell r="AE18">
            <v>866.52</v>
          </cell>
          <cell r="AF18">
            <v>8300</v>
          </cell>
          <cell r="AG18">
            <v>239246.52000000002</v>
          </cell>
        </row>
        <row r="19">
          <cell r="A19">
            <v>12</v>
          </cell>
          <cell r="B19">
            <v>43872697</v>
          </cell>
          <cell r="C19" t="str">
            <v>VELASQUEZ CUELLO</v>
          </cell>
          <cell r="D19" t="str">
            <v xml:space="preserve">VERONICA </v>
          </cell>
          <cell r="E19" t="str">
            <v>VERONICA  VELASQUEZ CUELLO</v>
          </cell>
          <cell r="F19" t="str">
            <v>MERCADERISTA CVS</v>
          </cell>
          <cell r="G19" t="str">
            <v>COMERCIAL</v>
          </cell>
          <cell r="H19" t="str">
            <v>03-GC-CV-01</v>
          </cell>
          <cell r="I19" t="str">
            <v>CVS</v>
          </cell>
          <cell r="J19" t="str">
            <v>CPS CELUTEC ENVIGADO</v>
          </cell>
          <cell r="K19" t="str">
            <v>MEDELLIN</v>
          </cell>
          <cell r="L19">
            <v>37761</v>
          </cell>
          <cell r="M19" t="str">
            <v>ACTIVO</v>
          </cell>
          <cell r="N19">
            <v>332000</v>
          </cell>
          <cell r="O19">
            <v>245000</v>
          </cell>
          <cell r="P19">
            <v>15</v>
          </cell>
          <cell r="Q19">
            <v>122500</v>
          </cell>
          <cell r="R19">
            <v>0</v>
          </cell>
          <cell r="S19">
            <v>0</v>
          </cell>
          <cell r="T19">
            <v>122500</v>
          </cell>
          <cell r="U19">
            <v>6640</v>
          </cell>
          <cell r="V19">
            <v>5610</v>
          </cell>
          <cell r="W19">
            <v>0</v>
          </cell>
          <cell r="Y19">
            <v>0</v>
          </cell>
          <cell r="Z19">
            <v>12250</v>
          </cell>
          <cell r="AA19">
            <v>110250</v>
          </cell>
          <cell r="AB19" t="str">
            <v>NUEVO</v>
          </cell>
          <cell r="AC19">
            <v>19920</v>
          </cell>
          <cell r="AD19">
            <v>22410</v>
          </cell>
          <cell r="AE19">
            <v>866.52</v>
          </cell>
          <cell r="AF19">
            <v>8300</v>
          </cell>
          <cell r="AG19">
            <v>161746.52000000002</v>
          </cell>
        </row>
        <row r="20">
          <cell r="A20">
            <v>13</v>
          </cell>
          <cell r="B20">
            <v>80120323</v>
          </cell>
          <cell r="C20" t="str">
            <v>COVALEDA CONTRERAS</v>
          </cell>
          <cell r="D20" t="str">
            <v>JEISSON ANDRES</v>
          </cell>
          <cell r="E20" t="str">
            <v>JEISSON ANDRES COVALEDA CONTRERAS</v>
          </cell>
          <cell r="F20" t="str">
            <v>MERCADERISTA CVS</v>
          </cell>
          <cell r="G20" t="str">
            <v>COMERCIAL</v>
          </cell>
          <cell r="H20" t="str">
            <v>01-GC-CV-00</v>
          </cell>
          <cell r="I20" t="str">
            <v>CVS</v>
          </cell>
          <cell r="K20" t="str">
            <v>BOGOTA</v>
          </cell>
          <cell r="L20">
            <v>37726</v>
          </cell>
          <cell r="M20" t="str">
            <v>INACTIVO</v>
          </cell>
          <cell r="N20">
            <v>332000</v>
          </cell>
          <cell r="O20">
            <v>245000</v>
          </cell>
          <cell r="P20">
            <v>15</v>
          </cell>
          <cell r="Q20">
            <v>122500</v>
          </cell>
          <cell r="R20">
            <v>0</v>
          </cell>
          <cell r="S20">
            <v>0</v>
          </cell>
          <cell r="T20">
            <v>122500</v>
          </cell>
          <cell r="U20">
            <v>6640</v>
          </cell>
          <cell r="V20">
            <v>5610</v>
          </cell>
          <cell r="W20">
            <v>0</v>
          </cell>
          <cell r="Y20">
            <v>0</v>
          </cell>
          <cell r="Z20">
            <v>12250</v>
          </cell>
          <cell r="AA20">
            <v>110250</v>
          </cell>
          <cell r="AB20" t="str">
            <v>NUEVO</v>
          </cell>
          <cell r="AC20">
            <v>19920</v>
          </cell>
          <cell r="AD20">
            <v>22410</v>
          </cell>
          <cell r="AE20">
            <v>866.52</v>
          </cell>
          <cell r="AF20">
            <v>8300</v>
          </cell>
          <cell r="AG20">
            <v>161746.52000000002</v>
          </cell>
        </row>
        <row r="21">
          <cell r="A21">
            <v>14</v>
          </cell>
          <cell r="B21">
            <v>80187041</v>
          </cell>
          <cell r="C21" t="str">
            <v>RODRIGUEZ FERNANDEZ</v>
          </cell>
          <cell r="D21" t="str">
            <v>JUAN CARLOS</v>
          </cell>
          <cell r="E21" t="str">
            <v>JUAN CARLOS RODRIGUEZ FERNANDEZ</v>
          </cell>
          <cell r="F21" t="str">
            <v>MERCADERISTA CVS</v>
          </cell>
          <cell r="G21" t="str">
            <v>COMERCIAL</v>
          </cell>
          <cell r="H21" t="str">
            <v>01-GC-CV-00</v>
          </cell>
          <cell r="I21" t="str">
            <v>CVS</v>
          </cell>
          <cell r="K21" t="str">
            <v>BOGOTA</v>
          </cell>
          <cell r="L21">
            <v>37732</v>
          </cell>
          <cell r="M21" t="str">
            <v>ACTIVO</v>
          </cell>
          <cell r="N21">
            <v>332000</v>
          </cell>
          <cell r="O21">
            <v>245000</v>
          </cell>
          <cell r="P21">
            <v>15</v>
          </cell>
          <cell r="Q21">
            <v>122500</v>
          </cell>
          <cell r="R21">
            <v>0</v>
          </cell>
          <cell r="S21">
            <v>0</v>
          </cell>
          <cell r="T21">
            <v>122500</v>
          </cell>
          <cell r="U21">
            <v>6640</v>
          </cell>
          <cell r="V21">
            <v>5610</v>
          </cell>
          <cell r="W21">
            <v>0</v>
          </cell>
          <cell r="Y21">
            <v>0</v>
          </cell>
          <cell r="Z21">
            <v>12250</v>
          </cell>
          <cell r="AA21">
            <v>110250</v>
          </cell>
          <cell r="AB21" t="str">
            <v>NUEVO</v>
          </cell>
          <cell r="AC21">
            <v>19920</v>
          </cell>
          <cell r="AD21">
            <v>22410</v>
          </cell>
          <cell r="AE21">
            <v>866.52</v>
          </cell>
          <cell r="AF21">
            <v>8300</v>
          </cell>
          <cell r="AG21">
            <v>161746.52000000002</v>
          </cell>
        </row>
        <row r="22">
          <cell r="A22">
            <v>15</v>
          </cell>
          <cell r="B22">
            <v>79982898</v>
          </cell>
          <cell r="C22" t="str">
            <v>VARELA MONTAÑA</v>
          </cell>
          <cell r="D22" t="str">
            <v>FREDDY ANTONIO</v>
          </cell>
          <cell r="E22" t="str">
            <v>FREDDY ANTONIO VARELA MONTAÑA</v>
          </cell>
          <cell r="F22" t="str">
            <v>MERCADERISTA CVS</v>
          </cell>
          <cell r="G22" t="str">
            <v>COMERCIAL</v>
          </cell>
          <cell r="H22" t="str">
            <v>01-GC-CV-00</v>
          </cell>
          <cell r="I22" t="str">
            <v>CVS</v>
          </cell>
          <cell r="K22" t="str">
            <v>BOGOTA</v>
          </cell>
          <cell r="L22">
            <v>37732</v>
          </cell>
          <cell r="M22" t="str">
            <v>ACTIVO</v>
          </cell>
          <cell r="N22">
            <v>332000</v>
          </cell>
          <cell r="O22">
            <v>245000</v>
          </cell>
          <cell r="P22">
            <v>15</v>
          </cell>
          <cell r="Q22">
            <v>122500</v>
          </cell>
          <cell r="R22">
            <v>0</v>
          </cell>
          <cell r="S22">
            <v>0</v>
          </cell>
          <cell r="T22">
            <v>122500</v>
          </cell>
          <cell r="U22">
            <v>6640</v>
          </cell>
          <cell r="V22">
            <v>5610</v>
          </cell>
          <cell r="W22">
            <v>0</v>
          </cell>
          <cell r="Y22">
            <v>0</v>
          </cell>
          <cell r="Z22">
            <v>12250</v>
          </cell>
          <cell r="AA22">
            <v>110250</v>
          </cell>
          <cell r="AB22" t="str">
            <v>NUEVO</v>
          </cell>
          <cell r="AC22">
            <v>19920</v>
          </cell>
          <cell r="AD22">
            <v>22410</v>
          </cell>
          <cell r="AE22">
            <v>866.52</v>
          </cell>
          <cell r="AF22">
            <v>8300</v>
          </cell>
          <cell r="AG22">
            <v>161746.52000000002</v>
          </cell>
        </row>
        <row r="23">
          <cell r="A23">
            <v>16</v>
          </cell>
          <cell r="B23">
            <v>7179854</v>
          </cell>
          <cell r="C23" t="str">
            <v>RODRIGUEZ AVENDAÑO</v>
          </cell>
          <cell r="D23" t="str">
            <v>EDWIN ROLANDO</v>
          </cell>
          <cell r="E23" t="str">
            <v>EDWIN ROLANDO RODRIGUEZ AVENDAÑO</v>
          </cell>
          <cell r="F23" t="str">
            <v>MERCADERISTA CVS</v>
          </cell>
          <cell r="G23" t="str">
            <v>COMERCIAL</v>
          </cell>
          <cell r="H23" t="str">
            <v>24-GC-CV-01</v>
          </cell>
          <cell r="I23" t="str">
            <v>CVS</v>
          </cell>
          <cell r="J23" t="str">
            <v>BELLSOUTH</v>
          </cell>
          <cell r="K23" t="str">
            <v>TUNJA</v>
          </cell>
          <cell r="L23">
            <v>37753</v>
          </cell>
          <cell r="M23" t="str">
            <v>ACTIVO</v>
          </cell>
          <cell r="N23">
            <v>332000</v>
          </cell>
          <cell r="O23">
            <v>245000</v>
          </cell>
          <cell r="P23">
            <v>15</v>
          </cell>
          <cell r="Q23">
            <v>122500</v>
          </cell>
          <cell r="R23">
            <v>0</v>
          </cell>
          <cell r="S23">
            <v>0</v>
          </cell>
          <cell r="T23">
            <v>122500</v>
          </cell>
          <cell r="U23">
            <v>6640</v>
          </cell>
          <cell r="V23">
            <v>5610</v>
          </cell>
          <cell r="W23">
            <v>0</v>
          </cell>
          <cell r="Y23">
            <v>0</v>
          </cell>
          <cell r="Z23">
            <v>12250</v>
          </cell>
          <cell r="AA23">
            <v>110250</v>
          </cell>
          <cell r="AB23" t="str">
            <v>NUEVO</v>
          </cell>
          <cell r="AC23">
            <v>19920</v>
          </cell>
          <cell r="AD23">
            <v>22410</v>
          </cell>
          <cell r="AE23">
            <v>866.52</v>
          </cell>
          <cell r="AF23">
            <v>8300</v>
          </cell>
          <cell r="AG23">
            <v>161746.52000000002</v>
          </cell>
        </row>
        <row r="24">
          <cell r="A24">
            <v>17</v>
          </cell>
          <cell r="B24">
            <v>35532015</v>
          </cell>
          <cell r="C24" t="str">
            <v>MANRIQUE AYALA</v>
          </cell>
          <cell r="D24" t="str">
            <v>ELIANA MARCELA</v>
          </cell>
          <cell r="E24" t="str">
            <v>ELIANA MARCELA MANRIQUE AYALA</v>
          </cell>
          <cell r="F24" t="str">
            <v>MERCADERISTA CVS</v>
          </cell>
          <cell r="G24" t="str">
            <v>COMERCIAL</v>
          </cell>
          <cell r="H24" t="str">
            <v>01-GC-CV-00</v>
          </cell>
          <cell r="I24" t="str">
            <v>CVS</v>
          </cell>
          <cell r="K24" t="str">
            <v>BOGOTA</v>
          </cell>
          <cell r="L24">
            <v>37732</v>
          </cell>
          <cell r="M24" t="str">
            <v>ACTIVO</v>
          </cell>
          <cell r="N24">
            <v>332000</v>
          </cell>
          <cell r="O24">
            <v>245000</v>
          </cell>
          <cell r="P24">
            <v>15</v>
          </cell>
          <cell r="Q24">
            <v>122500</v>
          </cell>
          <cell r="R24">
            <v>0</v>
          </cell>
          <cell r="S24">
            <v>0</v>
          </cell>
          <cell r="T24">
            <v>122500</v>
          </cell>
          <cell r="U24">
            <v>6640</v>
          </cell>
          <cell r="V24">
            <v>5610</v>
          </cell>
          <cell r="W24">
            <v>0</v>
          </cell>
          <cell r="Y24">
            <v>0</v>
          </cell>
          <cell r="Z24">
            <v>12250</v>
          </cell>
          <cell r="AA24">
            <v>110250</v>
          </cell>
          <cell r="AB24" t="str">
            <v>NUEVO</v>
          </cell>
          <cell r="AC24">
            <v>19920</v>
          </cell>
          <cell r="AD24">
            <v>22410</v>
          </cell>
          <cell r="AE24">
            <v>866.52</v>
          </cell>
          <cell r="AF24">
            <v>8300</v>
          </cell>
          <cell r="AG24">
            <v>161746.52000000002</v>
          </cell>
        </row>
        <row r="25">
          <cell r="A25">
            <v>18</v>
          </cell>
          <cell r="B25">
            <v>52556663</v>
          </cell>
          <cell r="C25" t="str">
            <v>ARCINIEGAS MAYORGA</v>
          </cell>
          <cell r="D25" t="str">
            <v xml:space="preserve">MARIA TERESA </v>
          </cell>
          <cell r="E25" t="str">
            <v>MARIA TERESA  ARCINIEGAS MAYORGA</v>
          </cell>
          <cell r="F25" t="str">
            <v>MERCADERISTA CVS</v>
          </cell>
          <cell r="G25" t="str">
            <v>COMERCIAL</v>
          </cell>
          <cell r="H25" t="str">
            <v>01-GC-CV-02</v>
          </cell>
          <cell r="I25" t="str">
            <v>CVS</v>
          </cell>
          <cell r="J25" t="str">
            <v>BELLSOUTH ZONA INDUSTRIAL</v>
          </cell>
          <cell r="K25" t="str">
            <v>BOGOTA</v>
          </cell>
          <cell r="L25">
            <v>37530</v>
          </cell>
          <cell r="M25" t="str">
            <v>ACTIVO</v>
          </cell>
          <cell r="N25">
            <v>332000</v>
          </cell>
          <cell r="O25">
            <v>245000</v>
          </cell>
          <cell r="P25">
            <v>15</v>
          </cell>
          <cell r="Q25">
            <v>122500</v>
          </cell>
          <cell r="R25">
            <v>0</v>
          </cell>
          <cell r="S25">
            <v>0</v>
          </cell>
          <cell r="T25">
            <v>122500</v>
          </cell>
          <cell r="U25">
            <v>6640</v>
          </cell>
          <cell r="V25">
            <v>5610</v>
          </cell>
          <cell r="W25">
            <v>0</v>
          </cell>
          <cell r="Y25">
            <v>0</v>
          </cell>
          <cell r="Z25">
            <v>12250</v>
          </cell>
          <cell r="AA25">
            <v>110250</v>
          </cell>
          <cell r="AB25">
            <v>2076015785106</v>
          </cell>
          <cell r="AC25">
            <v>19920</v>
          </cell>
          <cell r="AD25">
            <v>22410</v>
          </cell>
          <cell r="AE25">
            <v>866.52</v>
          </cell>
          <cell r="AF25">
            <v>8300</v>
          </cell>
          <cell r="AG25">
            <v>161746.52000000002</v>
          </cell>
        </row>
        <row r="26">
          <cell r="A26">
            <v>19</v>
          </cell>
          <cell r="B26">
            <v>66864404</v>
          </cell>
          <cell r="C26" t="str">
            <v>SALAZAR MANRIQUE</v>
          </cell>
          <cell r="D26" t="str">
            <v xml:space="preserve">CLAUDIA MARIA </v>
          </cell>
          <cell r="E26" t="str">
            <v>CLAUDIA MARIA  SALAZAR MANRIQUE</v>
          </cell>
          <cell r="F26" t="str">
            <v>MERCADERISTA CVS</v>
          </cell>
          <cell r="G26" t="str">
            <v>COMERCIAL</v>
          </cell>
          <cell r="H26" t="str">
            <v>01-GC-CV-02</v>
          </cell>
          <cell r="I26" t="str">
            <v>CVS</v>
          </cell>
          <cell r="J26" t="str">
            <v>BELLSOUTH ZONA INDUSTRIAL</v>
          </cell>
          <cell r="K26" t="str">
            <v>BOGOTA</v>
          </cell>
          <cell r="L26">
            <v>37530</v>
          </cell>
          <cell r="M26" t="str">
            <v>ACTIVO</v>
          </cell>
          <cell r="N26">
            <v>332000</v>
          </cell>
          <cell r="O26">
            <v>245000</v>
          </cell>
          <cell r="P26">
            <v>15</v>
          </cell>
          <cell r="Q26">
            <v>122500</v>
          </cell>
          <cell r="R26">
            <v>0</v>
          </cell>
          <cell r="S26">
            <v>0</v>
          </cell>
          <cell r="T26">
            <v>122500</v>
          </cell>
          <cell r="U26">
            <v>6640</v>
          </cell>
          <cell r="V26">
            <v>5610</v>
          </cell>
          <cell r="W26">
            <v>0</v>
          </cell>
          <cell r="Y26">
            <v>0</v>
          </cell>
          <cell r="Z26">
            <v>12250</v>
          </cell>
          <cell r="AA26">
            <v>110250</v>
          </cell>
          <cell r="AB26">
            <v>2022015811477</v>
          </cell>
          <cell r="AC26">
            <v>19920</v>
          </cell>
          <cell r="AD26">
            <v>22410</v>
          </cell>
          <cell r="AE26">
            <v>866.52</v>
          </cell>
          <cell r="AF26">
            <v>8300</v>
          </cell>
          <cell r="AG26">
            <v>161746.52000000002</v>
          </cell>
        </row>
        <row r="27">
          <cell r="A27">
            <v>20</v>
          </cell>
          <cell r="B27">
            <v>20456487</v>
          </cell>
          <cell r="C27" t="str">
            <v>BARRETO CHAPARRO</v>
          </cell>
          <cell r="D27" t="str">
            <v>INGRID MARCELA</v>
          </cell>
          <cell r="E27" t="str">
            <v>INGRID MARCELA BARRETO CHAPARRO</v>
          </cell>
          <cell r="F27" t="str">
            <v>MERCADERISTA CVS</v>
          </cell>
          <cell r="G27" t="str">
            <v>COMERCIAL</v>
          </cell>
          <cell r="H27" t="str">
            <v>01-GC-CV-04</v>
          </cell>
          <cell r="I27" t="str">
            <v>CVS</v>
          </cell>
          <cell r="J27" t="str">
            <v>AV. SUBA</v>
          </cell>
          <cell r="K27" t="str">
            <v>BOGOTA</v>
          </cell>
          <cell r="L27">
            <v>37581</v>
          </cell>
          <cell r="M27" t="str">
            <v>ACTIVO</v>
          </cell>
          <cell r="N27">
            <v>332000</v>
          </cell>
          <cell r="O27">
            <v>245000</v>
          </cell>
          <cell r="P27">
            <v>15</v>
          </cell>
          <cell r="Q27">
            <v>122500</v>
          </cell>
          <cell r="R27">
            <v>0</v>
          </cell>
          <cell r="S27">
            <v>0</v>
          </cell>
          <cell r="T27">
            <v>122500</v>
          </cell>
          <cell r="U27">
            <v>6640</v>
          </cell>
          <cell r="V27">
            <v>5610</v>
          </cell>
          <cell r="W27">
            <v>0</v>
          </cell>
          <cell r="Y27">
            <v>0</v>
          </cell>
          <cell r="Z27">
            <v>12250</v>
          </cell>
          <cell r="AA27">
            <v>110250</v>
          </cell>
          <cell r="AB27">
            <v>2025015745633</v>
          </cell>
          <cell r="AC27">
            <v>19920</v>
          </cell>
          <cell r="AD27">
            <v>22410</v>
          </cell>
          <cell r="AE27">
            <v>866.52</v>
          </cell>
          <cell r="AF27">
            <v>8300</v>
          </cell>
          <cell r="AG27">
            <v>161746.52000000002</v>
          </cell>
        </row>
        <row r="28">
          <cell r="A28">
            <v>21</v>
          </cell>
          <cell r="B28">
            <v>52474933</v>
          </cell>
          <cell r="C28" t="str">
            <v>GUERRERO FIGUEREDO</v>
          </cell>
          <cell r="D28" t="str">
            <v>LUISA FERNANDA</v>
          </cell>
          <cell r="E28" t="str">
            <v>LUISA FERNANDA GUERRERO FIGUEREDO</v>
          </cell>
          <cell r="F28" t="str">
            <v>MERCADERISTA CVS</v>
          </cell>
          <cell r="G28" t="str">
            <v>COMERCIAL</v>
          </cell>
          <cell r="H28" t="str">
            <v>01-GC-CV-06</v>
          </cell>
          <cell r="I28" t="str">
            <v>CVS</v>
          </cell>
          <cell r="J28" t="str">
            <v>SUPERNUMERIA</v>
          </cell>
          <cell r="K28" t="str">
            <v>BOGOTA</v>
          </cell>
          <cell r="L28">
            <v>37530</v>
          </cell>
          <cell r="M28" t="str">
            <v>ACTIVO</v>
          </cell>
          <cell r="N28">
            <v>332000</v>
          </cell>
          <cell r="O28">
            <v>245000</v>
          </cell>
          <cell r="P28">
            <v>15</v>
          </cell>
          <cell r="Q28">
            <v>122500</v>
          </cell>
          <cell r="R28">
            <v>0</v>
          </cell>
          <cell r="S28">
            <v>0</v>
          </cell>
          <cell r="T28">
            <v>122500</v>
          </cell>
          <cell r="U28">
            <v>6640</v>
          </cell>
          <cell r="V28">
            <v>5610</v>
          </cell>
          <cell r="W28">
            <v>0</v>
          </cell>
          <cell r="Y28">
            <v>0</v>
          </cell>
          <cell r="Z28">
            <v>12250</v>
          </cell>
          <cell r="AA28">
            <v>110250</v>
          </cell>
          <cell r="AB28">
            <v>2024015743621</v>
          </cell>
          <cell r="AC28">
            <v>19920</v>
          </cell>
          <cell r="AD28">
            <v>22410</v>
          </cell>
          <cell r="AE28">
            <v>866.52</v>
          </cell>
          <cell r="AF28">
            <v>8300</v>
          </cell>
          <cell r="AG28">
            <v>161746.52000000002</v>
          </cell>
        </row>
        <row r="29">
          <cell r="A29">
            <v>22</v>
          </cell>
          <cell r="B29">
            <v>52973956</v>
          </cell>
          <cell r="C29" t="str">
            <v>GUEVARA RODRIGUEZ</v>
          </cell>
          <cell r="D29" t="str">
            <v xml:space="preserve">EDITH YESENIA </v>
          </cell>
          <cell r="E29" t="str">
            <v>EDITH YESENIA  GUEVARA RODRIGUEZ</v>
          </cell>
          <cell r="F29" t="str">
            <v>MERCADERISTA CVS</v>
          </cell>
          <cell r="G29" t="str">
            <v>COMERCIAL</v>
          </cell>
          <cell r="H29" t="str">
            <v>01-GC-CV-07</v>
          </cell>
          <cell r="I29" t="str">
            <v>CVS</v>
          </cell>
          <cell r="J29" t="str">
            <v>BELLSOUTH UNICENTRO</v>
          </cell>
          <cell r="K29" t="str">
            <v>BOGOTA</v>
          </cell>
          <cell r="L29">
            <v>37530</v>
          </cell>
          <cell r="M29" t="str">
            <v>ACTIVO</v>
          </cell>
          <cell r="N29">
            <v>332000</v>
          </cell>
          <cell r="O29">
            <v>245000</v>
          </cell>
          <cell r="P29">
            <v>15</v>
          </cell>
          <cell r="Q29">
            <v>122500</v>
          </cell>
          <cell r="R29">
            <v>0</v>
          </cell>
          <cell r="S29">
            <v>0</v>
          </cell>
          <cell r="T29">
            <v>122500</v>
          </cell>
          <cell r="U29">
            <v>6640</v>
          </cell>
          <cell r="V29">
            <v>5610</v>
          </cell>
          <cell r="W29">
            <v>0</v>
          </cell>
          <cell r="Y29">
            <v>0</v>
          </cell>
          <cell r="Z29">
            <v>12250</v>
          </cell>
          <cell r="AA29">
            <v>110250</v>
          </cell>
          <cell r="AB29">
            <v>2022015811484</v>
          </cell>
          <cell r="AC29">
            <v>19920</v>
          </cell>
          <cell r="AD29">
            <v>22410</v>
          </cell>
          <cell r="AE29">
            <v>866.52</v>
          </cell>
          <cell r="AF29">
            <v>8300</v>
          </cell>
          <cell r="AG29">
            <v>161746.52000000002</v>
          </cell>
        </row>
        <row r="30">
          <cell r="A30">
            <v>23</v>
          </cell>
          <cell r="B30">
            <v>52430766</v>
          </cell>
          <cell r="C30" t="str">
            <v>LOPEZ CORONADO</v>
          </cell>
          <cell r="D30" t="str">
            <v>SONIA PATRICIA</v>
          </cell>
          <cell r="E30" t="str">
            <v>SONIA PATRICIA LOPEZ CORONADO</v>
          </cell>
          <cell r="F30" t="str">
            <v>MERCADERISTA CVS</v>
          </cell>
          <cell r="G30" t="str">
            <v>COMERCIAL</v>
          </cell>
          <cell r="H30" t="str">
            <v>01-GC-CV-07</v>
          </cell>
          <cell r="I30" t="str">
            <v>CVS</v>
          </cell>
          <cell r="J30" t="str">
            <v>BELLSOUTH UNICENTRO</v>
          </cell>
          <cell r="K30" t="str">
            <v>BOGOTA</v>
          </cell>
          <cell r="L30">
            <v>37727</v>
          </cell>
          <cell r="M30" t="str">
            <v>ACTIVO</v>
          </cell>
          <cell r="N30">
            <v>332000</v>
          </cell>
          <cell r="O30">
            <v>245000</v>
          </cell>
          <cell r="P30">
            <v>15</v>
          </cell>
          <cell r="Q30">
            <v>122500</v>
          </cell>
          <cell r="R30">
            <v>0</v>
          </cell>
          <cell r="S30">
            <v>0</v>
          </cell>
          <cell r="T30">
            <v>122500</v>
          </cell>
          <cell r="U30">
            <v>6640</v>
          </cell>
          <cell r="V30">
            <v>5610</v>
          </cell>
          <cell r="W30">
            <v>0</v>
          </cell>
          <cell r="Y30">
            <v>0</v>
          </cell>
          <cell r="Z30">
            <v>12250</v>
          </cell>
          <cell r="AA30">
            <v>110250</v>
          </cell>
          <cell r="AB30" t="str">
            <v>NUEVO</v>
          </cell>
          <cell r="AC30">
            <v>19920</v>
          </cell>
          <cell r="AD30">
            <v>22410</v>
          </cell>
          <cell r="AE30">
            <v>866.52</v>
          </cell>
          <cell r="AF30">
            <v>8300</v>
          </cell>
          <cell r="AG30">
            <v>161746.52000000002</v>
          </cell>
        </row>
        <row r="31">
          <cell r="A31">
            <v>24</v>
          </cell>
          <cell r="B31">
            <v>35506839</v>
          </cell>
          <cell r="C31" t="str">
            <v>RIAÑO TORRES</v>
          </cell>
          <cell r="D31" t="str">
            <v>SANYA FRANCINA</v>
          </cell>
          <cell r="E31" t="str">
            <v>SANYA FRANCINA RIAÑO TORRES</v>
          </cell>
          <cell r="F31" t="str">
            <v>MERCADERISTA CVS</v>
          </cell>
          <cell r="G31" t="str">
            <v>COMERCIAL</v>
          </cell>
          <cell r="H31" t="str">
            <v>01-GC-CV-09</v>
          </cell>
          <cell r="I31" t="str">
            <v>CVS</v>
          </cell>
          <cell r="J31" t="str">
            <v>CPS CEDRITOS</v>
          </cell>
          <cell r="K31" t="str">
            <v>BOGOTA</v>
          </cell>
          <cell r="L31">
            <v>37616</v>
          </cell>
          <cell r="M31" t="str">
            <v>ACTIVO</v>
          </cell>
          <cell r="N31">
            <v>332000</v>
          </cell>
          <cell r="O31">
            <v>245000</v>
          </cell>
          <cell r="P31">
            <v>15</v>
          </cell>
          <cell r="Q31">
            <v>122500</v>
          </cell>
          <cell r="R31">
            <v>0</v>
          </cell>
          <cell r="S31">
            <v>0</v>
          </cell>
          <cell r="T31">
            <v>122500</v>
          </cell>
          <cell r="U31">
            <v>6640</v>
          </cell>
          <cell r="V31">
            <v>5610</v>
          </cell>
          <cell r="W31">
            <v>0</v>
          </cell>
          <cell r="Y31">
            <v>0</v>
          </cell>
          <cell r="Z31">
            <v>12250</v>
          </cell>
          <cell r="AA31">
            <v>110250</v>
          </cell>
          <cell r="AB31">
            <v>2030015759678</v>
          </cell>
          <cell r="AC31">
            <v>19920</v>
          </cell>
          <cell r="AD31">
            <v>22410</v>
          </cell>
          <cell r="AE31">
            <v>866.52</v>
          </cell>
          <cell r="AF31">
            <v>8300</v>
          </cell>
          <cell r="AG31">
            <v>161746.52000000002</v>
          </cell>
        </row>
        <row r="32">
          <cell r="A32">
            <v>25</v>
          </cell>
          <cell r="B32">
            <v>52347770</v>
          </cell>
          <cell r="C32" t="str">
            <v>PACHECO RIOS</v>
          </cell>
          <cell r="D32" t="str">
            <v>LILIANA PATRICIA</v>
          </cell>
          <cell r="E32" t="str">
            <v>LILIANA PATRICIA PACHECO RIOS</v>
          </cell>
          <cell r="F32" t="str">
            <v>MERCADERISTA CVS</v>
          </cell>
          <cell r="G32" t="str">
            <v>COMERCIAL</v>
          </cell>
          <cell r="H32" t="str">
            <v>01-GC-CV-10</v>
          </cell>
          <cell r="I32" t="str">
            <v>CVS</v>
          </cell>
          <cell r="J32" t="str">
            <v>CPS CHAPINERO</v>
          </cell>
          <cell r="K32" t="str">
            <v>BOGOTA</v>
          </cell>
          <cell r="L32">
            <v>37649</v>
          </cell>
          <cell r="M32" t="str">
            <v>ACTIVO</v>
          </cell>
          <cell r="N32">
            <v>332000</v>
          </cell>
          <cell r="O32">
            <v>245000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Y32">
            <v>0</v>
          </cell>
          <cell r="Z32">
            <v>0</v>
          </cell>
          <cell r="AA32">
            <v>0</v>
          </cell>
          <cell r="AB32">
            <v>200815839994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</row>
        <row r="33">
          <cell r="A33">
            <v>26</v>
          </cell>
          <cell r="B33">
            <v>80172212</v>
          </cell>
          <cell r="C33" t="str">
            <v>NEIRA ROJAS</v>
          </cell>
          <cell r="D33" t="str">
            <v>DIEGO ANDRES</v>
          </cell>
          <cell r="E33" t="str">
            <v>DIEGO ANDRES NEIRA ROJAS</v>
          </cell>
          <cell r="F33" t="str">
            <v>MERCADERISTA CVS</v>
          </cell>
          <cell r="G33" t="str">
            <v>COMERCIAL</v>
          </cell>
          <cell r="H33" t="str">
            <v>01-GC-CV-11</v>
          </cell>
          <cell r="I33" t="str">
            <v>CVS</v>
          </cell>
          <cell r="J33" t="str">
            <v>CPS PUENTE ARANDA</v>
          </cell>
          <cell r="K33" t="str">
            <v>BOGOTA</v>
          </cell>
          <cell r="L33">
            <v>37599</v>
          </cell>
          <cell r="M33" t="str">
            <v>ACTIVO</v>
          </cell>
          <cell r="N33">
            <v>332000</v>
          </cell>
          <cell r="O33">
            <v>245000</v>
          </cell>
          <cell r="P33">
            <v>15</v>
          </cell>
          <cell r="Q33">
            <v>122500</v>
          </cell>
          <cell r="R33">
            <v>0</v>
          </cell>
          <cell r="S33">
            <v>0</v>
          </cell>
          <cell r="T33">
            <v>122500</v>
          </cell>
          <cell r="U33">
            <v>6640</v>
          </cell>
          <cell r="V33">
            <v>5610</v>
          </cell>
          <cell r="W33">
            <v>0</v>
          </cell>
          <cell r="Y33">
            <v>0</v>
          </cell>
          <cell r="Z33">
            <v>12250</v>
          </cell>
          <cell r="AA33">
            <v>110250</v>
          </cell>
          <cell r="AB33">
            <v>2041015837204</v>
          </cell>
          <cell r="AC33">
            <v>19920</v>
          </cell>
          <cell r="AD33">
            <v>22410</v>
          </cell>
          <cell r="AE33">
            <v>866.52</v>
          </cell>
          <cell r="AF33">
            <v>8300</v>
          </cell>
          <cell r="AG33">
            <v>161746.52000000002</v>
          </cell>
        </row>
        <row r="34">
          <cell r="A34">
            <v>27</v>
          </cell>
          <cell r="B34">
            <v>31791056</v>
          </cell>
          <cell r="C34" t="str">
            <v>CASAS</v>
          </cell>
          <cell r="D34" t="str">
            <v xml:space="preserve">MONICA LORENA </v>
          </cell>
          <cell r="E34" t="str">
            <v>MONICA LORENA  CASAS</v>
          </cell>
          <cell r="F34" t="str">
            <v>MERCADERISTA CVS</v>
          </cell>
          <cell r="G34" t="str">
            <v>COMERCIAL</v>
          </cell>
          <cell r="H34" t="str">
            <v>02-GC-CV-01</v>
          </cell>
          <cell r="I34" t="str">
            <v>CVS</v>
          </cell>
          <cell r="J34" t="str">
            <v>BELLSOUTH CENTENARIO</v>
          </cell>
          <cell r="K34" t="str">
            <v>CALI</v>
          </cell>
          <cell r="L34">
            <v>37530</v>
          </cell>
          <cell r="M34" t="str">
            <v>ACTIVO</v>
          </cell>
          <cell r="N34">
            <v>332000</v>
          </cell>
          <cell r="O34">
            <v>245000</v>
          </cell>
          <cell r="P34">
            <v>15</v>
          </cell>
          <cell r="Q34">
            <v>122500</v>
          </cell>
          <cell r="R34">
            <v>0</v>
          </cell>
          <cell r="S34">
            <v>0</v>
          </cell>
          <cell r="T34">
            <v>122500</v>
          </cell>
          <cell r="U34">
            <v>6640</v>
          </cell>
          <cell r="V34">
            <v>5610</v>
          </cell>
          <cell r="W34">
            <v>0</v>
          </cell>
          <cell r="Y34">
            <v>0</v>
          </cell>
          <cell r="Z34">
            <v>12250</v>
          </cell>
          <cell r="AA34">
            <v>110250</v>
          </cell>
          <cell r="AB34">
            <v>30415284782</v>
          </cell>
          <cell r="AC34">
            <v>19920</v>
          </cell>
          <cell r="AD34">
            <v>22410</v>
          </cell>
          <cell r="AE34">
            <v>866.52</v>
          </cell>
          <cell r="AF34">
            <v>8300</v>
          </cell>
          <cell r="AG34">
            <v>161746.52000000002</v>
          </cell>
        </row>
        <row r="35">
          <cell r="A35">
            <v>28</v>
          </cell>
          <cell r="B35">
            <v>31710124</v>
          </cell>
          <cell r="C35" t="str">
            <v>SANCHEZ GUTIERREZ</v>
          </cell>
          <cell r="D35" t="str">
            <v>MONICA</v>
          </cell>
          <cell r="E35" t="str">
            <v>MONICA SANCHEZ GUTIERREZ</v>
          </cell>
          <cell r="F35" t="str">
            <v>MERCADERISTA CVS</v>
          </cell>
          <cell r="G35" t="str">
            <v>COMERCIAL</v>
          </cell>
          <cell r="H35" t="str">
            <v>02-GC-CV-02</v>
          </cell>
          <cell r="I35" t="str">
            <v>CVS</v>
          </cell>
          <cell r="J35" t="str">
            <v>CELLSTAR</v>
          </cell>
          <cell r="K35" t="str">
            <v>CALI</v>
          </cell>
          <cell r="L35">
            <v>37530</v>
          </cell>
          <cell r="M35" t="str">
            <v>ACTIVO</v>
          </cell>
          <cell r="N35">
            <v>332000</v>
          </cell>
          <cell r="O35">
            <v>245000</v>
          </cell>
          <cell r="P35">
            <v>15</v>
          </cell>
          <cell r="Q35">
            <v>122500</v>
          </cell>
          <cell r="R35">
            <v>0</v>
          </cell>
          <cell r="S35">
            <v>0</v>
          </cell>
          <cell r="T35">
            <v>122500</v>
          </cell>
          <cell r="U35">
            <v>6640</v>
          </cell>
          <cell r="V35">
            <v>5610</v>
          </cell>
          <cell r="W35">
            <v>0</v>
          </cell>
          <cell r="Y35">
            <v>0</v>
          </cell>
          <cell r="Z35">
            <v>12250</v>
          </cell>
          <cell r="AA35">
            <v>110250</v>
          </cell>
          <cell r="AB35">
            <v>3008011590711</v>
          </cell>
          <cell r="AC35">
            <v>19920</v>
          </cell>
          <cell r="AD35">
            <v>22410</v>
          </cell>
          <cell r="AE35">
            <v>866.52</v>
          </cell>
          <cell r="AF35">
            <v>8300</v>
          </cell>
          <cell r="AG35">
            <v>161746.52000000002</v>
          </cell>
        </row>
        <row r="36">
          <cell r="A36">
            <v>29</v>
          </cell>
          <cell r="B36">
            <v>43269620</v>
          </cell>
          <cell r="C36" t="str">
            <v>QUIROZ GUARIN</v>
          </cell>
          <cell r="D36" t="str">
            <v>NATALIA ASTRID</v>
          </cell>
          <cell r="E36" t="str">
            <v>NATALIA ASTRID QUIROZ GUARIN</v>
          </cell>
          <cell r="F36" t="str">
            <v>MERCADERISTA CVS</v>
          </cell>
          <cell r="G36" t="str">
            <v>COMERCIAL</v>
          </cell>
          <cell r="H36" t="str">
            <v>03-GC-CV-01</v>
          </cell>
          <cell r="I36" t="str">
            <v>CVS</v>
          </cell>
          <cell r="J36" t="str">
            <v>BELLSOUTH POBLADO</v>
          </cell>
          <cell r="K36" t="str">
            <v>MEDELLIN</v>
          </cell>
          <cell r="L36">
            <v>37531</v>
          </cell>
          <cell r="M36" t="str">
            <v>ACTIVO</v>
          </cell>
          <cell r="N36">
            <v>332000</v>
          </cell>
          <cell r="O36">
            <v>245000</v>
          </cell>
          <cell r="P36">
            <v>15</v>
          </cell>
          <cell r="Q36">
            <v>122500</v>
          </cell>
          <cell r="R36">
            <v>0</v>
          </cell>
          <cell r="S36">
            <v>0</v>
          </cell>
          <cell r="T36">
            <v>122500</v>
          </cell>
          <cell r="U36">
            <v>6640</v>
          </cell>
          <cell r="V36">
            <v>5610</v>
          </cell>
          <cell r="W36">
            <v>0</v>
          </cell>
          <cell r="Y36">
            <v>0</v>
          </cell>
          <cell r="Z36">
            <v>12250</v>
          </cell>
          <cell r="AA36">
            <v>110250</v>
          </cell>
          <cell r="AB36">
            <v>1016002954192</v>
          </cell>
          <cell r="AC36">
            <v>19920</v>
          </cell>
          <cell r="AD36">
            <v>22410</v>
          </cell>
          <cell r="AE36">
            <v>866.52</v>
          </cell>
          <cell r="AF36">
            <v>8300</v>
          </cell>
          <cell r="AG36">
            <v>161746.52000000002</v>
          </cell>
        </row>
        <row r="37">
          <cell r="A37">
            <v>30</v>
          </cell>
          <cell r="B37">
            <v>32107274</v>
          </cell>
          <cell r="C37" t="str">
            <v>HERNANDEZ ZAPATA</v>
          </cell>
          <cell r="D37" t="str">
            <v>YOHANA CRISTINA</v>
          </cell>
          <cell r="E37" t="str">
            <v>YOHANA CRISTINA HERNANDEZ ZAPATA</v>
          </cell>
          <cell r="F37" t="str">
            <v>MERCADERISTA CVS</v>
          </cell>
          <cell r="G37" t="str">
            <v>COMERCIAL</v>
          </cell>
          <cell r="H37" t="str">
            <v>03-GC-CV-02</v>
          </cell>
          <cell r="I37" t="str">
            <v>CVS</v>
          </cell>
          <cell r="J37" t="str">
            <v>BELLSOUTH LAURELES</v>
          </cell>
          <cell r="K37" t="str">
            <v>MEDELLIN</v>
          </cell>
          <cell r="L37">
            <v>37530</v>
          </cell>
          <cell r="M37" t="str">
            <v>ACTIVO</v>
          </cell>
          <cell r="N37">
            <v>332000</v>
          </cell>
          <cell r="O37">
            <v>245000</v>
          </cell>
          <cell r="P37">
            <v>15</v>
          </cell>
          <cell r="Q37">
            <v>122500</v>
          </cell>
          <cell r="R37">
            <v>0</v>
          </cell>
          <cell r="S37">
            <v>0</v>
          </cell>
          <cell r="T37">
            <v>122500</v>
          </cell>
          <cell r="U37">
            <v>6640</v>
          </cell>
          <cell r="V37">
            <v>5610</v>
          </cell>
          <cell r="W37">
            <v>0</v>
          </cell>
          <cell r="Y37">
            <v>0</v>
          </cell>
          <cell r="Z37">
            <v>12250</v>
          </cell>
          <cell r="AA37">
            <v>110250</v>
          </cell>
          <cell r="AB37" t="str">
            <v>038370028136 DAVIVIENDA</v>
          </cell>
          <cell r="AC37">
            <v>19920</v>
          </cell>
          <cell r="AD37">
            <v>22410</v>
          </cell>
          <cell r="AE37">
            <v>866.52</v>
          </cell>
          <cell r="AF37">
            <v>8300</v>
          </cell>
          <cell r="AG37">
            <v>161746.52000000002</v>
          </cell>
        </row>
        <row r="38">
          <cell r="A38">
            <v>31</v>
          </cell>
          <cell r="B38">
            <v>32759439</v>
          </cell>
          <cell r="C38" t="str">
            <v>SAYAS FUENTES</v>
          </cell>
          <cell r="D38" t="str">
            <v>SANDRA ISABEL</v>
          </cell>
          <cell r="E38" t="str">
            <v>SANDRA ISABEL SAYAS FUENTES</v>
          </cell>
          <cell r="F38" t="str">
            <v>MERCADERISTA CVS</v>
          </cell>
          <cell r="G38" t="str">
            <v>COMERCIAL</v>
          </cell>
          <cell r="H38" t="str">
            <v>04-GC-CV-01</v>
          </cell>
          <cell r="I38" t="str">
            <v>CVS</v>
          </cell>
          <cell r="J38" t="str">
            <v>BELLSOUTH BAHIA</v>
          </cell>
          <cell r="K38" t="str">
            <v>BARRANQUILLA</v>
          </cell>
          <cell r="L38">
            <v>37530</v>
          </cell>
          <cell r="M38" t="str">
            <v>ACTIVO</v>
          </cell>
          <cell r="N38">
            <v>332000</v>
          </cell>
          <cell r="O38">
            <v>245000</v>
          </cell>
          <cell r="P38">
            <v>15</v>
          </cell>
          <cell r="Q38">
            <v>122500</v>
          </cell>
          <cell r="R38">
            <v>0</v>
          </cell>
          <cell r="S38">
            <v>0</v>
          </cell>
          <cell r="T38">
            <v>122500</v>
          </cell>
          <cell r="U38">
            <v>6640</v>
          </cell>
          <cell r="V38">
            <v>5610</v>
          </cell>
          <cell r="W38">
            <v>0</v>
          </cell>
          <cell r="Y38">
            <v>0</v>
          </cell>
          <cell r="Z38">
            <v>12250</v>
          </cell>
          <cell r="AA38">
            <v>110250</v>
          </cell>
          <cell r="AB38">
            <v>4001007617131</v>
          </cell>
          <cell r="AC38">
            <v>19920</v>
          </cell>
          <cell r="AD38">
            <v>22410</v>
          </cell>
          <cell r="AE38">
            <v>866.52</v>
          </cell>
          <cell r="AF38">
            <v>8300</v>
          </cell>
          <cell r="AG38">
            <v>161746.52000000002</v>
          </cell>
        </row>
        <row r="39">
          <cell r="A39">
            <v>32</v>
          </cell>
          <cell r="B39">
            <v>65822994</v>
          </cell>
          <cell r="C39" t="str">
            <v>GUEVARA CARDENAS</v>
          </cell>
          <cell r="D39" t="str">
            <v>CONSUELO</v>
          </cell>
          <cell r="E39" t="str">
            <v>CONSUELO GUEVARA CARDENAS</v>
          </cell>
          <cell r="F39" t="str">
            <v>MERCADERISTA CVS</v>
          </cell>
          <cell r="G39" t="str">
            <v>COMERCIAL</v>
          </cell>
          <cell r="H39" t="str">
            <v>05-GC-CV-01</v>
          </cell>
          <cell r="I39" t="str">
            <v>CVS</v>
          </cell>
          <cell r="J39" t="str">
            <v>BELLSOUTH</v>
          </cell>
          <cell r="K39" t="str">
            <v>IBAGUE</v>
          </cell>
          <cell r="L39">
            <v>40878</v>
          </cell>
          <cell r="M39" t="str">
            <v>ACTIVO</v>
          </cell>
          <cell r="N39">
            <v>332000</v>
          </cell>
          <cell r="O39">
            <v>245000</v>
          </cell>
          <cell r="P39">
            <v>15</v>
          </cell>
          <cell r="Q39">
            <v>122500</v>
          </cell>
          <cell r="R39">
            <v>0</v>
          </cell>
          <cell r="S39">
            <v>0</v>
          </cell>
          <cell r="T39">
            <v>122500</v>
          </cell>
          <cell r="U39">
            <v>6640</v>
          </cell>
          <cell r="V39">
            <v>5610</v>
          </cell>
          <cell r="W39">
            <v>0</v>
          </cell>
          <cell r="Y39">
            <v>0</v>
          </cell>
          <cell r="Z39">
            <v>12250</v>
          </cell>
          <cell r="AA39">
            <v>110250</v>
          </cell>
          <cell r="AB39">
            <v>8071015740105</v>
          </cell>
          <cell r="AC39">
            <v>19920</v>
          </cell>
          <cell r="AD39">
            <v>22410</v>
          </cell>
          <cell r="AE39">
            <v>866.52</v>
          </cell>
          <cell r="AF39">
            <v>8300</v>
          </cell>
          <cell r="AG39">
            <v>161746.52000000002</v>
          </cell>
        </row>
        <row r="40">
          <cell r="A40">
            <v>33</v>
          </cell>
          <cell r="B40" t="str">
            <v>80.053.478</v>
          </cell>
          <cell r="C40" t="str">
            <v>MORENO ROJAS</v>
          </cell>
          <cell r="D40" t="str">
            <v>RUBEN DARIO</v>
          </cell>
          <cell r="E40" t="str">
            <v>RUBEN DARIO MORENO ROJAS</v>
          </cell>
          <cell r="F40" t="str">
            <v>MERCADERISTA CVS</v>
          </cell>
          <cell r="G40" t="str">
            <v>COMERCIAL</v>
          </cell>
          <cell r="H40" t="str">
            <v>06-GC-CV-01</v>
          </cell>
          <cell r="I40" t="str">
            <v>CVS</v>
          </cell>
          <cell r="J40" t="str">
            <v>BELLSOUTH</v>
          </cell>
          <cell r="K40" t="str">
            <v>VILLAVICENCIO</v>
          </cell>
          <cell r="L40">
            <v>37530</v>
          </cell>
          <cell r="M40" t="str">
            <v>ACTIVO</v>
          </cell>
          <cell r="N40">
            <v>332000</v>
          </cell>
          <cell r="O40">
            <v>245000</v>
          </cell>
          <cell r="P40">
            <v>15</v>
          </cell>
          <cell r="Q40">
            <v>122500</v>
          </cell>
          <cell r="R40">
            <v>0</v>
          </cell>
          <cell r="S40">
            <v>0</v>
          </cell>
          <cell r="T40">
            <v>122500</v>
          </cell>
          <cell r="U40">
            <v>6640</v>
          </cell>
          <cell r="V40">
            <v>5610</v>
          </cell>
          <cell r="W40">
            <v>0</v>
          </cell>
          <cell r="Y40">
            <v>0</v>
          </cell>
          <cell r="Z40">
            <v>12250</v>
          </cell>
          <cell r="AA40">
            <v>110250</v>
          </cell>
          <cell r="AB40">
            <v>6326005379386</v>
          </cell>
          <cell r="AC40">
            <v>19920</v>
          </cell>
          <cell r="AD40">
            <v>22410</v>
          </cell>
          <cell r="AE40">
            <v>866.52</v>
          </cell>
          <cell r="AF40">
            <v>8300</v>
          </cell>
          <cell r="AG40">
            <v>161746.52000000002</v>
          </cell>
        </row>
        <row r="41">
          <cell r="A41">
            <v>34</v>
          </cell>
          <cell r="B41">
            <v>32605427</v>
          </cell>
          <cell r="C41" t="str">
            <v>MARTINEZ HERNANDEZ</v>
          </cell>
          <cell r="D41" t="str">
            <v>NANCY JUDITH</v>
          </cell>
          <cell r="E41" t="str">
            <v>NANCY JUDITH MARTINEZ HERNANDEZ</v>
          </cell>
          <cell r="F41" t="str">
            <v>MERCADERISTA CVS</v>
          </cell>
          <cell r="G41" t="str">
            <v>COMERCIAL</v>
          </cell>
          <cell r="H41" t="str">
            <v>07-GC-CV-01</v>
          </cell>
          <cell r="I41" t="str">
            <v>CVS</v>
          </cell>
          <cell r="J41" t="str">
            <v>BELLSOUTH</v>
          </cell>
          <cell r="K41" t="str">
            <v>BUCARAMANGA</v>
          </cell>
          <cell r="L41">
            <v>37597</v>
          </cell>
          <cell r="M41" t="str">
            <v>ACTIVO</v>
          </cell>
          <cell r="N41">
            <v>332000</v>
          </cell>
          <cell r="O41">
            <v>245000</v>
          </cell>
          <cell r="P41">
            <v>15</v>
          </cell>
          <cell r="Q41">
            <v>122500</v>
          </cell>
          <cell r="R41">
            <v>0</v>
          </cell>
          <cell r="S41">
            <v>0</v>
          </cell>
          <cell r="T41">
            <v>122500</v>
          </cell>
          <cell r="U41">
            <v>6640</v>
          </cell>
          <cell r="V41">
            <v>5610</v>
          </cell>
          <cell r="W41">
            <v>0</v>
          </cell>
          <cell r="Y41">
            <v>0</v>
          </cell>
          <cell r="Z41">
            <v>12250</v>
          </cell>
          <cell r="AA41">
            <v>110250</v>
          </cell>
          <cell r="AB41">
            <v>6067005309127</v>
          </cell>
          <cell r="AC41">
            <v>19920</v>
          </cell>
          <cell r="AD41">
            <v>22410</v>
          </cell>
          <cell r="AE41">
            <v>866.52</v>
          </cell>
          <cell r="AF41">
            <v>8300</v>
          </cell>
          <cell r="AG41">
            <v>161746.52000000002</v>
          </cell>
        </row>
        <row r="42">
          <cell r="A42">
            <v>35</v>
          </cell>
          <cell r="B42">
            <v>26425022</v>
          </cell>
          <cell r="C42" t="str">
            <v>RIVERA NARVAEZ</v>
          </cell>
          <cell r="D42" t="str">
            <v>LUISA FERNANDA</v>
          </cell>
          <cell r="E42" t="str">
            <v>LUISA FERNANDA RIVERA NARVAEZ</v>
          </cell>
          <cell r="F42" t="str">
            <v>MERCADERISTA CVS</v>
          </cell>
          <cell r="G42" t="str">
            <v>COMERCIAL</v>
          </cell>
          <cell r="H42" t="str">
            <v>08-GC-CV-01</v>
          </cell>
          <cell r="I42" t="str">
            <v>CVS</v>
          </cell>
          <cell r="J42" t="str">
            <v>BELLSOUTH</v>
          </cell>
          <cell r="K42" t="str">
            <v>NEIVA</v>
          </cell>
          <cell r="L42">
            <v>37582</v>
          </cell>
          <cell r="M42" t="str">
            <v>ACTIVO</v>
          </cell>
          <cell r="N42">
            <v>332000</v>
          </cell>
          <cell r="O42">
            <v>245000</v>
          </cell>
          <cell r="P42">
            <v>15</v>
          </cell>
          <cell r="Q42">
            <v>122500</v>
          </cell>
          <cell r="R42">
            <v>0</v>
          </cell>
          <cell r="S42">
            <v>0</v>
          </cell>
          <cell r="T42">
            <v>122500</v>
          </cell>
          <cell r="U42">
            <v>6640</v>
          </cell>
          <cell r="V42">
            <v>5610</v>
          </cell>
          <cell r="W42">
            <v>0</v>
          </cell>
          <cell r="X42">
            <v>20000</v>
          </cell>
          <cell r="Y42">
            <v>0</v>
          </cell>
          <cell r="Z42">
            <v>32250</v>
          </cell>
          <cell r="AA42">
            <v>90250</v>
          </cell>
          <cell r="AB42">
            <v>8169005222095</v>
          </cell>
          <cell r="AC42">
            <v>19920</v>
          </cell>
          <cell r="AD42">
            <v>22410</v>
          </cell>
          <cell r="AE42">
            <v>866.52</v>
          </cell>
          <cell r="AF42">
            <v>8300</v>
          </cell>
          <cell r="AG42">
            <v>141746.52000000002</v>
          </cell>
        </row>
        <row r="43">
          <cell r="A43">
            <v>36</v>
          </cell>
          <cell r="B43">
            <v>45528425</v>
          </cell>
          <cell r="C43" t="str">
            <v>VEGA CASTRO</v>
          </cell>
          <cell r="D43" t="str">
            <v>JESSICA</v>
          </cell>
          <cell r="E43" t="str">
            <v>JESSICA VEGA CASTRO</v>
          </cell>
          <cell r="F43" t="str">
            <v>MERCADERISTA CVS</v>
          </cell>
          <cell r="G43" t="str">
            <v>COMERCIAL</v>
          </cell>
          <cell r="H43" t="str">
            <v>10-GC-CV-01</v>
          </cell>
          <cell r="I43" t="str">
            <v>CVS</v>
          </cell>
          <cell r="J43" t="str">
            <v>BELLSOUTH</v>
          </cell>
          <cell r="K43" t="str">
            <v>CARTAGENA</v>
          </cell>
          <cell r="L43">
            <v>37530</v>
          </cell>
          <cell r="M43" t="str">
            <v>ACTIVO</v>
          </cell>
          <cell r="N43">
            <v>332000</v>
          </cell>
          <cell r="O43">
            <v>245000</v>
          </cell>
          <cell r="P43">
            <v>15</v>
          </cell>
          <cell r="Q43">
            <v>122500</v>
          </cell>
          <cell r="R43">
            <v>0</v>
          </cell>
          <cell r="S43">
            <v>0</v>
          </cell>
          <cell r="T43">
            <v>122500</v>
          </cell>
          <cell r="U43">
            <v>6640</v>
          </cell>
          <cell r="V43">
            <v>5610</v>
          </cell>
          <cell r="W43">
            <v>0</v>
          </cell>
          <cell r="Y43">
            <v>0</v>
          </cell>
          <cell r="Z43">
            <v>12250</v>
          </cell>
          <cell r="AA43">
            <v>110250</v>
          </cell>
          <cell r="AB43">
            <v>5047007722806</v>
          </cell>
          <cell r="AC43">
            <v>19920</v>
          </cell>
          <cell r="AD43">
            <v>22410</v>
          </cell>
          <cell r="AE43">
            <v>866.52</v>
          </cell>
          <cell r="AF43">
            <v>8300</v>
          </cell>
          <cell r="AG43">
            <v>161746.52000000002</v>
          </cell>
        </row>
        <row r="44">
          <cell r="A44">
            <v>37</v>
          </cell>
          <cell r="B44">
            <v>36516970</v>
          </cell>
          <cell r="C44" t="str">
            <v>RIVERA RIVERA</v>
          </cell>
          <cell r="D44" t="str">
            <v>YAMILE</v>
          </cell>
          <cell r="E44" t="str">
            <v>YAMILE RIVERA RIVERA</v>
          </cell>
          <cell r="F44" t="str">
            <v>MERCADERISTA CVS</v>
          </cell>
          <cell r="G44" t="str">
            <v>COMERCIAL</v>
          </cell>
          <cell r="H44" t="str">
            <v>12-GC-CV-01</v>
          </cell>
          <cell r="I44" t="str">
            <v>CVS</v>
          </cell>
          <cell r="J44" t="str">
            <v>BELLSOUTH</v>
          </cell>
          <cell r="K44" t="str">
            <v>VALLEDUPAR</v>
          </cell>
          <cell r="L44">
            <v>37530</v>
          </cell>
          <cell r="M44" t="str">
            <v>ACTIVO</v>
          </cell>
          <cell r="N44">
            <v>332000</v>
          </cell>
          <cell r="O44">
            <v>245000</v>
          </cell>
          <cell r="P44">
            <v>15</v>
          </cell>
          <cell r="Q44">
            <v>122500</v>
          </cell>
          <cell r="R44">
            <v>0</v>
          </cell>
          <cell r="S44">
            <v>0</v>
          </cell>
          <cell r="T44">
            <v>122500</v>
          </cell>
          <cell r="U44">
            <v>6640</v>
          </cell>
          <cell r="V44">
            <v>5610</v>
          </cell>
          <cell r="W44">
            <v>0</v>
          </cell>
          <cell r="Y44">
            <v>0</v>
          </cell>
          <cell r="Z44">
            <v>12250</v>
          </cell>
          <cell r="AA44">
            <v>110250</v>
          </cell>
          <cell r="AB44" t="str">
            <v>256070272735 DAVIVIENDA</v>
          </cell>
          <cell r="AC44">
            <v>19920</v>
          </cell>
          <cell r="AD44">
            <v>22410</v>
          </cell>
          <cell r="AE44">
            <v>866.52</v>
          </cell>
          <cell r="AF44">
            <v>8300</v>
          </cell>
          <cell r="AG44">
            <v>161746.52000000002</v>
          </cell>
        </row>
        <row r="45">
          <cell r="A45">
            <v>38</v>
          </cell>
          <cell r="B45">
            <v>30395743</v>
          </cell>
          <cell r="C45" t="str">
            <v>SALAZAR OSPINA</v>
          </cell>
          <cell r="D45" t="str">
            <v xml:space="preserve">ANGELA  MARIA </v>
          </cell>
          <cell r="E45" t="str">
            <v>ANGELA  MARIA  SALAZAR OSPINA</v>
          </cell>
          <cell r="F45" t="str">
            <v>MERCADERISTA CVS</v>
          </cell>
          <cell r="G45" t="str">
            <v>COMERCIAL</v>
          </cell>
          <cell r="H45" t="str">
            <v>13-GC-CV-01</v>
          </cell>
          <cell r="I45" t="str">
            <v>CVS</v>
          </cell>
          <cell r="J45" t="str">
            <v>BELLSOUTH</v>
          </cell>
          <cell r="K45" t="str">
            <v>MANIZALES</v>
          </cell>
          <cell r="L45">
            <v>37530</v>
          </cell>
          <cell r="M45" t="str">
            <v>ACTIVO</v>
          </cell>
          <cell r="N45">
            <v>332000</v>
          </cell>
          <cell r="O45">
            <v>245000</v>
          </cell>
          <cell r="P45">
            <v>15</v>
          </cell>
          <cell r="Q45">
            <v>122500</v>
          </cell>
          <cell r="R45">
            <v>0</v>
          </cell>
          <cell r="S45">
            <v>0</v>
          </cell>
          <cell r="T45">
            <v>122500</v>
          </cell>
          <cell r="U45">
            <v>6640</v>
          </cell>
          <cell r="V45">
            <v>5610</v>
          </cell>
          <cell r="W45">
            <v>0</v>
          </cell>
          <cell r="Y45">
            <v>0</v>
          </cell>
          <cell r="Z45">
            <v>12250</v>
          </cell>
          <cell r="AA45">
            <v>110250</v>
          </cell>
          <cell r="AB45">
            <v>7164011644780</v>
          </cell>
          <cell r="AC45">
            <v>19920</v>
          </cell>
          <cell r="AD45">
            <v>22410</v>
          </cell>
          <cell r="AE45">
            <v>866.52</v>
          </cell>
          <cell r="AF45">
            <v>8300</v>
          </cell>
          <cell r="AG45">
            <v>161746.52000000002</v>
          </cell>
        </row>
        <row r="46">
          <cell r="A46">
            <v>39</v>
          </cell>
          <cell r="B46">
            <v>24674771</v>
          </cell>
          <cell r="C46" t="str">
            <v>BOLIVAR GUALTERO</v>
          </cell>
          <cell r="D46" t="str">
            <v>DORA EMILIA</v>
          </cell>
          <cell r="E46" t="str">
            <v>DORA EMILIA BOLIVAR GUALTERO</v>
          </cell>
          <cell r="F46" t="str">
            <v>MERCADERISTA CVS</v>
          </cell>
          <cell r="G46" t="str">
            <v>COMERCIAL</v>
          </cell>
          <cell r="H46" t="str">
            <v>14-GC-CV-01</v>
          </cell>
          <cell r="I46" t="str">
            <v>CVS</v>
          </cell>
          <cell r="J46" t="str">
            <v>BELLSOUTH</v>
          </cell>
          <cell r="K46" t="str">
            <v>ARMENIA</v>
          </cell>
          <cell r="L46">
            <v>37530</v>
          </cell>
          <cell r="M46" t="str">
            <v>ACTIVO</v>
          </cell>
          <cell r="N46">
            <v>332000</v>
          </cell>
          <cell r="O46">
            <v>245000</v>
          </cell>
          <cell r="P46">
            <v>15</v>
          </cell>
          <cell r="Q46">
            <v>122500</v>
          </cell>
          <cell r="R46">
            <v>0</v>
          </cell>
          <cell r="S46">
            <v>0</v>
          </cell>
          <cell r="T46">
            <v>122500</v>
          </cell>
          <cell r="U46">
            <v>6640</v>
          </cell>
          <cell r="V46">
            <v>5610</v>
          </cell>
          <cell r="W46">
            <v>0</v>
          </cell>
          <cell r="Y46">
            <v>0</v>
          </cell>
          <cell r="Z46">
            <v>12250</v>
          </cell>
          <cell r="AA46">
            <v>110250</v>
          </cell>
          <cell r="AB46">
            <v>7248007143646</v>
          </cell>
          <cell r="AC46">
            <v>19920</v>
          </cell>
          <cell r="AD46">
            <v>22410</v>
          </cell>
          <cell r="AE46">
            <v>866.52</v>
          </cell>
          <cell r="AF46">
            <v>8300</v>
          </cell>
          <cell r="AG46">
            <v>161746.52000000002</v>
          </cell>
        </row>
        <row r="47">
          <cell r="A47">
            <v>40</v>
          </cell>
          <cell r="B47">
            <v>27094393</v>
          </cell>
          <cell r="C47" t="str">
            <v>HEREDIA SALAMANCA</v>
          </cell>
          <cell r="D47" t="str">
            <v>CLAUDIA MARCELA</v>
          </cell>
          <cell r="E47" t="str">
            <v>CLAUDIA MARCELA HEREDIA SALAMANCA</v>
          </cell>
          <cell r="F47" t="str">
            <v>MERCADERISTA CVS</v>
          </cell>
          <cell r="G47" t="str">
            <v>COMERCIAL</v>
          </cell>
          <cell r="H47" t="str">
            <v>16-GC-CV-01</v>
          </cell>
          <cell r="I47" t="str">
            <v>CVS</v>
          </cell>
          <cell r="J47" t="str">
            <v>BELLSOUTH</v>
          </cell>
          <cell r="K47" t="str">
            <v>PASTO</v>
          </cell>
          <cell r="L47">
            <v>37530</v>
          </cell>
          <cell r="M47" t="str">
            <v>ACTIVO</v>
          </cell>
          <cell r="N47">
            <v>332000</v>
          </cell>
          <cell r="O47">
            <v>245000</v>
          </cell>
          <cell r="P47">
            <v>15</v>
          </cell>
          <cell r="Q47">
            <v>122500</v>
          </cell>
          <cell r="R47">
            <v>0</v>
          </cell>
          <cell r="S47">
            <v>0</v>
          </cell>
          <cell r="T47">
            <v>122500</v>
          </cell>
          <cell r="U47">
            <v>6640</v>
          </cell>
          <cell r="V47">
            <v>5610</v>
          </cell>
          <cell r="W47">
            <v>0</v>
          </cell>
          <cell r="Y47">
            <v>0</v>
          </cell>
          <cell r="Z47">
            <v>12250</v>
          </cell>
          <cell r="AA47">
            <v>110250</v>
          </cell>
          <cell r="AB47">
            <v>8388011619485</v>
          </cell>
          <cell r="AC47">
            <v>19920</v>
          </cell>
          <cell r="AD47">
            <v>22410</v>
          </cell>
          <cell r="AE47">
            <v>866.52</v>
          </cell>
          <cell r="AF47">
            <v>8300</v>
          </cell>
          <cell r="AG47">
            <v>161746.52000000002</v>
          </cell>
        </row>
        <row r="48">
          <cell r="A48">
            <v>41</v>
          </cell>
          <cell r="B48">
            <v>41930015</v>
          </cell>
          <cell r="C48" t="str">
            <v>MENDEZ RAMIREZ</v>
          </cell>
          <cell r="D48" t="str">
            <v>LUCELY</v>
          </cell>
          <cell r="E48" t="str">
            <v>LUCELY MENDEZ RAMIREZ</v>
          </cell>
          <cell r="F48" t="str">
            <v>MERCADERISTA CVS</v>
          </cell>
          <cell r="G48" t="str">
            <v>COMERCIAL</v>
          </cell>
          <cell r="H48" t="str">
            <v>18-GC-CV-01</v>
          </cell>
          <cell r="I48" t="str">
            <v>CVS</v>
          </cell>
          <cell r="J48" t="str">
            <v>BELLSOUTH</v>
          </cell>
          <cell r="K48" t="str">
            <v>B/VENTURA</v>
          </cell>
          <cell r="L48">
            <v>37634</v>
          </cell>
          <cell r="M48" t="str">
            <v>ACTIVO</v>
          </cell>
          <cell r="N48">
            <v>332000</v>
          </cell>
          <cell r="O48">
            <v>245000</v>
          </cell>
          <cell r="P48">
            <v>15</v>
          </cell>
          <cell r="Q48">
            <v>122500</v>
          </cell>
          <cell r="R48">
            <v>0</v>
          </cell>
          <cell r="S48">
            <v>0</v>
          </cell>
          <cell r="T48">
            <v>122500</v>
          </cell>
          <cell r="U48">
            <v>6640</v>
          </cell>
          <cell r="V48">
            <v>5610</v>
          </cell>
          <cell r="W48">
            <v>0</v>
          </cell>
          <cell r="Y48">
            <v>0</v>
          </cell>
          <cell r="Z48">
            <v>12250</v>
          </cell>
          <cell r="AA48">
            <v>110250</v>
          </cell>
          <cell r="AB48">
            <v>3066007096143</v>
          </cell>
          <cell r="AC48">
            <v>19920</v>
          </cell>
          <cell r="AD48">
            <v>22410</v>
          </cell>
          <cell r="AE48">
            <v>866.52</v>
          </cell>
          <cell r="AF48">
            <v>8300</v>
          </cell>
          <cell r="AG48">
            <v>161746.52000000002</v>
          </cell>
        </row>
        <row r="49">
          <cell r="A49">
            <v>42</v>
          </cell>
          <cell r="B49">
            <v>34550946</v>
          </cell>
          <cell r="C49" t="str">
            <v>BASTIDAS RENGIFO</v>
          </cell>
          <cell r="D49" t="str">
            <v xml:space="preserve">SANDRA LORENA </v>
          </cell>
          <cell r="E49" t="str">
            <v>SANDRA LORENA  BASTIDAS RENGIFO</v>
          </cell>
          <cell r="F49" t="str">
            <v>MERCADERISTA CVS</v>
          </cell>
          <cell r="G49" t="str">
            <v>COMERCIAL</v>
          </cell>
          <cell r="H49" t="str">
            <v>19-GC-CV-01</v>
          </cell>
          <cell r="I49" t="str">
            <v>CVS</v>
          </cell>
          <cell r="J49" t="str">
            <v>BELLSOUTH</v>
          </cell>
          <cell r="K49" t="str">
            <v>POPAYAN</v>
          </cell>
          <cell r="L49">
            <v>37530</v>
          </cell>
          <cell r="M49" t="str">
            <v>ACTIVO</v>
          </cell>
          <cell r="N49">
            <v>332000</v>
          </cell>
          <cell r="O49">
            <v>245000</v>
          </cell>
          <cell r="P49">
            <v>15</v>
          </cell>
          <cell r="Q49">
            <v>122500</v>
          </cell>
          <cell r="R49">
            <v>0</v>
          </cell>
          <cell r="S49">
            <v>0</v>
          </cell>
          <cell r="T49">
            <v>122500</v>
          </cell>
          <cell r="U49">
            <v>6640</v>
          </cell>
          <cell r="V49">
            <v>5610</v>
          </cell>
          <cell r="W49">
            <v>0</v>
          </cell>
          <cell r="Y49">
            <v>0</v>
          </cell>
          <cell r="Z49">
            <v>12250</v>
          </cell>
          <cell r="AA49">
            <v>110250</v>
          </cell>
          <cell r="AB49" t="str">
            <v>196070207473 DAVIVIENDA</v>
          </cell>
          <cell r="AC49">
            <v>19920</v>
          </cell>
          <cell r="AD49">
            <v>22410</v>
          </cell>
          <cell r="AE49">
            <v>866.52</v>
          </cell>
          <cell r="AF49">
            <v>8300</v>
          </cell>
          <cell r="AG49">
            <v>161746.52000000002</v>
          </cell>
        </row>
        <row r="50">
          <cell r="A50">
            <v>43</v>
          </cell>
          <cell r="B50">
            <v>66680955</v>
          </cell>
          <cell r="C50" t="str">
            <v>MORALES RAMIREZ</v>
          </cell>
          <cell r="D50" t="str">
            <v>LUZ ERICA</v>
          </cell>
          <cell r="E50" t="str">
            <v>LUZ ERICA MORALES RAMIREZ</v>
          </cell>
          <cell r="F50" t="str">
            <v>MERCADERISTA CVS</v>
          </cell>
          <cell r="G50" t="str">
            <v>COMERCIAL</v>
          </cell>
          <cell r="H50" t="str">
            <v>01-GC-CV-15</v>
          </cell>
          <cell r="I50" t="str">
            <v>CVS</v>
          </cell>
          <cell r="J50" t="str">
            <v>CVS METROPOLIS BOGOTA</v>
          </cell>
          <cell r="K50" t="str">
            <v>BOGOTA</v>
          </cell>
          <cell r="L50">
            <v>37763</v>
          </cell>
          <cell r="M50" t="str">
            <v>ACTIVO</v>
          </cell>
          <cell r="N50">
            <v>332000</v>
          </cell>
          <cell r="O50">
            <v>245000</v>
          </cell>
          <cell r="P50">
            <v>24</v>
          </cell>
          <cell r="Q50">
            <v>196000</v>
          </cell>
          <cell r="R50">
            <v>0</v>
          </cell>
          <cell r="S50">
            <v>0</v>
          </cell>
          <cell r="T50">
            <v>196000</v>
          </cell>
          <cell r="U50">
            <v>10624</v>
          </cell>
          <cell r="V50">
            <v>8970</v>
          </cell>
          <cell r="W50">
            <v>0</v>
          </cell>
          <cell r="Y50">
            <v>0</v>
          </cell>
          <cell r="Z50">
            <v>19594</v>
          </cell>
          <cell r="AA50">
            <v>176406</v>
          </cell>
          <cell r="AB50" t="str">
            <v>NUEVO</v>
          </cell>
          <cell r="AC50">
            <v>31872</v>
          </cell>
          <cell r="AD50">
            <v>35856</v>
          </cell>
          <cell r="AE50">
            <v>1386.432</v>
          </cell>
          <cell r="AF50">
            <v>13280</v>
          </cell>
          <cell r="AG50">
            <v>258800.432</v>
          </cell>
        </row>
        <row r="51">
          <cell r="A51">
            <v>44</v>
          </cell>
          <cell r="B51">
            <v>93375899</v>
          </cell>
          <cell r="C51" t="str">
            <v xml:space="preserve">ACOSTA OVIEDO </v>
          </cell>
          <cell r="D51" t="str">
            <v>ABRAHAM</v>
          </cell>
          <cell r="E51" t="str">
            <v xml:space="preserve">ABRAHAM ACOSTA OVIEDO </v>
          </cell>
          <cell r="F51" t="str">
            <v>MERCADERISTA CVS</v>
          </cell>
          <cell r="G51" t="str">
            <v>COMERCIAL</v>
          </cell>
          <cell r="H51" t="str">
            <v>01-GC-CV-00</v>
          </cell>
          <cell r="I51" t="str">
            <v>CVS</v>
          </cell>
          <cell r="J51" t="str">
            <v>BELLSOUTH ATLANTIS</v>
          </cell>
          <cell r="K51" t="str">
            <v>BOGOTA</v>
          </cell>
          <cell r="L51">
            <v>37767</v>
          </cell>
          <cell r="M51" t="str">
            <v>ACTIVO</v>
          </cell>
          <cell r="N51">
            <v>332000</v>
          </cell>
          <cell r="O51">
            <v>245000</v>
          </cell>
          <cell r="P51">
            <v>20</v>
          </cell>
          <cell r="Q51">
            <v>163333.33333333334</v>
          </cell>
          <cell r="R51">
            <v>0</v>
          </cell>
          <cell r="S51">
            <v>0</v>
          </cell>
          <cell r="T51">
            <v>163333.33333333334</v>
          </cell>
          <cell r="U51">
            <v>8853.3333333333339</v>
          </cell>
          <cell r="V51">
            <v>7470</v>
          </cell>
          <cell r="W51">
            <v>0</v>
          </cell>
          <cell r="Y51">
            <v>0</v>
          </cell>
          <cell r="Z51">
            <v>16323.333333333334</v>
          </cell>
          <cell r="AA51">
            <v>147010</v>
          </cell>
          <cell r="AB51" t="str">
            <v>NUEVO</v>
          </cell>
          <cell r="AC51">
            <v>26559.999999999996</v>
          </cell>
          <cell r="AD51">
            <v>29880</v>
          </cell>
          <cell r="AE51">
            <v>1155.3599999999999</v>
          </cell>
          <cell r="AF51">
            <v>11066.666666666666</v>
          </cell>
          <cell r="AG51">
            <v>215672.02666666667</v>
          </cell>
        </row>
        <row r="52">
          <cell r="A52">
            <v>45</v>
          </cell>
          <cell r="B52">
            <v>31430969</v>
          </cell>
          <cell r="C52" t="str">
            <v>GOMEZ ESQUIVEL</v>
          </cell>
          <cell r="D52" t="str">
            <v>LINA MARIA</v>
          </cell>
          <cell r="E52" t="str">
            <v>LINA MARIA GOMEZ ESQUIVEL</v>
          </cell>
          <cell r="F52" t="str">
            <v>MERCADERISTA CVS</v>
          </cell>
          <cell r="G52" t="str">
            <v>COMERCIAL</v>
          </cell>
          <cell r="H52" t="str">
            <v>15-GC-CV-01</v>
          </cell>
          <cell r="I52" t="str">
            <v>CVS</v>
          </cell>
          <cell r="J52" t="str">
            <v>BELLSOUTH CARTAGO</v>
          </cell>
          <cell r="K52" t="str">
            <v>CARTAGO</v>
          </cell>
          <cell r="L52">
            <v>37754</v>
          </cell>
          <cell r="M52" t="str">
            <v>ACTIVO</v>
          </cell>
          <cell r="N52">
            <v>332000</v>
          </cell>
          <cell r="O52">
            <v>245000</v>
          </cell>
          <cell r="P52">
            <v>33</v>
          </cell>
          <cell r="Q52">
            <v>269500</v>
          </cell>
          <cell r="R52">
            <v>0</v>
          </cell>
          <cell r="S52">
            <v>0</v>
          </cell>
          <cell r="T52">
            <v>269500</v>
          </cell>
          <cell r="U52">
            <v>14608</v>
          </cell>
          <cell r="V52">
            <v>12330</v>
          </cell>
          <cell r="W52">
            <v>0</v>
          </cell>
          <cell r="Y52">
            <v>0</v>
          </cell>
          <cell r="Z52">
            <v>26938</v>
          </cell>
          <cell r="AA52">
            <v>242562</v>
          </cell>
          <cell r="AB52" t="str">
            <v>NUEVO</v>
          </cell>
          <cell r="AC52">
            <v>43824</v>
          </cell>
          <cell r="AD52">
            <v>49302</v>
          </cell>
          <cell r="AE52">
            <v>1906.3439999999998</v>
          </cell>
          <cell r="AF52">
            <v>18260</v>
          </cell>
          <cell r="AG52">
            <v>355854.34399999998</v>
          </cell>
        </row>
        <row r="53">
          <cell r="A53">
            <v>46</v>
          </cell>
          <cell r="B53">
            <v>31324006</v>
          </cell>
          <cell r="C53" t="str">
            <v xml:space="preserve">ARROYAVE CARVAJAL </v>
          </cell>
          <cell r="D53" t="str">
            <v>KATERINE</v>
          </cell>
          <cell r="E53" t="str">
            <v xml:space="preserve">KATERINE ARROYAVE CARVAJAL </v>
          </cell>
          <cell r="F53" t="str">
            <v>MERCADERISTA CVS</v>
          </cell>
          <cell r="G53" t="str">
            <v>COMERCIAL</v>
          </cell>
          <cell r="H53" t="str">
            <v>02-GC-CV-01</v>
          </cell>
          <cell r="I53" t="str">
            <v>CVS</v>
          </cell>
          <cell r="J53" t="str">
            <v>BELLSOUTH CENTENARIO</v>
          </cell>
          <cell r="K53" t="str">
            <v>CALI</v>
          </cell>
          <cell r="L53">
            <v>37746</v>
          </cell>
          <cell r="M53" t="str">
            <v>ACTIVO</v>
          </cell>
          <cell r="N53">
            <v>332000</v>
          </cell>
          <cell r="O53">
            <v>245000</v>
          </cell>
          <cell r="P53">
            <v>41</v>
          </cell>
          <cell r="Q53">
            <v>334833.33333333337</v>
          </cell>
          <cell r="R53">
            <v>0</v>
          </cell>
          <cell r="S53">
            <v>0</v>
          </cell>
          <cell r="T53">
            <v>334833.33333333337</v>
          </cell>
          <cell r="U53">
            <v>18149.333333333336</v>
          </cell>
          <cell r="V53">
            <v>15320</v>
          </cell>
          <cell r="W53">
            <v>0</v>
          </cell>
          <cell r="Y53">
            <v>0</v>
          </cell>
          <cell r="Z53">
            <v>33469.333333333336</v>
          </cell>
          <cell r="AA53">
            <v>301364.00000000006</v>
          </cell>
          <cell r="AB53" t="str">
            <v>NUEVO</v>
          </cell>
          <cell r="AC53">
            <v>54447.999999999993</v>
          </cell>
          <cell r="AD53">
            <v>61254</v>
          </cell>
          <cell r="AE53">
            <v>2368.4879999999998</v>
          </cell>
          <cell r="AF53">
            <v>22686.666666666668</v>
          </cell>
          <cell r="AG53">
            <v>442121.15466666676</v>
          </cell>
        </row>
        <row r="54">
          <cell r="A54">
            <v>47</v>
          </cell>
          <cell r="B54">
            <v>29687308</v>
          </cell>
          <cell r="C54" t="str">
            <v>DICTTO MACHADO</v>
          </cell>
          <cell r="D54" t="str">
            <v>JUDY ALEXANDRA</v>
          </cell>
          <cell r="E54" t="str">
            <v>JUDY ALEXANDRA DICTTO MACHADO</v>
          </cell>
          <cell r="F54" t="str">
            <v>MERCADERISTA CVS</v>
          </cell>
          <cell r="G54" t="str">
            <v>COMERCIAL</v>
          </cell>
          <cell r="H54" t="str">
            <v>20-GC-CV-01</v>
          </cell>
          <cell r="I54" t="str">
            <v>CVS</v>
          </cell>
          <cell r="J54" t="str">
            <v>BELLSOUTH</v>
          </cell>
          <cell r="K54" t="str">
            <v>PALMIRA</v>
          </cell>
          <cell r="L54">
            <v>37530</v>
          </cell>
          <cell r="M54" t="str">
            <v>ACTIVO</v>
          </cell>
          <cell r="N54">
            <v>332000</v>
          </cell>
          <cell r="O54">
            <v>245000</v>
          </cell>
          <cell r="P54">
            <v>15</v>
          </cell>
          <cell r="Q54">
            <v>122500</v>
          </cell>
          <cell r="R54">
            <v>0</v>
          </cell>
          <cell r="S54">
            <v>0</v>
          </cell>
          <cell r="T54">
            <v>122500</v>
          </cell>
          <cell r="U54">
            <v>6640</v>
          </cell>
          <cell r="V54">
            <v>5610</v>
          </cell>
          <cell r="W54">
            <v>0</v>
          </cell>
          <cell r="X54">
            <v>35000</v>
          </cell>
          <cell r="Y54">
            <v>0</v>
          </cell>
          <cell r="Z54">
            <v>47250</v>
          </cell>
          <cell r="AA54">
            <v>75250</v>
          </cell>
          <cell r="AB54">
            <v>3062005248682</v>
          </cell>
          <cell r="AC54">
            <v>19920</v>
          </cell>
          <cell r="AD54">
            <v>22410</v>
          </cell>
          <cell r="AE54">
            <v>866.52</v>
          </cell>
          <cell r="AF54">
            <v>8300</v>
          </cell>
          <cell r="AG54">
            <v>126746.52</v>
          </cell>
        </row>
        <row r="55">
          <cell r="A55">
            <v>48</v>
          </cell>
          <cell r="B55">
            <v>29544722</v>
          </cell>
          <cell r="C55" t="str">
            <v>VALENCIA PONCE</v>
          </cell>
          <cell r="D55" t="str">
            <v>LINA MARCELA</v>
          </cell>
          <cell r="E55" t="str">
            <v>LINA MARCELA VALENCIA PONCE</v>
          </cell>
          <cell r="F55" t="str">
            <v>MERCADERISTA CVS</v>
          </cell>
          <cell r="G55" t="str">
            <v>COMERCIAL</v>
          </cell>
          <cell r="H55" t="str">
            <v>21-GC-CV-01</v>
          </cell>
          <cell r="I55" t="str">
            <v>CVS</v>
          </cell>
          <cell r="J55" t="str">
            <v>BELLSOUTH</v>
          </cell>
          <cell r="K55" t="str">
            <v>BUGA</v>
          </cell>
          <cell r="L55">
            <v>37561</v>
          </cell>
          <cell r="M55" t="str">
            <v>ACTIVO</v>
          </cell>
          <cell r="N55">
            <v>332000</v>
          </cell>
          <cell r="O55">
            <v>245000</v>
          </cell>
          <cell r="P55">
            <v>15</v>
          </cell>
          <cell r="Q55">
            <v>122500</v>
          </cell>
          <cell r="R55">
            <v>0</v>
          </cell>
          <cell r="S55">
            <v>0</v>
          </cell>
          <cell r="T55">
            <v>122500</v>
          </cell>
          <cell r="U55">
            <v>6640</v>
          </cell>
          <cell r="V55">
            <v>5610</v>
          </cell>
          <cell r="W55">
            <v>0</v>
          </cell>
          <cell r="Y55">
            <v>0</v>
          </cell>
          <cell r="Z55">
            <v>12250</v>
          </cell>
          <cell r="AA55">
            <v>110250</v>
          </cell>
          <cell r="AB55" t="str">
            <v>016470203361 DAVIVIENDA</v>
          </cell>
          <cell r="AC55">
            <v>19920</v>
          </cell>
          <cell r="AD55">
            <v>22410</v>
          </cell>
          <cell r="AE55">
            <v>866.52</v>
          </cell>
          <cell r="AF55">
            <v>8300</v>
          </cell>
          <cell r="AG55">
            <v>161746.52000000002</v>
          </cell>
        </row>
        <row r="56">
          <cell r="A56">
            <v>49</v>
          </cell>
          <cell r="B56">
            <v>65781221</v>
          </cell>
          <cell r="C56" t="str">
            <v>ARISTIZABAL RIVIERE</v>
          </cell>
          <cell r="D56" t="str">
            <v>CATALINA</v>
          </cell>
          <cell r="E56" t="str">
            <v>CATALINA ARISTIZABAL RIVIERE</v>
          </cell>
          <cell r="F56" t="str">
            <v>MERCADERISTA CVS</v>
          </cell>
          <cell r="G56" t="str">
            <v>COMERCIAL</v>
          </cell>
          <cell r="H56" t="str">
            <v>01-GC-CV-13</v>
          </cell>
          <cell r="I56" t="str">
            <v>CVS</v>
          </cell>
          <cell r="J56" t="str">
            <v>CPS COMCEL UNICENTRO PUNTO CELULAR</v>
          </cell>
          <cell r="K56" t="str">
            <v>BOGOTA</v>
          </cell>
          <cell r="L56">
            <v>37739</v>
          </cell>
          <cell r="M56" t="str">
            <v>ACTIVO</v>
          </cell>
          <cell r="N56">
            <v>332000</v>
          </cell>
          <cell r="O56">
            <v>245000</v>
          </cell>
          <cell r="P56">
            <v>15</v>
          </cell>
          <cell r="Q56">
            <v>122500</v>
          </cell>
          <cell r="R56">
            <v>0</v>
          </cell>
          <cell r="S56">
            <v>0</v>
          </cell>
          <cell r="T56">
            <v>122500</v>
          </cell>
          <cell r="U56">
            <v>6640</v>
          </cell>
          <cell r="V56">
            <v>5610</v>
          </cell>
          <cell r="W56">
            <v>0</v>
          </cell>
          <cell r="Y56">
            <v>0</v>
          </cell>
          <cell r="Z56">
            <v>12250</v>
          </cell>
          <cell r="AA56">
            <v>110250</v>
          </cell>
          <cell r="AB56" t="str">
            <v>NUEVO</v>
          </cell>
          <cell r="AC56">
            <v>19920</v>
          </cell>
          <cell r="AD56">
            <v>22410</v>
          </cell>
          <cell r="AE56">
            <v>866.52</v>
          </cell>
          <cell r="AF56">
            <v>8300</v>
          </cell>
          <cell r="AG56">
            <v>161746.52000000002</v>
          </cell>
        </row>
        <row r="57">
          <cell r="A57">
            <v>50</v>
          </cell>
          <cell r="B57">
            <v>31792739</v>
          </cell>
          <cell r="C57" t="str">
            <v>GALVEZ SANCHEZ</v>
          </cell>
          <cell r="D57" t="str">
            <v>PAOLA ANDREA</v>
          </cell>
          <cell r="E57" t="str">
            <v>PAOLA ANDREA GALVEZ SANCHEZ</v>
          </cell>
          <cell r="F57" t="str">
            <v>MERCADERISTA CVS</v>
          </cell>
          <cell r="G57" t="str">
            <v>COMERCIAL</v>
          </cell>
          <cell r="H57" t="str">
            <v>22-GC-CV-01</v>
          </cell>
          <cell r="I57" t="str">
            <v>CVS</v>
          </cell>
          <cell r="J57" t="str">
            <v>BELLSOUTH</v>
          </cell>
          <cell r="K57" t="str">
            <v>TULUA</v>
          </cell>
          <cell r="L57">
            <v>37530</v>
          </cell>
          <cell r="M57" t="str">
            <v>ACTIVO</v>
          </cell>
          <cell r="N57">
            <v>332000</v>
          </cell>
          <cell r="O57">
            <v>245000</v>
          </cell>
          <cell r="P57">
            <v>15</v>
          </cell>
          <cell r="Q57">
            <v>122500</v>
          </cell>
          <cell r="R57">
            <v>0</v>
          </cell>
          <cell r="S57">
            <v>0</v>
          </cell>
          <cell r="T57">
            <v>122500</v>
          </cell>
          <cell r="U57">
            <v>6640</v>
          </cell>
          <cell r="V57">
            <v>5610</v>
          </cell>
          <cell r="W57">
            <v>0</v>
          </cell>
          <cell r="Y57">
            <v>0</v>
          </cell>
          <cell r="Z57">
            <v>12250</v>
          </cell>
          <cell r="AA57">
            <v>110250</v>
          </cell>
          <cell r="AB57">
            <v>3063011604537</v>
          </cell>
          <cell r="AC57">
            <v>19920</v>
          </cell>
          <cell r="AD57">
            <v>22410</v>
          </cell>
          <cell r="AE57">
            <v>866.52</v>
          </cell>
          <cell r="AF57">
            <v>8300</v>
          </cell>
          <cell r="AG57">
            <v>161746.52000000002</v>
          </cell>
        </row>
        <row r="58">
          <cell r="A58">
            <v>51</v>
          </cell>
          <cell r="B58">
            <v>39048300</v>
          </cell>
          <cell r="C58" t="str">
            <v>PEÑA</v>
          </cell>
          <cell r="D58" t="str">
            <v>DENIRIS LORENA</v>
          </cell>
          <cell r="E58" t="str">
            <v>DENIRIS LORENA PEÑA</v>
          </cell>
          <cell r="F58" t="str">
            <v>MERCADERISTA CVS</v>
          </cell>
          <cell r="G58" t="str">
            <v>COMERCIAL</v>
          </cell>
          <cell r="H58" t="str">
            <v>23-GC-CV-01</v>
          </cell>
          <cell r="I58" t="str">
            <v>CVS</v>
          </cell>
          <cell r="J58" t="str">
            <v>BELLSOUTH</v>
          </cell>
          <cell r="K58" t="str">
            <v>SANTA MARTA</v>
          </cell>
          <cell r="L58">
            <v>37530</v>
          </cell>
          <cell r="M58" t="str">
            <v>ACTIVO</v>
          </cell>
          <cell r="N58">
            <v>332000</v>
          </cell>
          <cell r="O58">
            <v>245000</v>
          </cell>
          <cell r="P58">
            <v>15</v>
          </cell>
          <cell r="Q58">
            <v>122500</v>
          </cell>
          <cell r="R58">
            <v>0</v>
          </cell>
          <cell r="S58">
            <v>0</v>
          </cell>
          <cell r="T58">
            <v>122500</v>
          </cell>
          <cell r="U58">
            <v>6640</v>
          </cell>
          <cell r="V58">
            <v>5610</v>
          </cell>
          <cell r="W58">
            <v>0</v>
          </cell>
          <cell r="Y58">
            <v>0</v>
          </cell>
          <cell r="Z58">
            <v>12250</v>
          </cell>
          <cell r="AA58">
            <v>110250</v>
          </cell>
          <cell r="AB58">
            <v>4503007025671</v>
          </cell>
          <cell r="AC58">
            <v>19920</v>
          </cell>
          <cell r="AD58">
            <v>22410</v>
          </cell>
          <cell r="AE58">
            <v>866.52</v>
          </cell>
          <cell r="AF58">
            <v>8300</v>
          </cell>
          <cell r="AG58">
            <v>161746.52000000002</v>
          </cell>
        </row>
        <row r="59">
          <cell r="A59">
            <v>52</v>
          </cell>
          <cell r="B59">
            <v>42018054</v>
          </cell>
          <cell r="C59" t="str">
            <v>PARRA COBALEDA</v>
          </cell>
          <cell r="D59" t="str">
            <v>BEATRIZ  ADRIANA</v>
          </cell>
          <cell r="E59" t="str">
            <v>BEATRIZ  ADRIANA PARRA COBALEDA</v>
          </cell>
          <cell r="F59" t="str">
            <v>MERCADERISTA CVS</v>
          </cell>
          <cell r="G59" t="str">
            <v>COMERCIAL</v>
          </cell>
          <cell r="H59" t="str">
            <v>25-GC-CV-01</v>
          </cell>
          <cell r="I59" t="str">
            <v>CVS</v>
          </cell>
          <cell r="J59" t="str">
            <v>BELLSOUTH</v>
          </cell>
          <cell r="K59" t="str">
            <v>PEREIRA</v>
          </cell>
          <cell r="L59">
            <v>37530</v>
          </cell>
          <cell r="M59" t="str">
            <v>ACTIVO</v>
          </cell>
          <cell r="N59">
            <v>332000</v>
          </cell>
          <cell r="O59">
            <v>245000</v>
          </cell>
          <cell r="P59">
            <v>15</v>
          </cell>
          <cell r="Q59">
            <v>122500</v>
          </cell>
          <cell r="R59">
            <v>0</v>
          </cell>
          <cell r="S59">
            <v>0</v>
          </cell>
          <cell r="T59">
            <v>122500</v>
          </cell>
          <cell r="U59">
            <v>6640</v>
          </cell>
          <cell r="V59">
            <v>5610</v>
          </cell>
          <cell r="W59">
            <v>0</v>
          </cell>
          <cell r="Y59">
            <v>0</v>
          </cell>
          <cell r="Z59">
            <v>12250</v>
          </cell>
          <cell r="AA59">
            <v>110250</v>
          </cell>
          <cell r="AB59">
            <v>7062000892524</v>
          </cell>
          <cell r="AC59">
            <v>19920</v>
          </cell>
          <cell r="AD59">
            <v>22410</v>
          </cell>
          <cell r="AE59">
            <v>866.52</v>
          </cell>
          <cell r="AF59">
            <v>8300</v>
          </cell>
          <cell r="AG59">
            <v>161746.52000000002</v>
          </cell>
        </row>
        <row r="60">
          <cell r="I60" t="str">
            <v>Total CVS</v>
          </cell>
          <cell r="O60">
            <v>10690000</v>
          </cell>
          <cell r="Q60">
            <v>5696166.666666666</v>
          </cell>
          <cell r="R60">
            <v>0</v>
          </cell>
          <cell r="S60">
            <v>0</v>
          </cell>
          <cell r="T60">
            <v>5696166.666666666</v>
          </cell>
          <cell r="U60">
            <v>304554.66666666669</v>
          </cell>
          <cell r="V60">
            <v>257270</v>
          </cell>
          <cell r="W60">
            <v>0</v>
          </cell>
          <cell r="X60">
            <v>55000</v>
          </cell>
          <cell r="Y60">
            <v>0</v>
          </cell>
          <cell r="Z60">
            <v>616824.66666666663</v>
          </cell>
          <cell r="AA60">
            <v>5079342</v>
          </cell>
          <cell r="AC60">
            <v>913664</v>
          </cell>
          <cell r="AD60">
            <v>1027872</v>
          </cell>
          <cell r="AE60">
            <v>39744.383999999991</v>
          </cell>
          <cell r="AF60">
            <v>380693.33333333337</v>
          </cell>
          <cell r="AG60">
            <v>7441315.7173333298</v>
          </cell>
        </row>
        <row r="61">
          <cell r="A61">
            <v>53</v>
          </cell>
          <cell r="B61">
            <v>80055199</v>
          </cell>
          <cell r="C61" t="str">
            <v>AVENDAÑO GUEVARA</v>
          </cell>
          <cell r="D61" t="str">
            <v>GERSON ATYWENSSON</v>
          </cell>
          <cell r="E61" t="str">
            <v>GERSON ATYWENSSON AVENDAÑO GUEVARA</v>
          </cell>
          <cell r="F61" t="str">
            <v>OPERARIO DE DESPACHOS</v>
          </cell>
          <cell r="G61" t="str">
            <v>OPERACIONES</v>
          </cell>
          <cell r="H61" t="str">
            <v>01-GO-DO-01</v>
          </cell>
          <cell r="I61" t="str">
            <v>DESPACHOS</v>
          </cell>
          <cell r="J61" t="str">
            <v>ZONA FRANCA</v>
          </cell>
          <cell r="K61" t="str">
            <v>BOGOTA</v>
          </cell>
          <cell r="L61">
            <v>37696</v>
          </cell>
          <cell r="M61" t="str">
            <v>ACTIVO</v>
          </cell>
          <cell r="N61">
            <v>332000</v>
          </cell>
          <cell r="O61">
            <v>411111.66666666669</v>
          </cell>
          <cell r="P61">
            <v>15</v>
          </cell>
          <cell r="Q61">
            <v>205555.83333333334</v>
          </cell>
          <cell r="R61">
            <v>0</v>
          </cell>
          <cell r="S61">
            <v>18750</v>
          </cell>
          <cell r="T61">
            <v>224305.83333333334</v>
          </cell>
          <cell r="U61">
            <v>6640</v>
          </cell>
          <cell r="V61">
            <v>5610</v>
          </cell>
          <cell r="W61">
            <v>0</v>
          </cell>
          <cell r="Y61">
            <v>0</v>
          </cell>
          <cell r="Z61">
            <v>12250</v>
          </cell>
          <cell r="AA61">
            <v>212055.83333333334</v>
          </cell>
          <cell r="AB61" t="str">
            <v>000597286 BOGOTA</v>
          </cell>
          <cell r="AC61">
            <v>19920</v>
          </cell>
          <cell r="AD61">
            <v>22410</v>
          </cell>
          <cell r="AE61">
            <v>866.52</v>
          </cell>
          <cell r="AF61">
            <v>8300</v>
          </cell>
          <cell r="AG61">
            <v>263552.35333333333</v>
          </cell>
        </row>
        <row r="62">
          <cell r="A62">
            <v>54</v>
          </cell>
          <cell r="B62">
            <v>80223057</v>
          </cell>
          <cell r="C62" t="str">
            <v>HOYOS TORRES</v>
          </cell>
          <cell r="D62" t="str">
            <v>JHON ALEXANDER</v>
          </cell>
          <cell r="E62" t="str">
            <v>JHON ALEXANDER HOYOS TORRES</v>
          </cell>
          <cell r="F62" t="str">
            <v>OPERARIO DE DESPACHOS</v>
          </cell>
          <cell r="G62" t="str">
            <v>OPERACIONES</v>
          </cell>
          <cell r="H62" t="str">
            <v>01-GO-DO-01</v>
          </cell>
          <cell r="I62" t="str">
            <v>DESPACHOS</v>
          </cell>
          <cell r="J62" t="str">
            <v>ZONA FRANCA</v>
          </cell>
          <cell r="K62" t="str">
            <v>BOGOTA</v>
          </cell>
          <cell r="L62">
            <v>37696</v>
          </cell>
          <cell r="M62" t="str">
            <v>INACTIVO</v>
          </cell>
          <cell r="N62">
            <v>332000</v>
          </cell>
          <cell r="O62">
            <v>411111.66666666669</v>
          </cell>
          <cell r="P62">
            <v>15</v>
          </cell>
          <cell r="Q62">
            <v>205555.83333333334</v>
          </cell>
          <cell r="R62">
            <v>0</v>
          </cell>
          <cell r="S62">
            <v>18750</v>
          </cell>
          <cell r="T62">
            <v>224305.83333333334</v>
          </cell>
          <cell r="U62">
            <v>6640</v>
          </cell>
          <cell r="V62">
            <v>5610</v>
          </cell>
          <cell r="W62">
            <v>0</v>
          </cell>
          <cell r="X62">
            <v>7192</v>
          </cell>
          <cell r="Y62">
            <v>0</v>
          </cell>
          <cell r="Z62">
            <v>19442</v>
          </cell>
          <cell r="AA62">
            <v>204863.83333333334</v>
          </cell>
          <cell r="AB62" t="str">
            <v>000595561 BOGOTA</v>
          </cell>
          <cell r="AC62">
            <v>19920</v>
          </cell>
          <cell r="AD62">
            <v>22410</v>
          </cell>
          <cell r="AE62">
            <v>866.52</v>
          </cell>
          <cell r="AF62">
            <v>8300</v>
          </cell>
          <cell r="AG62">
            <v>256360.35333333333</v>
          </cell>
        </row>
        <row r="63">
          <cell r="I63" t="str">
            <v>Total DESPACHOS</v>
          </cell>
          <cell r="O63">
            <v>822223.33333333337</v>
          </cell>
          <cell r="Q63">
            <v>411111.66666666669</v>
          </cell>
          <cell r="R63">
            <v>0</v>
          </cell>
          <cell r="S63">
            <v>37500</v>
          </cell>
          <cell r="T63">
            <v>448611.66666666669</v>
          </cell>
          <cell r="U63">
            <v>13280</v>
          </cell>
          <cell r="V63">
            <v>11220</v>
          </cell>
          <cell r="W63">
            <v>0</v>
          </cell>
          <cell r="X63">
            <v>7192</v>
          </cell>
          <cell r="Y63">
            <v>0</v>
          </cell>
          <cell r="Z63">
            <v>31692</v>
          </cell>
          <cell r="AA63">
            <v>416919.66666666669</v>
          </cell>
          <cell r="AC63">
            <v>39840</v>
          </cell>
          <cell r="AD63">
            <v>44820</v>
          </cell>
          <cell r="AE63">
            <v>1733.04</v>
          </cell>
          <cell r="AF63">
            <v>16600</v>
          </cell>
          <cell r="AG63">
            <v>519912.70666666667</v>
          </cell>
        </row>
        <row r="64">
          <cell r="A64">
            <v>55</v>
          </cell>
          <cell r="B64">
            <v>79765277</v>
          </cell>
          <cell r="C64" t="str">
            <v>PATARROYO</v>
          </cell>
          <cell r="D64" t="str">
            <v>RAFAEL ERNESTO</v>
          </cell>
          <cell r="E64" t="str">
            <v>RAFAEL ERNESTO PATARROYO</v>
          </cell>
          <cell r="F64" t="str">
            <v xml:space="preserve">AUX. DE FACTURACION </v>
          </cell>
          <cell r="G64" t="str">
            <v>LOGISTICA</v>
          </cell>
          <cell r="H64" t="str">
            <v>01-GF-DA-02</v>
          </cell>
          <cell r="I64" t="str">
            <v>FACTURACION</v>
          </cell>
          <cell r="J64" t="str">
            <v>ZONA FRANCA</v>
          </cell>
          <cell r="K64" t="str">
            <v>BOGOTA</v>
          </cell>
          <cell r="L64">
            <v>37696</v>
          </cell>
          <cell r="M64" t="str">
            <v>ACTIVO</v>
          </cell>
          <cell r="N64">
            <v>332000</v>
          </cell>
          <cell r="O64">
            <v>546172.5</v>
          </cell>
          <cell r="P64">
            <v>15</v>
          </cell>
          <cell r="Q64">
            <v>273086.25</v>
          </cell>
          <cell r="R64">
            <v>0</v>
          </cell>
          <cell r="S64">
            <v>18750</v>
          </cell>
          <cell r="T64">
            <v>291836.25</v>
          </cell>
          <cell r="U64">
            <v>6640</v>
          </cell>
          <cell r="V64">
            <v>5610</v>
          </cell>
          <cell r="W64">
            <v>0</v>
          </cell>
          <cell r="Y64">
            <v>0</v>
          </cell>
          <cell r="Z64">
            <v>12250</v>
          </cell>
          <cell r="AA64">
            <v>279586.25</v>
          </cell>
          <cell r="AB64" t="str">
            <v>000594275 BOGOTA</v>
          </cell>
          <cell r="AC64">
            <v>19920</v>
          </cell>
          <cell r="AD64">
            <v>22410</v>
          </cell>
          <cell r="AE64">
            <v>866.52</v>
          </cell>
          <cell r="AF64">
            <v>8300</v>
          </cell>
          <cell r="AG64">
            <v>331082.77</v>
          </cell>
        </row>
        <row r="65">
          <cell r="I65" t="str">
            <v>Total FACTURACION</v>
          </cell>
          <cell r="O65">
            <v>546172.5</v>
          </cell>
          <cell r="Q65">
            <v>273086.25</v>
          </cell>
          <cell r="R65">
            <v>0</v>
          </cell>
          <cell r="S65">
            <v>18750</v>
          </cell>
          <cell r="T65">
            <v>291836.25</v>
          </cell>
          <cell r="U65">
            <v>6640</v>
          </cell>
          <cell r="V65">
            <v>5610</v>
          </cell>
          <cell r="W65">
            <v>0</v>
          </cell>
          <cell r="X65">
            <v>0</v>
          </cell>
          <cell r="Y65">
            <v>0</v>
          </cell>
          <cell r="Z65">
            <v>12250</v>
          </cell>
          <cell r="AA65">
            <v>279586.25</v>
          </cell>
          <cell r="AC65">
            <v>19920</v>
          </cell>
          <cell r="AD65">
            <v>22410</v>
          </cell>
          <cell r="AE65">
            <v>866.52</v>
          </cell>
          <cell r="AF65">
            <v>8300</v>
          </cell>
          <cell r="AG65">
            <v>331082.77</v>
          </cell>
        </row>
        <row r="66">
          <cell r="A66">
            <v>56</v>
          </cell>
          <cell r="B66">
            <v>43903722</v>
          </cell>
          <cell r="C66" t="str">
            <v>TORO OSORIO</v>
          </cell>
          <cell r="D66" t="str">
            <v xml:space="preserve">PAULA ANDREA </v>
          </cell>
          <cell r="E66" t="str">
            <v>PAULA ANDREA  TORO OSORIO</v>
          </cell>
          <cell r="F66" t="str">
            <v>AUXILIAR ADMINISTRATIVA</v>
          </cell>
          <cell r="G66" t="str">
            <v>FINANZAS</v>
          </cell>
          <cell r="H66" t="str">
            <v>03-GF-DA-00</v>
          </cell>
          <cell r="I66" t="str">
            <v>FINANZAS</v>
          </cell>
          <cell r="J66" t="str">
            <v>MEDELLIN</v>
          </cell>
          <cell r="K66" t="str">
            <v>MEDELLIN</v>
          </cell>
          <cell r="L66">
            <v>37500</v>
          </cell>
          <cell r="M66" t="str">
            <v>ACTIVO</v>
          </cell>
          <cell r="N66">
            <v>166000</v>
          </cell>
          <cell r="O66">
            <v>224616</v>
          </cell>
          <cell r="P66">
            <v>15</v>
          </cell>
          <cell r="Q66">
            <v>112308</v>
          </cell>
          <cell r="R66">
            <v>0</v>
          </cell>
          <cell r="S66">
            <v>9375</v>
          </cell>
          <cell r="T66">
            <v>121683</v>
          </cell>
          <cell r="U66">
            <v>3320</v>
          </cell>
          <cell r="V66">
            <v>2810</v>
          </cell>
          <cell r="W66">
            <v>0</v>
          </cell>
          <cell r="Y66">
            <v>0</v>
          </cell>
          <cell r="Z66">
            <v>6130</v>
          </cell>
          <cell r="AA66">
            <v>115553</v>
          </cell>
          <cell r="AB66">
            <v>1024002654258</v>
          </cell>
          <cell r="AC66">
            <v>9960</v>
          </cell>
          <cell r="AD66">
            <v>11205</v>
          </cell>
          <cell r="AE66">
            <v>433.26</v>
          </cell>
          <cell r="AF66">
            <v>4150</v>
          </cell>
          <cell r="AG66">
            <v>141301.26</v>
          </cell>
        </row>
        <row r="67">
          <cell r="I67" t="str">
            <v>Total FINANZAS</v>
          </cell>
          <cell r="O67">
            <v>224616</v>
          </cell>
          <cell r="Q67">
            <v>112308</v>
          </cell>
          <cell r="R67">
            <v>0</v>
          </cell>
          <cell r="S67">
            <v>9375</v>
          </cell>
          <cell r="T67">
            <v>121683</v>
          </cell>
          <cell r="U67">
            <v>3320</v>
          </cell>
          <cell r="V67">
            <v>2810</v>
          </cell>
          <cell r="W67">
            <v>0</v>
          </cell>
          <cell r="X67">
            <v>0</v>
          </cell>
          <cell r="Y67">
            <v>0</v>
          </cell>
          <cell r="Z67">
            <v>6130</v>
          </cell>
          <cell r="AA67">
            <v>115553</v>
          </cell>
          <cell r="AC67">
            <v>9960</v>
          </cell>
          <cell r="AD67">
            <v>11205</v>
          </cell>
          <cell r="AE67">
            <v>433.26</v>
          </cell>
          <cell r="AF67">
            <v>4150</v>
          </cell>
          <cell r="AG67">
            <v>141301.26</v>
          </cell>
        </row>
        <row r="68">
          <cell r="A68">
            <v>57</v>
          </cell>
          <cell r="B68">
            <v>79854194</v>
          </cell>
          <cell r="C68" t="str">
            <v xml:space="preserve"> ACOSTA RODRIGUEZ</v>
          </cell>
          <cell r="D68" t="str">
            <v>ANDRES LEONARDO</v>
          </cell>
          <cell r="E68" t="str">
            <v>ANDRES LEONARDO  ACOSTA RODRIGUEZ</v>
          </cell>
          <cell r="F68" t="str">
            <v>OPERARIO FULFILLMENT</v>
          </cell>
          <cell r="G68" t="str">
            <v>OPERACIONES</v>
          </cell>
          <cell r="H68" t="str">
            <v>01-GO-DF-00</v>
          </cell>
          <cell r="I68" t="str">
            <v>FULFILLMENT</v>
          </cell>
          <cell r="J68" t="str">
            <v>ZONA FRANCA</v>
          </cell>
          <cell r="K68" t="str">
            <v>BOGOTA</v>
          </cell>
          <cell r="L68">
            <v>37696</v>
          </cell>
          <cell r="M68" t="str">
            <v>ACTIVO</v>
          </cell>
          <cell r="N68">
            <v>332000</v>
          </cell>
          <cell r="O68">
            <v>411111.66666666669</v>
          </cell>
          <cell r="P68">
            <v>15</v>
          </cell>
          <cell r="Q68">
            <v>205555.83333333334</v>
          </cell>
          <cell r="R68">
            <v>0</v>
          </cell>
          <cell r="S68">
            <v>18750</v>
          </cell>
          <cell r="T68">
            <v>224305.83333333334</v>
          </cell>
          <cell r="U68">
            <v>6640</v>
          </cell>
          <cell r="V68">
            <v>5610</v>
          </cell>
          <cell r="W68">
            <v>0</v>
          </cell>
          <cell r="Y68">
            <v>0</v>
          </cell>
          <cell r="Z68">
            <v>12250</v>
          </cell>
          <cell r="AA68">
            <v>212055.83333333334</v>
          </cell>
          <cell r="AB68" t="str">
            <v>0004470281462 DAVIVIEN</v>
          </cell>
          <cell r="AC68">
            <v>19920</v>
          </cell>
          <cell r="AD68">
            <v>22410</v>
          </cell>
          <cell r="AE68">
            <v>866.52</v>
          </cell>
          <cell r="AF68">
            <v>8300</v>
          </cell>
          <cell r="AG68">
            <v>263552.35333333333</v>
          </cell>
        </row>
        <row r="69">
          <cell r="A69">
            <v>58</v>
          </cell>
          <cell r="B69">
            <v>79811144</v>
          </cell>
          <cell r="C69" t="str">
            <v xml:space="preserve"> VELEZ CASTILLO</v>
          </cell>
          <cell r="D69" t="str">
            <v>PEDRO JORGE</v>
          </cell>
          <cell r="E69" t="str">
            <v>PEDRO JORGE  VELEZ CASTILLO</v>
          </cell>
          <cell r="F69" t="str">
            <v>OPERARIO FULFILLMENT</v>
          </cell>
          <cell r="G69" t="str">
            <v>OPERACIONES</v>
          </cell>
          <cell r="H69" t="str">
            <v>01-GO-DF-00</v>
          </cell>
          <cell r="I69" t="str">
            <v>FULFILLMENT</v>
          </cell>
          <cell r="J69" t="str">
            <v>ZONA FRANCA</v>
          </cell>
          <cell r="K69" t="str">
            <v>BOGOTA</v>
          </cell>
          <cell r="L69">
            <v>37696</v>
          </cell>
          <cell r="M69" t="str">
            <v>ACTIVO</v>
          </cell>
          <cell r="N69">
            <v>332000</v>
          </cell>
          <cell r="O69">
            <v>411111.66666666669</v>
          </cell>
          <cell r="P69">
            <v>15</v>
          </cell>
          <cell r="Q69">
            <v>205555.83333333334</v>
          </cell>
          <cell r="R69">
            <v>0</v>
          </cell>
          <cell r="S69">
            <v>18750</v>
          </cell>
          <cell r="T69">
            <v>224305.83333333334</v>
          </cell>
          <cell r="U69">
            <v>6640</v>
          </cell>
          <cell r="V69">
            <v>5610</v>
          </cell>
          <cell r="W69">
            <v>0</v>
          </cell>
          <cell r="Y69">
            <v>0</v>
          </cell>
          <cell r="Z69">
            <v>12250</v>
          </cell>
          <cell r="AA69">
            <v>212055.83333333334</v>
          </cell>
          <cell r="AB69" t="str">
            <v>092255686 BOGOTA</v>
          </cell>
          <cell r="AC69">
            <v>19920</v>
          </cell>
          <cell r="AD69">
            <v>22410</v>
          </cell>
          <cell r="AE69">
            <v>866.52</v>
          </cell>
          <cell r="AF69">
            <v>8300</v>
          </cell>
          <cell r="AG69">
            <v>263552.35333333333</v>
          </cell>
        </row>
        <row r="70">
          <cell r="A70">
            <v>59</v>
          </cell>
          <cell r="B70">
            <v>52545187</v>
          </cell>
          <cell r="C70" t="str">
            <v>BETANCOURT</v>
          </cell>
          <cell r="D70" t="str">
            <v xml:space="preserve">ERIKA ANDREA </v>
          </cell>
          <cell r="E70" t="str">
            <v>ERIKA ANDREA  BETANCOURT</v>
          </cell>
          <cell r="F70" t="str">
            <v>OPERARIO FULFILLMENT</v>
          </cell>
          <cell r="G70" t="str">
            <v>OPERACIONES</v>
          </cell>
          <cell r="H70" t="str">
            <v>01-GO-DF-00</v>
          </cell>
          <cell r="I70" t="str">
            <v>FULFILLMENT</v>
          </cell>
          <cell r="J70" t="str">
            <v>ZONA FRANCA</v>
          </cell>
          <cell r="K70" t="str">
            <v>BOGOTA</v>
          </cell>
          <cell r="L70">
            <v>37696</v>
          </cell>
          <cell r="M70" t="str">
            <v>ACTIVO</v>
          </cell>
          <cell r="N70">
            <v>332000</v>
          </cell>
          <cell r="O70">
            <v>411111.66666666669</v>
          </cell>
          <cell r="P70">
            <v>15</v>
          </cell>
          <cell r="Q70">
            <v>205555.83333333334</v>
          </cell>
          <cell r="R70">
            <v>0</v>
          </cell>
          <cell r="S70">
            <v>18750</v>
          </cell>
          <cell r="T70">
            <v>224305.83333333334</v>
          </cell>
          <cell r="U70">
            <v>6640</v>
          </cell>
          <cell r="V70">
            <v>5610</v>
          </cell>
          <cell r="W70">
            <v>0</v>
          </cell>
          <cell r="Y70">
            <v>0</v>
          </cell>
          <cell r="Z70">
            <v>12250</v>
          </cell>
          <cell r="AA70">
            <v>212055.83333333334</v>
          </cell>
          <cell r="AB70" t="str">
            <v>092257104BOGOTA</v>
          </cell>
          <cell r="AC70">
            <v>19920</v>
          </cell>
          <cell r="AD70">
            <v>22410</v>
          </cell>
          <cell r="AE70">
            <v>866.52</v>
          </cell>
          <cell r="AF70">
            <v>8300</v>
          </cell>
          <cell r="AG70">
            <v>263552.35333333333</v>
          </cell>
        </row>
        <row r="71">
          <cell r="A71">
            <v>60</v>
          </cell>
          <cell r="B71">
            <v>52233517</v>
          </cell>
          <cell r="C71" t="str">
            <v>CARDOZO MOZO</v>
          </cell>
          <cell r="D71" t="str">
            <v xml:space="preserve">MARIA LEONOR </v>
          </cell>
          <cell r="E71" t="str">
            <v>MARIA LEONOR  CARDOZO MOZO</v>
          </cell>
          <cell r="F71" t="str">
            <v>OPERARIO FULFILLMENT</v>
          </cell>
          <cell r="G71" t="str">
            <v>OPERACIONES</v>
          </cell>
          <cell r="H71" t="str">
            <v>01-GO-DF-00</v>
          </cell>
          <cell r="I71" t="str">
            <v>FULFILLMENT</v>
          </cell>
          <cell r="J71" t="str">
            <v>ZONA FRANCA</v>
          </cell>
          <cell r="K71" t="str">
            <v>BOGOTA</v>
          </cell>
          <cell r="L71">
            <v>37696</v>
          </cell>
          <cell r="M71" t="str">
            <v>ACTIVO</v>
          </cell>
          <cell r="N71">
            <v>332000</v>
          </cell>
          <cell r="O71">
            <v>411111.66666666669</v>
          </cell>
          <cell r="P71">
            <v>15</v>
          </cell>
          <cell r="Q71">
            <v>205555.83333333334</v>
          </cell>
          <cell r="R71">
            <v>0</v>
          </cell>
          <cell r="S71">
            <v>18750</v>
          </cell>
          <cell r="T71">
            <v>224305.83333333334</v>
          </cell>
          <cell r="U71">
            <v>6640</v>
          </cell>
          <cell r="V71">
            <v>5610</v>
          </cell>
          <cell r="W71">
            <v>0</v>
          </cell>
          <cell r="Y71">
            <v>0</v>
          </cell>
          <cell r="Z71">
            <v>12250</v>
          </cell>
          <cell r="AA71">
            <v>212055.83333333334</v>
          </cell>
          <cell r="AB71" t="str">
            <v>092257096BOGOTA</v>
          </cell>
          <cell r="AC71">
            <v>19920</v>
          </cell>
          <cell r="AD71">
            <v>22410</v>
          </cell>
          <cell r="AE71">
            <v>866.52</v>
          </cell>
          <cell r="AF71">
            <v>8300</v>
          </cell>
          <cell r="AG71">
            <v>263552.35333333333</v>
          </cell>
        </row>
        <row r="72">
          <cell r="A72">
            <v>61</v>
          </cell>
          <cell r="B72">
            <v>39745595</v>
          </cell>
          <cell r="C72" t="str">
            <v>CASTELLANOS</v>
          </cell>
          <cell r="D72" t="str">
            <v xml:space="preserve">NELLY CONSUELO </v>
          </cell>
          <cell r="E72" t="str">
            <v>NELLY CONSUELO  CASTELLANOS</v>
          </cell>
          <cell r="F72" t="str">
            <v>OPERARIO FULFILLMENT</v>
          </cell>
          <cell r="G72" t="str">
            <v>OPERACIONES</v>
          </cell>
          <cell r="H72" t="str">
            <v>01-GO-DF-00</v>
          </cell>
          <cell r="I72" t="str">
            <v>FULFILLMENT</v>
          </cell>
          <cell r="J72" t="str">
            <v>ZONA FRANCA</v>
          </cell>
          <cell r="K72" t="str">
            <v>BOGOTA</v>
          </cell>
          <cell r="L72">
            <v>37696</v>
          </cell>
          <cell r="M72" t="str">
            <v>ACTIVO</v>
          </cell>
          <cell r="N72">
            <v>332000</v>
          </cell>
          <cell r="O72">
            <v>411111.66666666669</v>
          </cell>
          <cell r="P72">
            <v>15</v>
          </cell>
          <cell r="Q72">
            <v>205555.83333333334</v>
          </cell>
          <cell r="R72">
            <v>0</v>
          </cell>
          <cell r="S72">
            <v>18750</v>
          </cell>
          <cell r="T72">
            <v>224305.83333333334</v>
          </cell>
          <cell r="U72">
            <v>6640</v>
          </cell>
          <cell r="V72">
            <v>5610</v>
          </cell>
          <cell r="W72">
            <v>0</v>
          </cell>
          <cell r="Y72">
            <v>0</v>
          </cell>
          <cell r="Z72">
            <v>12250</v>
          </cell>
          <cell r="AA72">
            <v>212055.83333333334</v>
          </cell>
          <cell r="AB72" t="str">
            <v>000595421 BOGOTA</v>
          </cell>
          <cell r="AC72">
            <v>19920</v>
          </cell>
          <cell r="AD72">
            <v>22410</v>
          </cell>
          <cell r="AE72">
            <v>866.52</v>
          </cell>
          <cell r="AF72">
            <v>8300</v>
          </cell>
          <cell r="AG72">
            <v>263552.35333333333</v>
          </cell>
        </row>
        <row r="73">
          <cell r="A73">
            <v>62</v>
          </cell>
          <cell r="B73">
            <v>4760093</v>
          </cell>
          <cell r="C73" t="str">
            <v>GOMEZ CARABALI</v>
          </cell>
          <cell r="D73" t="str">
            <v>RIGOBERTO</v>
          </cell>
          <cell r="E73" t="str">
            <v>RIGOBERTO GOMEZ CARABALI</v>
          </cell>
          <cell r="F73" t="str">
            <v>OPERARIO FULFILLMENT</v>
          </cell>
          <cell r="G73" t="str">
            <v>OPERACIONES</v>
          </cell>
          <cell r="H73" t="str">
            <v>01-GO-DF-00</v>
          </cell>
          <cell r="I73" t="str">
            <v>FULFILLMENT</v>
          </cell>
          <cell r="J73" t="str">
            <v>ZONA FRANCA</v>
          </cell>
          <cell r="K73" t="str">
            <v>BOGOTA</v>
          </cell>
          <cell r="L73">
            <v>37696</v>
          </cell>
          <cell r="M73" t="str">
            <v>ACTIVO</v>
          </cell>
          <cell r="N73">
            <v>332000</v>
          </cell>
          <cell r="O73">
            <v>411111.66666666669</v>
          </cell>
          <cell r="P73">
            <v>15</v>
          </cell>
          <cell r="Q73">
            <v>205555.83333333334</v>
          </cell>
          <cell r="R73">
            <v>0</v>
          </cell>
          <cell r="S73">
            <v>18750</v>
          </cell>
          <cell r="T73">
            <v>224305.83333333334</v>
          </cell>
          <cell r="U73">
            <v>6640</v>
          </cell>
          <cell r="V73">
            <v>5610</v>
          </cell>
          <cell r="W73">
            <v>0</v>
          </cell>
          <cell r="Y73">
            <v>0</v>
          </cell>
          <cell r="Z73">
            <v>12250</v>
          </cell>
          <cell r="AA73">
            <v>212055.83333333334</v>
          </cell>
          <cell r="AB73" t="str">
            <v>004470321730DAVIVIEND</v>
          </cell>
          <cell r="AC73">
            <v>19920</v>
          </cell>
          <cell r="AD73">
            <v>22410</v>
          </cell>
          <cell r="AE73">
            <v>866.52</v>
          </cell>
          <cell r="AF73">
            <v>8300</v>
          </cell>
          <cell r="AG73">
            <v>263552.35333333333</v>
          </cell>
        </row>
        <row r="74">
          <cell r="A74">
            <v>63</v>
          </cell>
          <cell r="B74">
            <v>52903085</v>
          </cell>
          <cell r="C74" t="str">
            <v>GUTIERREZ RODRIFGUEZ</v>
          </cell>
          <cell r="D74" t="str">
            <v>DIANA YANETH</v>
          </cell>
          <cell r="E74" t="str">
            <v>DIANA YANETH GUTIERREZ RODRIFGUEZ</v>
          </cell>
          <cell r="F74" t="str">
            <v>OPERARIO FULFILLMENT</v>
          </cell>
          <cell r="G74" t="str">
            <v>OPERACIONES</v>
          </cell>
          <cell r="H74" t="str">
            <v>01-GO-DF-00</v>
          </cell>
          <cell r="I74" t="str">
            <v>FULFILLMENT</v>
          </cell>
          <cell r="J74" t="str">
            <v>ZONA FRANCA</v>
          </cell>
          <cell r="K74" t="str">
            <v>BOGOTA</v>
          </cell>
          <cell r="L74">
            <v>37696</v>
          </cell>
          <cell r="M74" t="str">
            <v>ACTIVO</v>
          </cell>
          <cell r="N74">
            <v>332000</v>
          </cell>
          <cell r="O74">
            <v>411111.66666666669</v>
          </cell>
          <cell r="P74">
            <v>15</v>
          </cell>
          <cell r="Q74">
            <v>205555.83333333334</v>
          </cell>
          <cell r="R74">
            <v>0</v>
          </cell>
          <cell r="S74">
            <v>18750</v>
          </cell>
          <cell r="T74">
            <v>224305.83333333334</v>
          </cell>
          <cell r="U74">
            <v>6640</v>
          </cell>
          <cell r="V74">
            <v>5610</v>
          </cell>
          <cell r="W74">
            <v>0</v>
          </cell>
          <cell r="Y74">
            <v>0</v>
          </cell>
          <cell r="Z74">
            <v>12250</v>
          </cell>
          <cell r="AA74">
            <v>212055.83333333334</v>
          </cell>
          <cell r="AB74" t="str">
            <v>000587691BOGOTA</v>
          </cell>
          <cell r="AC74">
            <v>19920</v>
          </cell>
          <cell r="AD74">
            <v>22410</v>
          </cell>
          <cell r="AE74">
            <v>866.52</v>
          </cell>
          <cell r="AF74">
            <v>8300</v>
          </cell>
          <cell r="AG74">
            <v>263552.35333333333</v>
          </cell>
        </row>
        <row r="75">
          <cell r="A75">
            <v>64</v>
          </cell>
          <cell r="B75">
            <v>79241426</v>
          </cell>
          <cell r="C75" t="str">
            <v>GUTIERREZ TRIVIÑO</v>
          </cell>
          <cell r="D75" t="str">
            <v xml:space="preserve">ORLANDO </v>
          </cell>
          <cell r="E75" t="str">
            <v>ORLANDO  GUTIERREZ TRIVIÑO</v>
          </cell>
          <cell r="F75" t="str">
            <v>OPERARIO FULFILLMENT</v>
          </cell>
          <cell r="G75" t="str">
            <v>OPERACIONES</v>
          </cell>
          <cell r="H75" t="str">
            <v>01-GO-DF-00</v>
          </cell>
          <cell r="I75" t="str">
            <v>FULFILLMENT</v>
          </cell>
          <cell r="J75" t="str">
            <v>ZONA FRANCA</v>
          </cell>
          <cell r="K75" t="str">
            <v>BOGOTA</v>
          </cell>
          <cell r="L75">
            <v>37696</v>
          </cell>
          <cell r="M75" t="str">
            <v>ACTIVO</v>
          </cell>
          <cell r="N75">
            <v>332000</v>
          </cell>
          <cell r="O75">
            <v>411111.66666666669</v>
          </cell>
          <cell r="P75">
            <v>15</v>
          </cell>
          <cell r="Q75">
            <v>205555.83333333334</v>
          </cell>
          <cell r="R75">
            <v>0</v>
          </cell>
          <cell r="S75">
            <v>18750</v>
          </cell>
          <cell r="T75">
            <v>224305.83333333334</v>
          </cell>
          <cell r="U75">
            <v>6640</v>
          </cell>
          <cell r="V75">
            <v>5610</v>
          </cell>
          <cell r="W75">
            <v>0</v>
          </cell>
          <cell r="Y75">
            <v>0</v>
          </cell>
          <cell r="Z75">
            <v>12250</v>
          </cell>
          <cell r="AA75">
            <v>212055.83333333334</v>
          </cell>
          <cell r="AB75" t="str">
            <v>000583344BOGOTA</v>
          </cell>
          <cell r="AC75">
            <v>19920</v>
          </cell>
          <cell r="AD75">
            <v>22410</v>
          </cell>
          <cell r="AE75">
            <v>866.52</v>
          </cell>
          <cell r="AF75">
            <v>8300</v>
          </cell>
          <cell r="AG75">
            <v>263552.35333333333</v>
          </cell>
        </row>
        <row r="76">
          <cell r="A76">
            <v>65</v>
          </cell>
          <cell r="B76">
            <v>80109209</v>
          </cell>
          <cell r="C76" t="str">
            <v>HERNANDEZ AGUDELO</v>
          </cell>
          <cell r="D76" t="str">
            <v xml:space="preserve">GIOVANNY </v>
          </cell>
          <cell r="E76" t="str">
            <v>GIOVANNY  HERNANDEZ AGUDELO</v>
          </cell>
          <cell r="F76" t="str">
            <v>OPERARIO FULFILLMENT</v>
          </cell>
          <cell r="G76" t="str">
            <v>OPERACIONES</v>
          </cell>
          <cell r="H76" t="str">
            <v>01-GO-DF-00</v>
          </cell>
          <cell r="I76" t="str">
            <v>FULFILLMENT</v>
          </cell>
          <cell r="J76" t="str">
            <v>ZONA FRANCA</v>
          </cell>
          <cell r="K76" t="str">
            <v>BOGOTA</v>
          </cell>
          <cell r="L76">
            <v>37696</v>
          </cell>
          <cell r="M76" t="str">
            <v>ACTIVO</v>
          </cell>
          <cell r="N76">
            <v>332000</v>
          </cell>
          <cell r="O76">
            <v>411111.66666666669</v>
          </cell>
          <cell r="P76">
            <v>15</v>
          </cell>
          <cell r="Q76">
            <v>205555.83333333334</v>
          </cell>
          <cell r="R76">
            <v>0</v>
          </cell>
          <cell r="S76">
            <v>18750</v>
          </cell>
          <cell r="T76">
            <v>224305.83333333334</v>
          </cell>
          <cell r="U76">
            <v>6640</v>
          </cell>
          <cell r="V76">
            <v>5610</v>
          </cell>
          <cell r="W76">
            <v>0</v>
          </cell>
          <cell r="Y76">
            <v>0</v>
          </cell>
          <cell r="Z76">
            <v>12250</v>
          </cell>
          <cell r="AA76">
            <v>212055.83333333334</v>
          </cell>
          <cell r="AB76" t="str">
            <v>000583351BOGOTA</v>
          </cell>
          <cell r="AC76">
            <v>19920</v>
          </cell>
          <cell r="AD76">
            <v>22410</v>
          </cell>
          <cell r="AE76">
            <v>866.52</v>
          </cell>
          <cell r="AF76">
            <v>8300</v>
          </cell>
          <cell r="AG76">
            <v>263552.35333333333</v>
          </cell>
        </row>
        <row r="77">
          <cell r="A77">
            <v>66</v>
          </cell>
          <cell r="B77">
            <v>37687258</v>
          </cell>
          <cell r="C77" t="str">
            <v>HERNANDEZ BORDA</v>
          </cell>
          <cell r="D77" t="str">
            <v xml:space="preserve">MERCY LILIANA </v>
          </cell>
          <cell r="E77" t="str">
            <v>MERCY LILIANA  HERNANDEZ BORDA</v>
          </cell>
          <cell r="F77" t="str">
            <v>OPERARIO FULFILLMENT</v>
          </cell>
          <cell r="G77" t="str">
            <v>OPERACIONES</v>
          </cell>
          <cell r="H77" t="str">
            <v>01-GO-DF-00</v>
          </cell>
          <cell r="I77" t="str">
            <v>FULFILLMENT</v>
          </cell>
          <cell r="J77" t="str">
            <v>ZONA FRANCA</v>
          </cell>
          <cell r="K77" t="str">
            <v>BOGOTA</v>
          </cell>
          <cell r="L77">
            <v>37696</v>
          </cell>
          <cell r="M77" t="str">
            <v>ACTIVO</v>
          </cell>
          <cell r="N77">
            <v>332000</v>
          </cell>
          <cell r="O77">
            <v>411111.66666666669</v>
          </cell>
          <cell r="P77">
            <v>15</v>
          </cell>
          <cell r="Q77">
            <v>205555.83333333334</v>
          </cell>
          <cell r="R77">
            <v>0</v>
          </cell>
          <cell r="S77">
            <v>18750</v>
          </cell>
          <cell r="T77">
            <v>224305.83333333334</v>
          </cell>
          <cell r="U77">
            <v>6640</v>
          </cell>
          <cell r="V77">
            <v>5610</v>
          </cell>
          <cell r="W77">
            <v>0</v>
          </cell>
          <cell r="Y77">
            <v>0</v>
          </cell>
          <cell r="Z77">
            <v>12250</v>
          </cell>
          <cell r="AA77">
            <v>212055.83333333334</v>
          </cell>
          <cell r="AB77" t="str">
            <v>000583369 BOGOTA</v>
          </cell>
          <cell r="AC77">
            <v>19920</v>
          </cell>
          <cell r="AD77">
            <v>22410</v>
          </cell>
          <cell r="AE77">
            <v>866.52</v>
          </cell>
          <cell r="AF77">
            <v>8300</v>
          </cell>
          <cell r="AG77">
            <v>263552.35333333333</v>
          </cell>
        </row>
        <row r="78">
          <cell r="A78">
            <v>67</v>
          </cell>
          <cell r="B78">
            <v>80188022</v>
          </cell>
          <cell r="C78" t="str">
            <v>MARTINEZ CHAVEZ</v>
          </cell>
          <cell r="D78" t="str">
            <v>EDWIN ENRIQUE</v>
          </cell>
          <cell r="E78" t="str">
            <v>EDWIN ENRIQUE MARTINEZ CHAVEZ</v>
          </cell>
          <cell r="F78" t="str">
            <v>OPERARIO FULFILLMENT</v>
          </cell>
          <cell r="G78" t="str">
            <v>OPERACIONES</v>
          </cell>
          <cell r="H78" t="str">
            <v>01-GO-DF-00</v>
          </cell>
          <cell r="I78" t="str">
            <v>FULFILLMENT</v>
          </cell>
          <cell r="J78" t="str">
            <v>ZONA FRANCA</v>
          </cell>
          <cell r="K78" t="str">
            <v>BOGOTA</v>
          </cell>
          <cell r="L78">
            <v>37696</v>
          </cell>
          <cell r="M78" t="str">
            <v>INACTIVO</v>
          </cell>
          <cell r="N78">
            <v>332000</v>
          </cell>
          <cell r="O78">
            <v>411111.66666666669</v>
          </cell>
          <cell r="P78">
            <v>0</v>
          </cell>
          <cell r="Q78">
            <v>0</v>
          </cell>
          <cell r="R78">
            <v>58900</v>
          </cell>
          <cell r="S78">
            <v>0</v>
          </cell>
          <cell r="T78">
            <v>58900</v>
          </cell>
          <cell r="U78">
            <v>0</v>
          </cell>
          <cell r="V78">
            <v>0</v>
          </cell>
          <cell r="W78">
            <v>0</v>
          </cell>
          <cell r="Y78">
            <v>0</v>
          </cell>
          <cell r="Z78">
            <v>0</v>
          </cell>
          <cell r="AA78">
            <v>58900</v>
          </cell>
          <cell r="AB78" t="str">
            <v>000596015 BOGOTA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58900</v>
          </cell>
        </row>
        <row r="79">
          <cell r="A79">
            <v>68</v>
          </cell>
          <cell r="B79">
            <v>51666311</v>
          </cell>
          <cell r="C79" t="str">
            <v>PARADA PATIÑO</v>
          </cell>
          <cell r="D79" t="str">
            <v xml:space="preserve">EDUVINA </v>
          </cell>
          <cell r="E79" t="str">
            <v>EDUVINA  PARADA PATIÑO</v>
          </cell>
          <cell r="F79" t="str">
            <v>OPERARIO FULFILLMENT</v>
          </cell>
          <cell r="G79" t="str">
            <v>OPERACIONES</v>
          </cell>
          <cell r="H79" t="str">
            <v>01-GO-DF-00</v>
          </cell>
          <cell r="I79" t="str">
            <v>FULFILLMENT</v>
          </cell>
          <cell r="J79" t="str">
            <v>ZONA FRANCA</v>
          </cell>
          <cell r="K79" t="str">
            <v>BOGOTA</v>
          </cell>
          <cell r="L79">
            <v>37696</v>
          </cell>
          <cell r="M79" t="str">
            <v>ACTIVO</v>
          </cell>
          <cell r="N79">
            <v>332000</v>
          </cell>
          <cell r="O79">
            <v>411111.66666666669</v>
          </cell>
          <cell r="P79">
            <v>15</v>
          </cell>
          <cell r="Q79">
            <v>205555.83333333334</v>
          </cell>
          <cell r="R79">
            <v>0</v>
          </cell>
          <cell r="S79">
            <v>18750</v>
          </cell>
          <cell r="T79">
            <v>224305.83333333334</v>
          </cell>
          <cell r="U79">
            <v>6640</v>
          </cell>
          <cell r="V79">
            <v>5610</v>
          </cell>
          <cell r="W79">
            <v>0</v>
          </cell>
          <cell r="Y79">
            <v>0</v>
          </cell>
          <cell r="Z79">
            <v>12250</v>
          </cell>
          <cell r="AA79">
            <v>212055.83333333334</v>
          </cell>
          <cell r="AB79" t="str">
            <v>092255678BOGOTA</v>
          </cell>
          <cell r="AC79">
            <v>19920</v>
          </cell>
          <cell r="AD79">
            <v>22410</v>
          </cell>
          <cell r="AE79">
            <v>866.52</v>
          </cell>
          <cell r="AF79">
            <v>8300</v>
          </cell>
          <cell r="AG79">
            <v>263552.35333333333</v>
          </cell>
        </row>
        <row r="80">
          <cell r="A80">
            <v>69</v>
          </cell>
          <cell r="B80">
            <v>80013609</v>
          </cell>
          <cell r="C80" t="str">
            <v>VELASQUEZ CUBILLO</v>
          </cell>
          <cell r="D80" t="str">
            <v xml:space="preserve">GUSTAVO ADOLFO </v>
          </cell>
          <cell r="E80" t="str">
            <v>GUSTAVO ADOLFO  VELASQUEZ CUBILLO</v>
          </cell>
          <cell r="F80" t="str">
            <v>OPERARIO FULFILLMENT</v>
          </cell>
          <cell r="G80" t="str">
            <v>OPERACIONES</v>
          </cell>
          <cell r="H80" t="str">
            <v>01-GO-DF-00</v>
          </cell>
          <cell r="I80" t="str">
            <v>FULFILLMENT</v>
          </cell>
          <cell r="J80" t="str">
            <v>ZONA FRANCA</v>
          </cell>
          <cell r="K80" t="str">
            <v>BOGOTA</v>
          </cell>
          <cell r="L80">
            <v>37696</v>
          </cell>
          <cell r="M80" t="str">
            <v>ACTIVO</v>
          </cell>
          <cell r="N80">
            <v>332000</v>
          </cell>
          <cell r="O80">
            <v>411111.66666666669</v>
          </cell>
          <cell r="P80">
            <v>15</v>
          </cell>
          <cell r="Q80">
            <v>205555.83333333334</v>
          </cell>
          <cell r="R80">
            <v>0</v>
          </cell>
          <cell r="S80">
            <v>18750</v>
          </cell>
          <cell r="T80">
            <v>224305.83333333334</v>
          </cell>
          <cell r="U80">
            <v>6640</v>
          </cell>
          <cell r="V80">
            <v>5610</v>
          </cell>
          <cell r="W80">
            <v>0</v>
          </cell>
          <cell r="Y80">
            <v>0</v>
          </cell>
          <cell r="Z80">
            <v>12250</v>
          </cell>
          <cell r="AA80">
            <v>212055.83333333334</v>
          </cell>
          <cell r="AB80" t="str">
            <v>004470328826DAVIVIEND</v>
          </cell>
          <cell r="AC80">
            <v>19920</v>
          </cell>
          <cell r="AD80">
            <v>22410</v>
          </cell>
          <cell r="AE80">
            <v>866.52</v>
          </cell>
          <cell r="AF80">
            <v>8300</v>
          </cell>
          <cell r="AG80">
            <v>263552.35333333333</v>
          </cell>
        </row>
        <row r="81">
          <cell r="A81">
            <v>70</v>
          </cell>
          <cell r="B81">
            <v>80027021</v>
          </cell>
          <cell r="C81" t="str">
            <v xml:space="preserve">SANABRIA ROJAS </v>
          </cell>
          <cell r="D81" t="str">
            <v xml:space="preserve">DAVID ANDRES </v>
          </cell>
          <cell r="E81" t="str">
            <v xml:space="preserve">DAVID ANDRES  SANABRIA ROJAS </v>
          </cell>
          <cell r="F81" t="str">
            <v>OPERARIO FULFILLMENT</v>
          </cell>
          <cell r="G81" t="str">
            <v>OPERACIONES</v>
          </cell>
          <cell r="H81" t="str">
            <v>01-GO-DF-00</v>
          </cell>
          <cell r="I81" t="str">
            <v>FULFILLMENT</v>
          </cell>
          <cell r="J81" t="str">
            <v>ZONA FRANCA</v>
          </cell>
          <cell r="K81" t="str">
            <v>BOGOTA</v>
          </cell>
          <cell r="L81">
            <v>37696</v>
          </cell>
          <cell r="M81" t="str">
            <v>ACTIVO</v>
          </cell>
          <cell r="N81">
            <v>332000</v>
          </cell>
          <cell r="O81">
            <v>411111.66666666669</v>
          </cell>
          <cell r="P81">
            <v>15</v>
          </cell>
          <cell r="Q81">
            <v>205555.83333333334</v>
          </cell>
          <cell r="R81">
            <v>0</v>
          </cell>
          <cell r="S81">
            <v>18750</v>
          </cell>
          <cell r="T81">
            <v>224305.83333333334</v>
          </cell>
          <cell r="U81">
            <v>6640</v>
          </cell>
          <cell r="V81">
            <v>5610</v>
          </cell>
          <cell r="W81">
            <v>0</v>
          </cell>
          <cell r="Y81">
            <v>0</v>
          </cell>
          <cell r="Z81">
            <v>12250</v>
          </cell>
          <cell r="AA81">
            <v>212055.83333333334</v>
          </cell>
          <cell r="AB81" t="str">
            <v>000583559 BOGOTA</v>
          </cell>
          <cell r="AC81">
            <v>19920</v>
          </cell>
          <cell r="AD81">
            <v>22410</v>
          </cell>
          <cell r="AE81">
            <v>866.52</v>
          </cell>
          <cell r="AF81">
            <v>8300</v>
          </cell>
          <cell r="AG81">
            <v>263552.35333333333</v>
          </cell>
        </row>
        <row r="82">
          <cell r="A82">
            <v>71</v>
          </cell>
          <cell r="B82">
            <v>52547597</v>
          </cell>
          <cell r="C82" t="str">
            <v>MORALES ALAVARAN</v>
          </cell>
          <cell r="D82" t="str">
            <v>MIREYA</v>
          </cell>
          <cell r="E82" t="str">
            <v>MIREYA MORALES ALAVARAN</v>
          </cell>
          <cell r="F82" t="str">
            <v>OPERARIO FULFILLMENT</v>
          </cell>
          <cell r="G82" t="str">
            <v>OPERACIONES</v>
          </cell>
          <cell r="H82" t="str">
            <v>01-GO-DF-00</v>
          </cell>
          <cell r="I82" t="str">
            <v>FULFILLMENT</v>
          </cell>
          <cell r="J82" t="str">
            <v>ZONA FRANCA</v>
          </cell>
          <cell r="K82" t="str">
            <v>BOGOTA</v>
          </cell>
          <cell r="L82">
            <v>37771</v>
          </cell>
          <cell r="M82" t="str">
            <v>ACTIVO</v>
          </cell>
          <cell r="N82">
            <v>332000</v>
          </cell>
          <cell r="O82">
            <v>411111.66666666669</v>
          </cell>
          <cell r="P82">
            <v>16</v>
          </cell>
          <cell r="Q82">
            <v>219259.55555555556</v>
          </cell>
          <cell r="R82">
            <v>0</v>
          </cell>
          <cell r="S82">
            <v>20000</v>
          </cell>
          <cell r="T82">
            <v>239259.55555555556</v>
          </cell>
          <cell r="U82">
            <v>7082.666666666667</v>
          </cell>
          <cell r="V82">
            <v>5980</v>
          </cell>
          <cell r="W82">
            <v>0</v>
          </cell>
          <cell r="Y82">
            <v>0</v>
          </cell>
          <cell r="Z82">
            <v>13062.666666666668</v>
          </cell>
          <cell r="AA82">
            <v>226196.88888888891</v>
          </cell>
          <cell r="AB82" t="str">
            <v>NUEVO</v>
          </cell>
          <cell r="AC82">
            <v>21247.999999999996</v>
          </cell>
          <cell r="AD82">
            <v>23904</v>
          </cell>
          <cell r="AE82">
            <v>924.2879999999999</v>
          </cell>
          <cell r="AF82">
            <v>8853.3333333333339</v>
          </cell>
          <cell r="AG82">
            <v>281126.51022222225</v>
          </cell>
        </row>
        <row r="83">
          <cell r="I83" t="str">
            <v>Total FULFILLMENT</v>
          </cell>
          <cell r="O83">
            <v>6166675.0000000009</v>
          </cell>
          <cell r="Q83">
            <v>2891485.388888889</v>
          </cell>
          <cell r="R83">
            <v>58900</v>
          </cell>
          <cell r="S83">
            <v>263750</v>
          </cell>
          <cell r="T83">
            <v>3214135.388888889</v>
          </cell>
          <cell r="U83">
            <v>93402.666666666672</v>
          </cell>
          <cell r="V83">
            <v>78910</v>
          </cell>
          <cell r="W83">
            <v>0</v>
          </cell>
          <cell r="X83">
            <v>0</v>
          </cell>
          <cell r="Y83">
            <v>0</v>
          </cell>
          <cell r="Z83">
            <v>172312.66666666666</v>
          </cell>
          <cell r="AA83">
            <v>3041822.7222222225</v>
          </cell>
          <cell r="AC83">
            <v>280208</v>
          </cell>
          <cell r="AD83">
            <v>315234</v>
          </cell>
          <cell r="AE83">
            <v>12189.048000000004</v>
          </cell>
          <cell r="AF83">
            <v>116753.33333333333</v>
          </cell>
          <cell r="AG83">
            <v>3766207.1035555564</v>
          </cell>
        </row>
        <row r="84">
          <cell r="A84">
            <v>72</v>
          </cell>
          <cell r="B84">
            <v>57297654</v>
          </cell>
          <cell r="C84" t="str">
            <v>MORRON BARRAZA</v>
          </cell>
          <cell r="D84" t="str">
            <v>IVON IVETH</v>
          </cell>
          <cell r="E84" t="str">
            <v>IVON IVETH MORRON BARRAZA</v>
          </cell>
          <cell r="F84" t="str">
            <v>AUX. INVENTARIOS</v>
          </cell>
          <cell r="G84" t="str">
            <v>OPERACIONES</v>
          </cell>
          <cell r="H84" t="str">
            <v>01-GF-DA-02</v>
          </cell>
          <cell r="I84" t="str">
            <v>INVENTARIOS</v>
          </cell>
          <cell r="J84" t="str">
            <v>ZONA FRANCA</v>
          </cell>
          <cell r="K84" t="str">
            <v>BOGOTA</v>
          </cell>
          <cell r="L84">
            <v>37696</v>
          </cell>
          <cell r="M84" t="str">
            <v>ACTIVO</v>
          </cell>
          <cell r="N84">
            <v>332000</v>
          </cell>
          <cell r="O84">
            <v>546172.5</v>
          </cell>
          <cell r="P84">
            <v>15</v>
          </cell>
          <cell r="Q84">
            <v>273086.25</v>
          </cell>
          <cell r="R84">
            <v>0</v>
          </cell>
          <cell r="S84">
            <v>18750</v>
          </cell>
          <cell r="T84">
            <v>291836.25</v>
          </cell>
          <cell r="U84">
            <v>6640</v>
          </cell>
          <cell r="V84">
            <v>5610</v>
          </cell>
          <cell r="W84">
            <v>0</v>
          </cell>
          <cell r="Y84">
            <v>0</v>
          </cell>
          <cell r="Z84">
            <v>12250</v>
          </cell>
          <cell r="AA84">
            <v>279586.25</v>
          </cell>
          <cell r="AB84" t="str">
            <v>000602896 BOGOTA</v>
          </cell>
          <cell r="AC84">
            <v>19920</v>
          </cell>
          <cell r="AD84">
            <v>22410</v>
          </cell>
          <cell r="AE84">
            <v>866.52</v>
          </cell>
          <cell r="AF84">
            <v>8300</v>
          </cell>
          <cell r="AG84">
            <v>331082.77</v>
          </cell>
        </row>
        <row r="85">
          <cell r="I85" t="str">
            <v>Total INVENTARIOS</v>
          </cell>
          <cell r="O85">
            <v>546172.5</v>
          </cell>
          <cell r="Q85">
            <v>273086.25</v>
          </cell>
          <cell r="R85">
            <v>0</v>
          </cell>
          <cell r="S85">
            <v>18750</v>
          </cell>
          <cell r="T85">
            <v>291836.25</v>
          </cell>
          <cell r="U85">
            <v>6640</v>
          </cell>
          <cell r="V85">
            <v>5610</v>
          </cell>
          <cell r="W85">
            <v>0</v>
          </cell>
          <cell r="X85">
            <v>0</v>
          </cell>
          <cell r="Y85">
            <v>0</v>
          </cell>
          <cell r="Z85">
            <v>12250</v>
          </cell>
          <cell r="AA85">
            <v>279586.25</v>
          </cell>
          <cell r="AC85">
            <v>19920</v>
          </cell>
          <cell r="AD85">
            <v>22410</v>
          </cell>
          <cell r="AE85">
            <v>866.52</v>
          </cell>
          <cell r="AF85">
            <v>8300</v>
          </cell>
          <cell r="AG85">
            <v>331082.77</v>
          </cell>
        </row>
        <row r="86">
          <cell r="A86">
            <v>73</v>
          </cell>
          <cell r="B86">
            <v>79598397</v>
          </cell>
          <cell r="C86" t="str">
            <v xml:space="preserve"> BUITRAGO FORERO</v>
          </cell>
          <cell r="D86" t="str">
            <v>HENRY EDUARDO</v>
          </cell>
          <cell r="E86" t="str">
            <v>HENRY EDUARDO  BUITRAGO FORERO</v>
          </cell>
          <cell r="F86" t="str">
            <v>MENSAJERO</v>
          </cell>
          <cell r="G86" t="str">
            <v>OPERACIONES</v>
          </cell>
          <cell r="H86" t="str">
            <v>01-GF-SG-00</v>
          </cell>
          <cell r="I86" t="str">
            <v>OPERACIONES</v>
          </cell>
          <cell r="J86" t="str">
            <v>ZONA FRANCA</v>
          </cell>
          <cell r="K86" t="str">
            <v>BOGOTA</v>
          </cell>
          <cell r="L86">
            <v>37696</v>
          </cell>
          <cell r="M86" t="str">
            <v>ACTIVO</v>
          </cell>
          <cell r="N86">
            <v>332000</v>
          </cell>
          <cell r="O86">
            <v>411111.66666666669</v>
          </cell>
          <cell r="P86">
            <v>15</v>
          </cell>
          <cell r="Q86">
            <v>205555.83333333334</v>
          </cell>
          <cell r="R86">
            <v>127200</v>
          </cell>
          <cell r="S86">
            <v>18750</v>
          </cell>
          <cell r="T86">
            <v>351505.83333333337</v>
          </cell>
          <cell r="U86">
            <v>6640</v>
          </cell>
          <cell r="V86">
            <v>5610</v>
          </cell>
          <cell r="W86">
            <v>0</v>
          </cell>
          <cell r="Y86">
            <v>0</v>
          </cell>
          <cell r="Z86">
            <v>12250</v>
          </cell>
          <cell r="AA86">
            <v>339255.83333333337</v>
          </cell>
          <cell r="AB86" t="str">
            <v>000583260 BOGOTA</v>
          </cell>
          <cell r="AC86">
            <v>19920</v>
          </cell>
          <cell r="AD86">
            <v>22410</v>
          </cell>
          <cell r="AE86">
            <v>14442</v>
          </cell>
          <cell r="AF86">
            <v>8300</v>
          </cell>
          <cell r="AG86">
            <v>404327.83333333337</v>
          </cell>
        </row>
        <row r="87">
          <cell r="I87" t="str">
            <v>Total OPERACIONES</v>
          </cell>
          <cell r="O87">
            <v>411111.66666666669</v>
          </cell>
          <cell r="Q87">
            <v>205555.83333333334</v>
          </cell>
          <cell r="R87">
            <v>127200</v>
          </cell>
          <cell r="S87">
            <v>18750</v>
          </cell>
          <cell r="T87">
            <v>351505.83333333337</v>
          </cell>
          <cell r="U87">
            <v>6640</v>
          </cell>
          <cell r="V87">
            <v>5610</v>
          </cell>
          <cell r="W87">
            <v>0</v>
          </cell>
          <cell r="X87">
            <v>0</v>
          </cell>
          <cell r="Y87">
            <v>0</v>
          </cell>
          <cell r="Z87">
            <v>12250</v>
          </cell>
          <cell r="AA87">
            <v>339255.83333333337</v>
          </cell>
          <cell r="AC87">
            <v>19920</v>
          </cell>
          <cell r="AD87">
            <v>22410</v>
          </cell>
          <cell r="AE87">
            <v>14442</v>
          </cell>
          <cell r="AF87">
            <v>8300</v>
          </cell>
          <cell r="AG87">
            <v>404327.83333333337</v>
          </cell>
        </row>
        <row r="88">
          <cell r="A88">
            <v>74</v>
          </cell>
          <cell r="B88">
            <v>52224992</v>
          </cell>
          <cell r="C88" t="str">
            <v>AMAYA FARFAN</v>
          </cell>
          <cell r="D88" t="str">
            <v>ANA LUCIA</v>
          </cell>
          <cell r="E88" t="str">
            <v>ANA LUCIA AMAYA FARFAN</v>
          </cell>
          <cell r="F88" t="str">
            <v>VENDEDOR TARJETAS PREPAGO</v>
          </cell>
          <cell r="G88" t="str">
            <v>COMERCIAL</v>
          </cell>
          <cell r="H88" t="str">
            <v>01-GC-PR-02</v>
          </cell>
          <cell r="I88" t="str">
            <v>PREPAGO</v>
          </cell>
          <cell r="J88" t="str">
            <v>CRA 15</v>
          </cell>
          <cell r="K88" t="str">
            <v>BOGOTA</v>
          </cell>
          <cell r="L88">
            <v>37700</v>
          </cell>
          <cell r="M88" t="str">
            <v>INACTIVO</v>
          </cell>
          <cell r="N88">
            <v>332000</v>
          </cell>
          <cell r="O88">
            <v>320880</v>
          </cell>
          <cell r="P88">
            <v>15</v>
          </cell>
          <cell r="Q88">
            <v>160440</v>
          </cell>
          <cell r="R88">
            <v>0</v>
          </cell>
          <cell r="S88">
            <v>18750</v>
          </cell>
          <cell r="T88">
            <v>179190</v>
          </cell>
          <cell r="U88">
            <v>6640</v>
          </cell>
          <cell r="V88">
            <v>5610</v>
          </cell>
          <cell r="W88">
            <v>0</v>
          </cell>
          <cell r="Y88">
            <v>0</v>
          </cell>
          <cell r="Z88">
            <v>12250</v>
          </cell>
          <cell r="AA88">
            <v>166940</v>
          </cell>
          <cell r="AB88" t="str">
            <v>007070237669DAVIVIENDA</v>
          </cell>
          <cell r="AC88">
            <v>19920</v>
          </cell>
          <cell r="AD88">
            <v>22410</v>
          </cell>
          <cell r="AE88">
            <v>866.52</v>
          </cell>
          <cell r="AF88">
            <v>8300</v>
          </cell>
          <cell r="AG88">
            <v>218436.52000000002</v>
          </cell>
        </row>
        <row r="89">
          <cell r="A89">
            <v>75</v>
          </cell>
          <cell r="B89">
            <v>52871501</v>
          </cell>
          <cell r="C89" t="str">
            <v>HERNANDEZ ZAMORA</v>
          </cell>
          <cell r="D89" t="str">
            <v>ANGELICA PIEDAD</v>
          </cell>
          <cell r="E89" t="str">
            <v>ANGELICA PIEDAD HERNANDEZ ZAMORA</v>
          </cell>
          <cell r="F89" t="str">
            <v>VENDEDOR TARJETAS PREPAGO</v>
          </cell>
          <cell r="G89" t="str">
            <v>COMERCIAL</v>
          </cell>
          <cell r="H89" t="str">
            <v>01-GC-PR-02</v>
          </cell>
          <cell r="I89" t="str">
            <v>PREPAGO</v>
          </cell>
          <cell r="J89" t="str">
            <v>CRA 15</v>
          </cell>
          <cell r="K89" t="str">
            <v>BOGOTA</v>
          </cell>
          <cell r="L89">
            <v>37750</v>
          </cell>
          <cell r="M89" t="str">
            <v>ACTIVO</v>
          </cell>
          <cell r="N89">
            <v>332000</v>
          </cell>
          <cell r="O89">
            <v>320880</v>
          </cell>
          <cell r="P89">
            <v>15</v>
          </cell>
          <cell r="Q89">
            <v>160440</v>
          </cell>
          <cell r="R89">
            <v>0</v>
          </cell>
          <cell r="S89">
            <v>18750</v>
          </cell>
          <cell r="T89">
            <v>179190</v>
          </cell>
          <cell r="U89">
            <v>6640</v>
          </cell>
          <cell r="V89">
            <v>5610</v>
          </cell>
          <cell r="W89">
            <v>0</v>
          </cell>
          <cell r="Y89">
            <v>0</v>
          </cell>
          <cell r="Z89">
            <v>12250</v>
          </cell>
          <cell r="AA89">
            <v>166940</v>
          </cell>
          <cell r="AB89" t="str">
            <v>NUEVA</v>
          </cell>
          <cell r="AC89">
            <v>19920</v>
          </cell>
          <cell r="AD89">
            <v>22410</v>
          </cell>
          <cell r="AE89">
            <v>866.52</v>
          </cell>
          <cell r="AF89">
            <v>8300</v>
          </cell>
          <cell r="AG89">
            <v>218436.52000000002</v>
          </cell>
        </row>
        <row r="90">
          <cell r="A90">
            <v>76</v>
          </cell>
          <cell r="B90">
            <v>51735095</v>
          </cell>
          <cell r="C90" t="str">
            <v>GARCIA GONZALEZ</v>
          </cell>
          <cell r="D90" t="str">
            <v xml:space="preserve">JADIBY </v>
          </cell>
          <cell r="E90" t="str">
            <v>JADIBY  GARCIA GONZALEZ</v>
          </cell>
          <cell r="F90" t="str">
            <v>VENDEDOR TARJETAS PREPAGO</v>
          </cell>
          <cell r="G90" t="str">
            <v>COMERCIAL</v>
          </cell>
          <cell r="H90" t="str">
            <v>01-GC-PR-02</v>
          </cell>
          <cell r="I90" t="str">
            <v>PREPAGO</v>
          </cell>
          <cell r="J90" t="str">
            <v>CRA 15</v>
          </cell>
          <cell r="K90" t="str">
            <v>BOGOTA</v>
          </cell>
          <cell r="L90">
            <v>37592</v>
          </cell>
          <cell r="M90" t="str">
            <v>ACTIVO</v>
          </cell>
          <cell r="N90">
            <v>332000</v>
          </cell>
          <cell r="O90">
            <v>320880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Y90">
            <v>0</v>
          </cell>
          <cell r="Z90">
            <v>0</v>
          </cell>
          <cell r="AA90">
            <v>0</v>
          </cell>
          <cell r="AB90">
            <v>2022015816958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</row>
        <row r="91">
          <cell r="A91">
            <v>77</v>
          </cell>
          <cell r="B91">
            <v>39629982</v>
          </cell>
          <cell r="C91" t="str">
            <v>LOPEZ GUERRERO</v>
          </cell>
          <cell r="D91" t="str">
            <v>ASTRID</v>
          </cell>
          <cell r="E91" t="str">
            <v>ASTRID LOPEZ GUERRERO</v>
          </cell>
          <cell r="F91" t="str">
            <v>VENDEDOR TARJETAS PREPAGO</v>
          </cell>
          <cell r="G91" t="str">
            <v>COMERCIAL</v>
          </cell>
          <cell r="H91" t="str">
            <v>01-GC-PR-02</v>
          </cell>
          <cell r="I91" t="str">
            <v>PREPAGO</v>
          </cell>
          <cell r="J91" t="str">
            <v>CRA 15</v>
          </cell>
          <cell r="K91" t="str">
            <v>BOGOTA</v>
          </cell>
          <cell r="L91">
            <v>37594</v>
          </cell>
          <cell r="M91" t="str">
            <v>ACTIVO</v>
          </cell>
          <cell r="N91">
            <v>332000</v>
          </cell>
          <cell r="O91">
            <v>0</v>
          </cell>
          <cell r="P91">
            <v>15</v>
          </cell>
          <cell r="Q91">
            <v>0</v>
          </cell>
          <cell r="R91">
            <v>292183</v>
          </cell>
          <cell r="S91">
            <v>18750</v>
          </cell>
          <cell r="T91">
            <v>310933</v>
          </cell>
          <cell r="U91">
            <v>6640</v>
          </cell>
          <cell r="V91">
            <v>5610</v>
          </cell>
          <cell r="W91">
            <v>0</v>
          </cell>
          <cell r="Y91">
            <v>0</v>
          </cell>
          <cell r="Z91">
            <v>12250</v>
          </cell>
          <cell r="AA91">
            <v>298683</v>
          </cell>
          <cell r="AB91">
            <v>2022015816732</v>
          </cell>
          <cell r="AC91">
            <v>19920</v>
          </cell>
          <cell r="AD91">
            <v>22410</v>
          </cell>
          <cell r="AE91">
            <v>866.52</v>
          </cell>
          <cell r="AF91">
            <v>8300</v>
          </cell>
          <cell r="AG91">
            <v>350179.52</v>
          </cell>
        </row>
        <row r="92">
          <cell r="A92">
            <v>78</v>
          </cell>
          <cell r="B92">
            <v>24176505</v>
          </cell>
          <cell r="C92" t="str">
            <v xml:space="preserve">PARADA ACOSTA </v>
          </cell>
          <cell r="D92" t="str">
            <v>CLEMENCIA</v>
          </cell>
          <cell r="E92" t="str">
            <v xml:space="preserve">CLEMENCIA PARADA ACOSTA </v>
          </cell>
          <cell r="F92" t="str">
            <v>VENDEDOR TARJETAS PREPAGO</v>
          </cell>
          <cell r="G92" t="str">
            <v>COMERCIAL</v>
          </cell>
          <cell r="H92" t="str">
            <v>01-GC-PR-02</v>
          </cell>
          <cell r="I92" t="str">
            <v>PREPAGO</v>
          </cell>
          <cell r="J92" t="str">
            <v>CRA 15</v>
          </cell>
          <cell r="K92" t="str">
            <v>BOGOTA</v>
          </cell>
          <cell r="L92">
            <v>37634</v>
          </cell>
          <cell r="M92" t="str">
            <v>ACTIVO</v>
          </cell>
          <cell r="N92">
            <v>332000</v>
          </cell>
          <cell r="O92">
            <v>0</v>
          </cell>
          <cell r="P92">
            <v>15</v>
          </cell>
          <cell r="Q92">
            <v>0</v>
          </cell>
          <cell r="R92">
            <v>271801</v>
          </cell>
          <cell r="S92">
            <v>18750</v>
          </cell>
          <cell r="T92">
            <v>290551</v>
          </cell>
          <cell r="U92">
            <v>6640</v>
          </cell>
          <cell r="V92">
            <v>5610</v>
          </cell>
          <cell r="W92">
            <v>0</v>
          </cell>
          <cell r="X92">
            <v>50000</v>
          </cell>
          <cell r="Y92">
            <v>0</v>
          </cell>
          <cell r="Z92">
            <v>62250</v>
          </cell>
          <cell r="AA92">
            <v>228301</v>
          </cell>
          <cell r="AB92">
            <v>2022015820443</v>
          </cell>
          <cell r="AC92">
            <v>19920</v>
          </cell>
          <cell r="AD92">
            <v>22410</v>
          </cell>
          <cell r="AE92">
            <v>866.52</v>
          </cell>
          <cell r="AF92">
            <v>8300</v>
          </cell>
          <cell r="AG92">
            <v>279797.52</v>
          </cell>
        </row>
        <row r="93">
          <cell r="A93">
            <v>79</v>
          </cell>
          <cell r="B93">
            <v>23474492</v>
          </cell>
          <cell r="C93" t="str">
            <v>PINEDA GOMEZ</v>
          </cell>
          <cell r="D93" t="str">
            <v>ANA BELEN</v>
          </cell>
          <cell r="E93" t="str">
            <v>ANA BELEN PINEDA GOMEZ</v>
          </cell>
          <cell r="F93" t="str">
            <v>VENDEDOR TARJETAS PREPAGO</v>
          </cell>
          <cell r="G93" t="str">
            <v>COMERCIAL</v>
          </cell>
          <cell r="H93" t="str">
            <v>01-GC-PR-02</v>
          </cell>
          <cell r="I93" t="str">
            <v>PREPAGO</v>
          </cell>
          <cell r="J93" t="str">
            <v>CRA 15</v>
          </cell>
          <cell r="K93" t="str">
            <v>BOGOTA</v>
          </cell>
          <cell r="L93">
            <v>37592</v>
          </cell>
          <cell r="M93" t="str">
            <v>ACTIVO</v>
          </cell>
          <cell r="N93">
            <v>332000</v>
          </cell>
          <cell r="O93">
            <v>0</v>
          </cell>
          <cell r="P93">
            <v>15</v>
          </cell>
          <cell r="Q93">
            <v>0</v>
          </cell>
          <cell r="R93">
            <v>179597</v>
          </cell>
          <cell r="S93">
            <v>18750</v>
          </cell>
          <cell r="T93">
            <v>198347</v>
          </cell>
          <cell r="U93">
            <v>6640</v>
          </cell>
          <cell r="V93">
            <v>5610</v>
          </cell>
          <cell r="W93">
            <v>0</v>
          </cell>
          <cell r="Y93">
            <v>0</v>
          </cell>
          <cell r="Z93">
            <v>12250</v>
          </cell>
          <cell r="AA93">
            <v>186097</v>
          </cell>
          <cell r="AB93">
            <v>2059015958629</v>
          </cell>
          <cell r="AC93">
            <v>19920</v>
          </cell>
          <cell r="AD93">
            <v>22410</v>
          </cell>
          <cell r="AE93">
            <v>866.52</v>
          </cell>
          <cell r="AF93">
            <v>8300</v>
          </cell>
          <cell r="AG93">
            <v>237593.52000000002</v>
          </cell>
        </row>
        <row r="94">
          <cell r="A94">
            <v>80</v>
          </cell>
          <cell r="B94">
            <v>51970396</v>
          </cell>
          <cell r="C94" t="str">
            <v>RICO MENDEZ</v>
          </cell>
          <cell r="D94" t="str">
            <v xml:space="preserve">YENNY ESPERANZA </v>
          </cell>
          <cell r="E94" t="str">
            <v>YENNY ESPERANZA  RICO MENDEZ</v>
          </cell>
          <cell r="F94" t="str">
            <v>SUPERVISOR</v>
          </cell>
          <cell r="G94" t="str">
            <v>COMERCIAL</v>
          </cell>
          <cell r="H94" t="str">
            <v>01-GC-PR-02</v>
          </cell>
          <cell r="I94" t="str">
            <v>PREPAGO</v>
          </cell>
          <cell r="J94" t="str">
            <v>CRA 15</v>
          </cell>
          <cell r="K94" t="str">
            <v>BOGOTA</v>
          </cell>
          <cell r="L94">
            <v>37530</v>
          </cell>
          <cell r="M94" t="str">
            <v>ACTIVO</v>
          </cell>
          <cell r="N94">
            <v>332000</v>
          </cell>
          <cell r="O94">
            <v>320880</v>
          </cell>
          <cell r="P94">
            <v>15</v>
          </cell>
          <cell r="Q94">
            <v>160440</v>
          </cell>
          <cell r="R94">
            <v>75000</v>
          </cell>
          <cell r="S94">
            <v>18750</v>
          </cell>
          <cell r="T94">
            <v>254190</v>
          </cell>
          <cell r="U94">
            <v>6640</v>
          </cell>
          <cell r="V94">
            <v>5610</v>
          </cell>
          <cell r="W94">
            <v>0</v>
          </cell>
          <cell r="Y94">
            <v>0</v>
          </cell>
          <cell r="Z94">
            <v>12250</v>
          </cell>
          <cell r="AA94">
            <v>241940</v>
          </cell>
          <cell r="AB94">
            <v>201615751304</v>
          </cell>
          <cell r="AC94">
            <v>19920</v>
          </cell>
          <cell r="AD94">
            <v>22410</v>
          </cell>
          <cell r="AE94">
            <v>866.52</v>
          </cell>
          <cell r="AF94">
            <v>8300</v>
          </cell>
          <cell r="AG94">
            <v>293436.52</v>
          </cell>
        </row>
        <row r="95">
          <cell r="A95">
            <v>81</v>
          </cell>
          <cell r="B95">
            <v>39780774</v>
          </cell>
          <cell r="C95" t="str">
            <v xml:space="preserve">MANRIQUE </v>
          </cell>
          <cell r="D95" t="str">
            <v>BENEDICTA DEL CARMEN</v>
          </cell>
          <cell r="E95" t="str">
            <v xml:space="preserve">BENEDICTA DEL CARMEN MANRIQUE </v>
          </cell>
          <cell r="F95" t="str">
            <v>VENDEDOR TARJETAS PREPAGO</v>
          </cell>
          <cell r="G95" t="str">
            <v>COMERCIAL</v>
          </cell>
          <cell r="H95" t="str">
            <v>01-GC-PR-02</v>
          </cell>
          <cell r="I95" t="str">
            <v>PREPAGO</v>
          </cell>
          <cell r="J95" t="str">
            <v>CRA 15</v>
          </cell>
          <cell r="K95" t="str">
            <v>BOGOTA</v>
          </cell>
          <cell r="L95">
            <v>37769</v>
          </cell>
          <cell r="M95" t="str">
            <v>ACTIVO</v>
          </cell>
          <cell r="N95">
            <v>332000</v>
          </cell>
          <cell r="O95">
            <v>320880</v>
          </cell>
          <cell r="P95">
            <v>18</v>
          </cell>
          <cell r="Q95">
            <v>192528</v>
          </cell>
          <cell r="R95">
            <v>0</v>
          </cell>
          <cell r="S95">
            <v>22500</v>
          </cell>
          <cell r="T95">
            <v>215028</v>
          </cell>
          <cell r="U95">
            <v>7968</v>
          </cell>
          <cell r="V95">
            <v>6730</v>
          </cell>
          <cell r="W95">
            <v>0</v>
          </cell>
          <cell r="Y95">
            <v>0</v>
          </cell>
          <cell r="Z95">
            <v>14698</v>
          </cell>
          <cell r="AA95">
            <v>200330</v>
          </cell>
          <cell r="AB95" t="str">
            <v>NUEVA</v>
          </cell>
          <cell r="AC95">
            <v>23904</v>
          </cell>
          <cell r="AD95">
            <v>26892</v>
          </cell>
          <cell r="AE95">
            <v>1039.8240000000001</v>
          </cell>
          <cell r="AF95">
            <v>9960</v>
          </cell>
          <cell r="AG95">
            <v>262125.82399999999</v>
          </cell>
        </row>
        <row r="96">
          <cell r="A96">
            <v>82</v>
          </cell>
          <cell r="B96">
            <v>28967983</v>
          </cell>
          <cell r="C96" t="str">
            <v>RIVEROS</v>
          </cell>
          <cell r="D96" t="str">
            <v xml:space="preserve">CRISTINA </v>
          </cell>
          <cell r="E96" t="str">
            <v>CRISTINA  RIVEROS</v>
          </cell>
          <cell r="F96" t="str">
            <v>VENDEDOR TARJETAS PREPAGO</v>
          </cell>
          <cell r="G96" t="str">
            <v>COMERCIAL</v>
          </cell>
          <cell r="H96" t="str">
            <v>01-GC-PR-02</v>
          </cell>
          <cell r="I96" t="str">
            <v>PREPAGO</v>
          </cell>
          <cell r="J96" t="str">
            <v>CRA 15</v>
          </cell>
          <cell r="K96" t="str">
            <v>BOGOTA</v>
          </cell>
          <cell r="L96">
            <v>37501</v>
          </cell>
          <cell r="M96" t="str">
            <v>ACTIVO</v>
          </cell>
          <cell r="N96">
            <v>332000</v>
          </cell>
          <cell r="O96">
            <v>320880</v>
          </cell>
          <cell r="P96">
            <v>15</v>
          </cell>
          <cell r="Q96">
            <v>160440</v>
          </cell>
          <cell r="R96">
            <v>0</v>
          </cell>
          <cell r="S96">
            <v>18750</v>
          </cell>
          <cell r="T96">
            <v>179190</v>
          </cell>
          <cell r="U96">
            <v>6640</v>
          </cell>
          <cell r="V96">
            <v>5610</v>
          </cell>
          <cell r="W96">
            <v>0</v>
          </cell>
          <cell r="Y96">
            <v>0</v>
          </cell>
          <cell r="Z96">
            <v>12250</v>
          </cell>
          <cell r="AA96">
            <v>166940</v>
          </cell>
          <cell r="AB96">
            <v>2041015829908</v>
          </cell>
          <cell r="AC96">
            <v>19920</v>
          </cell>
          <cell r="AD96">
            <v>22410</v>
          </cell>
          <cell r="AE96">
            <v>866.52</v>
          </cell>
          <cell r="AF96">
            <v>8300</v>
          </cell>
          <cell r="AG96">
            <v>218436.52000000002</v>
          </cell>
        </row>
        <row r="97">
          <cell r="A97">
            <v>83</v>
          </cell>
          <cell r="B97">
            <v>79503059</v>
          </cell>
          <cell r="C97" t="str">
            <v>SANCHEZ VALERO</v>
          </cell>
          <cell r="D97" t="str">
            <v>CARLOS EDUARDO</v>
          </cell>
          <cell r="E97" t="str">
            <v>CARLOS EDUARDO SANCHEZ VALERO</v>
          </cell>
          <cell r="F97" t="str">
            <v>VENDEDOR TARJETAS PREPAGO</v>
          </cell>
          <cell r="G97" t="str">
            <v>COMERCIAL</v>
          </cell>
          <cell r="H97" t="str">
            <v>01-GC-PR-02</v>
          </cell>
          <cell r="I97" t="str">
            <v>PREPAGO</v>
          </cell>
          <cell r="J97" t="str">
            <v>CRA 15</v>
          </cell>
          <cell r="K97" t="str">
            <v>BOGOTA</v>
          </cell>
          <cell r="L97">
            <v>37501</v>
          </cell>
          <cell r="M97" t="str">
            <v>ACTIVO</v>
          </cell>
          <cell r="N97">
            <v>332000</v>
          </cell>
          <cell r="O97">
            <v>0</v>
          </cell>
          <cell r="P97">
            <v>15</v>
          </cell>
          <cell r="Q97">
            <v>0</v>
          </cell>
          <cell r="R97">
            <v>314951</v>
          </cell>
          <cell r="S97">
            <v>18750</v>
          </cell>
          <cell r="T97">
            <v>333701</v>
          </cell>
          <cell r="U97">
            <v>6640</v>
          </cell>
          <cell r="V97">
            <v>5610</v>
          </cell>
          <cell r="W97">
            <v>0</v>
          </cell>
          <cell r="Y97">
            <v>0</v>
          </cell>
          <cell r="Z97">
            <v>12250</v>
          </cell>
          <cell r="AA97">
            <v>321451</v>
          </cell>
          <cell r="AB97">
            <v>2041015829873</v>
          </cell>
          <cell r="AC97">
            <v>19920</v>
          </cell>
          <cell r="AD97">
            <v>22410</v>
          </cell>
          <cell r="AE97">
            <v>866.52</v>
          </cell>
          <cell r="AF97">
            <v>8300</v>
          </cell>
          <cell r="AG97">
            <v>372947.52</v>
          </cell>
        </row>
        <row r="98">
          <cell r="A98">
            <v>84</v>
          </cell>
          <cell r="B98">
            <v>16889448</v>
          </cell>
          <cell r="C98" t="str">
            <v>ARISTIZABAL VALLEJO</v>
          </cell>
          <cell r="D98" t="str">
            <v>JUAN CARLOS</v>
          </cell>
          <cell r="E98" t="str">
            <v>JUAN CARLOS ARISTIZABAL VALLEJO</v>
          </cell>
          <cell r="F98" t="str">
            <v>VENDEDOR TARJETAS PREPAGO</v>
          </cell>
          <cell r="G98" t="str">
            <v>COMERCIAL</v>
          </cell>
          <cell r="H98" t="str">
            <v>01-GC-PR-02</v>
          </cell>
          <cell r="I98" t="str">
            <v>PREPAGO</v>
          </cell>
          <cell r="J98" t="str">
            <v>CRA 15</v>
          </cell>
          <cell r="K98" t="str">
            <v>BOGOTA</v>
          </cell>
          <cell r="L98">
            <v>37750</v>
          </cell>
          <cell r="M98" t="str">
            <v>ACTIVO</v>
          </cell>
          <cell r="N98">
            <v>332000</v>
          </cell>
          <cell r="O98">
            <v>320880</v>
          </cell>
          <cell r="P98">
            <v>15</v>
          </cell>
          <cell r="Q98">
            <v>160440</v>
          </cell>
          <cell r="R98">
            <v>0</v>
          </cell>
          <cell r="S98">
            <v>18750</v>
          </cell>
          <cell r="T98">
            <v>179190</v>
          </cell>
          <cell r="U98">
            <v>6640</v>
          </cell>
          <cell r="V98">
            <v>5610</v>
          </cell>
          <cell r="W98">
            <v>0</v>
          </cell>
          <cell r="Y98">
            <v>0</v>
          </cell>
          <cell r="Z98">
            <v>12250</v>
          </cell>
          <cell r="AA98">
            <v>166940</v>
          </cell>
          <cell r="AB98">
            <v>2022015836172</v>
          </cell>
          <cell r="AC98">
            <v>19920</v>
          </cell>
          <cell r="AD98">
            <v>22410</v>
          </cell>
          <cell r="AE98">
            <v>866.52</v>
          </cell>
          <cell r="AF98">
            <v>8300</v>
          </cell>
          <cell r="AG98">
            <v>218436.52000000002</v>
          </cell>
        </row>
        <row r="99">
          <cell r="A99">
            <v>85</v>
          </cell>
          <cell r="B99">
            <v>16775727</v>
          </cell>
          <cell r="C99" t="str">
            <v>CEBALLOS MARQUEZ</v>
          </cell>
          <cell r="D99" t="str">
            <v xml:space="preserve">JORGE ELIECER </v>
          </cell>
          <cell r="E99" t="str">
            <v>JORGE ELIECER  CEBALLOS MARQUEZ</v>
          </cell>
          <cell r="F99" t="str">
            <v>VENDEDOR TARJETAS PREPAGO</v>
          </cell>
          <cell r="G99" t="str">
            <v>COMERCIAL</v>
          </cell>
          <cell r="H99" t="str">
            <v>02-GC-PR-02</v>
          </cell>
          <cell r="I99" t="str">
            <v>PREPAGO</v>
          </cell>
          <cell r="J99" t="str">
            <v>CELLSTAR</v>
          </cell>
          <cell r="K99" t="str">
            <v>CALI</v>
          </cell>
          <cell r="L99">
            <v>37530</v>
          </cell>
          <cell r="M99" t="str">
            <v>ACTIVO</v>
          </cell>
          <cell r="N99">
            <v>332000</v>
          </cell>
          <cell r="O99">
            <v>400000</v>
          </cell>
          <cell r="P99">
            <v>15</v>
          </cell>
          <cell r="Q99">
            <v>200000</v>
          </cell>
          <cell r="R99">
            <v>300000</v>
          </cell>
          <cell r="S99">
            <v>0</v>
          </cell>
          <cell r="T99">
            <v>500000</v>
          </cell>
          <cell r="U99">
            <v>6640</v>
          </cell>
          <cell r="V99">
            <v>5610</v>
          </cell>
          <cell r="W99">
            <v>0</v>
          </cell>
          <cell r="X99">
            <v>53090</v>
          </cell>
          <cell r="Y99">
            <v>0</v>
          </cell>
          <cell r="Z99">
            <v>65340</v>
          </cell>
          <cell r="AA99">
            <v>434660</v>
          </cell>
          <cell r="AB99">
            <v>3005011520964</v>
          </cell>
          <cell r="AC99">
            <v>19920</v>
          </cell>
          <cell r="AD99">
            <v>22410</v>
          </cell>
          <cell r="AE99">
            <v>866.52</v>
          </cell>
          <cell r="AF99">
            <v>8300</v>
          </cell>
          <cell r="AG99">
            <v>486156.52</v>
          </cell>
        </row>
        <row r="100">
          <cell r="A100">
            <v>86</v>
          </cell>
          <cell r="B100">
            <v>94425132</v>
          </cell>
          <cell r="C100" t="str">
            <v>FRANCO BONILLA</v>
          </cell>
          <cell r="D100" t="str">
            <v xml:space="preserve">CARLOS ALBERTO </v>
          </cell>
          <cell r="E100" t="str">
            <v>CARLOS ALBERTO  FRANCO BONILLA</v>
          </cell>
          <cell r="F100" t="str">
            <v>VENDEDOR TARJETAS PREPAGO</v>
          </cell>
          <cell r="G100" t="str">
            <v>COMERCIAL</v>
          </cell>
          <cell r="H100" t="str">
            <v>02-GC-PR-02</v>
          </cell>
          <cell r="I100" t="str">
            <v>PREPAGO</v>
          </cell>
          <cell r="J100" t="str">
            <v>CELLSTAR</v>
          </cell>
          <cell r="K100" t="str">
            <v>CALI</v>
          </cell>
          <cell r="L100">
            <v>37530</v>
          </cell>
          <cell r="M100" t="str">
            <v>ACTIVO</v>
          </cell>
          <cell r="N100">
            <v>332000</v>
          </cell>
          <cell r="O100">
            <v>0</v>
          </cell>
          <cell r="P100">
            <v>15</v>
          </cell>
          <cell r="Q100">
            <v>0</v>
          </cell>
          <cell r="R100">
            <v>254089.5</v>
          </cell>
          <cell r="S100">
            <v>18750</v>
          </cell>
          <cell r="T100">
            <v>272839.5</v>
          </cell>
          <cell r="U100">
            <v>6640</v>
          </cell>
          <cell r="V100">
            <v>5610</v>
          </cell>
          <cell r="W100">
            <v>0</v>
          </cell>
          <cell r="Y100">
            <v>0</v>
          </cell>
          <cell r="Z100">
            <v>12250</v>
          </cell>
          <cell r="AA100">
            <v>260589.5</v>
          </cell>
          <cell r="AB100">
            <v>3006892555</v>
          </cell>
          <cell r="AC100">
            <v>19920</v>
          </cell>
          <cell r="AD100">
            <v>22410</v>
          </cell>
          <cell r="AE100">
            <v>866.52</v>
          </cell>
          <cell r="AF100">
            <v>8300</v>
          </cell>
          <cell r="AG100">
            <v>312086.02</v>
          </cell>
        </row>
        <row r="101">
          <cell r="A101">
            <v>87</v>
          </cell>
          <cell r="B101">
            <v>14576555</v>
          </cell>
          <cell r="C101" t="str">
            <v>GOMEZ APOLINDAR</v>
          </cell>
          <cell r="D101" t="str">
            <v xml:space="preserve">RICARDO </v>
          </cell>
          <cell r="E101" t="str">
            <v>RICARDO  GOMEZ APOLINDAR</v>
          </cell>
          <cell r="F101" t="str">
            <v>VENDEDOR TARJETAS PREPAGO</v>
          </cell>
          <cell r="G101" t="str">
            <v>COMERCIAL</v>
          </cell>
          <cell r="H101" t="str">
            <v>02-GC-PR-02</v>
          </cell>
          <cell r="I101" t="str">
            <v>PREPAGO</v>
          </cell>
          <cell r="J101" t="str">
            <v>CELLSTAR</v>
          </cell>
          <cell r="K101" t="str">
            <v>CALI</v>
          </cell>
          <cell r="L101">
            <v>37530</v>
          </cell>
          <cell r="M101" t="str">
            <v>ACTIVO</v>
          </cell>
          <cell r="N101">
            <v>332000</v>
          </cell>
          <cell r="O101">
            <v>0</v>
          </cell>
          <cell r="P101">
            <v>15</v>
          </cell>
          <cell r="Q101">
            <v>0</v>
          </cell>
          <cell r="R101">
            <v>394382</v>
          </cell>
          <cell r="S101">
            <v>18750</v>
          </cell>
          <cell r="T101">
            <v>413132</v>
          </cell>
          <cell r="U101">
            <v>6640</v>
          </cell>
          <cell r="V101">
            <v>5610</v>
          </cell>
          <cell r="W101">
            <v>0</v>
          </cell>
          <cell r="Y101">
            <v>0</v>
          </cell>
          <cell r="Z101">
            <v>12250</v>
          </cell>
          <cell r="AA101">
            <v>400882</v>
          </cell>
          <cell r="AB101">
            <v>3037005296652</v>
          </cell>
          <cell r="AC101">
            <v>19920</v>
          </cell>
          <cell r="AD101">
            <v>22410</v>
          </cell>
          <cell r="AE101">
            <v>866.52</v>
          </cell>
          <cell r="AF101">
            <v>8300</v>
          </cell>
          <cell r="AG101">
            <v>452378.52</v>
          </cell>
        </row>
        <row r="102">
          <cell r="A102">
            <v>88</v>
          </cell>
          <cell r="B102">
            <v>75048174</v>
          </cell>
          <cell r="C102" t="str">
            <v>GRISALES MURILLO</v>
          </cell>
          <cell r="D102" t="str">
            <v xml:space="preserve">JOSE ORAN </v>
          </cell>
          <cell r="E102" t="str">
            <v>JOSE ORAN  GRISALES MURILLO</v>
          </cell>
          <cell r="F102" t="str">
            <v>VENDEDOR TARJETAS PREPAGO</v>
          </cell>
          <cell r="G102" t="str">
            <v>COMERCIAL</v>
          </cell>
          <cell r="H102" t="str">
            <v>02-GC-PR-02</v>
          </cell>
          <cell r="I102" t="str">
            <v>PREPAGO</v>
          </cell>
          <cell r="J102" t="str">
            <v>CELLSTAR</v>
          </cell>
          <cell r="K102" t="str">
            <v>CALI</v>
          </cell>
          <cell r="L102">
            <v>37530</v>
          </cell>
          <cell r="M102" t="str">
            <v>ACTIVO</v>
          </cell>
          <cell r="N102">
            <v>332000</v>
          </cell>
          <cell r="O102">
            <v>0</v>
          </cell>
          <cell r="P102">
            <v>15</v>
          </cell>
          <cell r="Q102">
            <v>0</v>
          </cell>
          <cell r="R102">
            <v>253602</v>
          </cell>
          <cell r="S102">
            <v>18750</v>
          </cell>
          <cell r="T102">
            <v>272352</v>
          </cell>
          <cell r="U102">
            <v>6640</v>
          </cell>
          <cell r="V102">
            <v>5610</v>
          </cell>
          <cell r="W102">
            <v>0</v>
          </cell>
          <cell r="Y102">
            <v>0</v>
          </cell>
          <cell r="Z102">
            <v>12250</v>
          </cell>
          <cell r="AA102">
            <v>260102</v>
          </cell>
          <cell r="AB102">
            <v>3037005296772</v>
          </cell>
          <cell r="AC102">
            <v>19920</v>
          </cell>
          <cell r="AD102">
            <v>22410</v>
          </cell>
          <cell r="AE102">
            <v>866.52</v>
          </cell>
          <cell r="AF102">
            <v>8300</v>
          </cell>
          <cell r="AG102">
            <v>311598.52</v>
          </cell>
        </row>
        <row r="103">
          <cell r="A103">
            <v>89</v>
          </cell>
          <cell r="B103">
            <v>31902496</v>
          </cell>
          <cell r="C103" t="str">
            <v>OROZCO ARANA</v>
          </cell>
          <cell r="D103" t="str">
            <v xml:space="preserve">GLORIA AMPARO </v>
          </cell>
          <cell r="E103" t="str">
            <v>GLORIA AMPARO  OROZCO ARANA</v>
          </cell>
          <cell r="F103" t="str">
            <v>VENDEDOR TARJETAS PREPAGO</v>
          </cell>
          <cell r="G103" t="str">
            <v>COMERCIAL</v>
          </cell>
          <cell r="H103" t="str">
            <v>02-GC-PR-02</v>
          </cell>
          <cell r="I103" t="str">
            <v>PREPAGO</v>
          </cell>
          <cell r="J103" t="str">
            <v>CELLSTAR</v>
          </cell>
          <cell r="K103" t="str">
            <v>CALI</v>
          </cell>
          <cell r="L103">
            <v>37530</v>
          </cell>
          <cell r="M103" t="str">
            <v>ACTIVO</v>
          </cell>
          <cell r="N103">
            <v>332000</v>
          </cell>
          <cell r="O103">
            <v>0</v>
          </cell>
          <cell r="P103">
            <v>15</v>
          </cell>
          <cell r="Q103">
            <v>0</v>
          </cell>
          <cell r="R103">
            <v>394846.5</v>
          </cell>
          <cell r="S103">
            <v>18750</v>
          </cell>
          <cell r="T103">
            <v>413596.5</v>
          </cell>
          <cell r="U103">
            <v>6640</v>
          </cell>
          <cell r="V103">
            <v>5610</v>
          </cell>
          <cell r="W103">
            <v>0</v>
          </cell>
          <cell r="Y103">
            <v>0</v>
          </cell>
          <cell r="Z103">
            <v>12250</v>
          </cell>
          <cell r="AA103">
            <v>401346.5</v>
          </cell>
          <cell r="AB103">
            <v>3037005296807</v>
          </cell>
          <cell r="AC103">
            <v>19920</v>
          </cell>
          <cell r="AD103">
            <v>22410</v>
          </cell>
          <cell r="AE103">
            <v>866.52</v>
          </cell>
          <cell r="AF103">
            <v>8300</v>
          </cell>
          <cell r="AG103">
            <v>452843.02</v>
          </cell>
        </row>
        <row r="104">
          <cell r="A104">
            <v>90</v>
          </cell>
          <cell r="B104">
            <v>19433759</v>
          </cell>
          <cell r="C104" t="str">
            <v>SANCHEZ GIRALDO</v>
          </cell>
          <cell r="D104" t="str">
            <v xml:space="preserve">JULIO ROBERTO </v>
          </cell>
          <cell r="E104" t="str">
            <v>JULIO ROBERTO  SANCHEZ GIRALDO</v>
          </cell>
          <cell r="F104" t="str">
            <v>VENDEDOR TARJETAS PREPAGO</v>
          </cell>
          <cell r="G104" t="str">
            <v>COMERCIAL</v>
          </cell>
          <cell r="H104" t="str">
            <v>02-GC-PR-02</v>
          </cell>
          <cell r="I104" t="str">
            <v>PREPAGO</v>
          </cell>
          <cell r="J104" t="str">
            <v>CELLSTAR</v>
          </cell>
          <cell r="K104" t="str">
            <v>CALI</v>
          </cell>
          <cell r="L104">
            <v>37665</v>
          </cell>
          <cell r="M104" t="str">
            <v>ACTIVO</v>
          </cell>
          <cell r="N104">
            <v>332000</v>
          </cell>
          <cell r="O104">
            <v>0</v>
          </cell>
          <cell r="P104">
            <v>15</v>
          </cell>
          <cell r="Q104">
            <v>0</v>
          </cell>
          <cell r="R104">
            <v>194221</v>
          </cell>
          <cell r="S104">
            <v>18750</v>
          </cell>
          <cell r="T104">
            <v>212971</v>
          </cell>
          <cell r="U104">
            <v>6640</v>
          </cell>
          <cell r="V104">
            <v>5610</v>
          </cell>
          <cell r="W104">
            <v>0</v>
          </cell>
          <cell r="Y104">
            <v>0</v>
          </cell>
          <cell r="Z104">
            <v>12250</v>
          </cell>
          <cell r="AA104">
            <v>200721</v>
          </cell>
          <cell r="AB104">
            <v>3065007093145</v>
          </cell>
          <cell r="AC104">
            <v>19920</v>
          </cell>
          <cell r="AD104">
            <v>22410</v>
          </cell>
          <cell r="AE104">
            <v>866.52</v>
          </cell>
          <cell r="AF104">
            <v>8300</v>
          </cell>
          <cell r="AG104">
            <v>252217.52000000002</v>
          </cell>
        </row>
        <row r="105">
          <cell r="I105" t="str">
            <v>Total PREPAGO</v>
          </cell>
          <cell r="O105">
            <v>2646160</v>
          </cell>
          <cell r="Q105">
            <v>1194728</v>
          </cell>
          <cell r="R105">
            <v>2924673</v>
          </cell>
          <cell r="S105">
            <v>285000</v>
          </cell>
          <cell r="T105">
            <v>4404401</v>
          </cell>
          <cell r="U105">
            <v>107568</v>
          </cell>
          <cell r="V105">
            <v>90880</v>
          </cell>
          <cell r="W105">
            <v>0</v>
          </cell>
          <cell r="X105">
            <v>103090</v>
          </cell>
          <cell r="Y105">
            <v>0</v>
          </cell>
          <cell r="Z105">
            <v>301538</v>
          </cell>
          <cell r="AA105">
            <v>4102863</v>
          </cell>
          <cell r="AC105">
            <v>322704</v>
          </cell>
          <cell r="AD105">
            <v>363042</v>
          </cell>
          <cell r="AE105">
            <v>14037.624000000005</v>
          </cell>
          <cell r="AF105">
            <v>134460</v>
          </cell>
          <cell r="AG105">
            <v>4937106.6239999998</v>
          </cell>
        </row>
        <row r="106">
          <cell r="A106">
            <v>91</v>
          </cell>
          <cell r="B106">
            <v>52389455</v>
          </cell>
          <cell r="C106" t="str">
            <v>BLANCO ORTEGON</v>
          </cell>
          <cell r="D106" t="str">
            <v xml:space="preserve">MIRIAM </v>
          </cell>
          <cell r="E106" t="str">
            <v>MIRIAM  BLANCO ORTEGON</v>
          </cell>
          <cell r="F106" t="str">
            <v>MERCADERISTA RETAIL</v>
          </cell>
          <cell r="G106" t="str">
            <v>COMERCIAL</v>
          </cell>
          <cell r="H106" t="str">
            <v>01-GC-DR-00</v>
          </cell>
          <cell r="I106" t="str">
            <v>RETAIL</v>
          </cell>
          <cell r="J106" t="str">
            <v>ZONA FRANCA</v>
          </cell>
          <cell r="K106" t="str">
            <v>BOGOTA</v>
          </cell>
          <cell r="L106">
            <v>37533</v>
          </cell>
          <cell r="M106" t="str">
            <v>ACTIVO</v>
          </cell>
          <cell r="N106">
            <v>332000</v>
          </cell>
          <cell r="O106">
            <v>427840</v>
          </cell>
          <cell r="P106">
            <v>15</v>
          </cell>
          <cell r="Q106">
            <v>213920</v>
          </cell>
          <cell r="R106">
            <v>0</v>
          </cell>
          <cell r="S106">
            <v>25000</v>
          </cell>
          <cell r="T106">
            <v>238920</v>
          </cell>
          <cell r="U106">
            <v>6640</v>
          </cell>
          <cell r="V106">
            <v>5610</v>
          </cell>
          <cell r="W106">
            <v>0</v>
          </cell>
          <cell r="Y106">
            <v>0</v>
          </cell>
          <cell r="Z106">
            <v>12250</v>
          </cell>
          <cell r="AA106">
            <v>226670</v>
          </cell>
          <cell r="AB106">
            <v>2077015838021</v>
          </cell>
          <cell r="AC106">
            <v>19920</v>
          </cell>
          <cell r="AD106">
            <v>22410</v>
          </cell>
          <cell r="AE106">
            <v>866.52</v>
          </cell>
          <cell r="AF106">
            <v>8300</v>
          </cell>
          <cell r="AG106">
            <v>278166.52</v>
          </cell>
        </row>
        <row r="107">
          <cell r="A107">
            <v>92</v>
          </cell>
          <cell r="B107">
            <v>50912706</v>
          </cell>
          <cell r="C107" t="str">
            <v>CADAVID VELASQUEZ</v>
          </cell>
          <cell r="D107" t="str">
            <v>LIVETH PATRICIA</v>
          </cell>
          <cell r="E107" t="str">
            <v>LIVETH PATRICIA CADAVID VELASQUEZ</v>
          </cell>
          <cell r="F107" t="str">
            <v>MERCADERISTA RETAIL</v>
          </cell>
          <cell r="G107" t="str">
            <v>COMERCIAL</v>
          </cell>
          <cell r="H107" t="str">
            <v>01-GC-DR-00</v>
          </cell>
          <cell r="I107" t="str">
            <v>RETAIL</v>
          </cell>
          <cell r="J107" t="str">
            <v>CELLSTAR</v>
          </cell>
          <cell r="K107" t="str">
            <v>BOGOTA</v>
          </cell>
          <cell r="L107">
            <v>37712</v>
          </cell>
          <cell r="M107" t="str">
            <v>ACTIVO</v>
          </cell>
          <cell r="N107">
            <v>332000</v>
          </cell>
          <cell r="O107">
            <v>411111.66666666669</v>
          </cell>
          <cell r="P107">
            <v>15</v>
          </cell>
          <cell r="Q107">
            <v>205555.83333333334</v>
          </cell>
          <cell r="R107">
            <v>0</v>
          </cell>
          <cell r="S107">
            <v>18750</v>
          </cell>
          <cell r="T107">
            <v>224305.83333333334</v>
          </cell>
          <cell r="U107">
            <v>6640</v>
          </cell>
          <cell r="V107">
            <v>5610</v>
          </cell>
          <cell r="W107">
            <v>0</v>
          </cell>
          <cell r="Y107">
            <v>0</v>
          </cell>
          <cell r="Z107">
            <v>12250</v>
          </cell>
          <cell r="AA107">
            <v>212055.83333333334</v>
          </cell>
          <cell r="AC107">
            <v>19920</v>
          </cell>
          <cell r="AD107">
            <v>22410</v>
          </cell>
          <cell r="AE107">
            <v>866.52</v>
          </cell>
          <cell r="AF107">
            <v>8300</v>
          </cell>
          <cell r="AG107">
            <v>263552.35333333333</v>
          </cell>
        </row>
        <row r="108">
          <cell r="A108">
            <v>93</v>
          </cell>
          <cell r="B108">
            <v>52182664</v>
          </cell>
          <cell r="C108" t="str">
            <v>CHAVEZ</v>
          </cell>
          <cell r="D108" t="str">
            <v xml:space="preserve">ANGELICA MARIA </v>
          </cell>
          <cell r="E108" t="str">
            <v>ANGELICA MARIA  CHAVEZ</v>
          </cell>
          <cell r="F108" t="str">
            <v>MERCADERISTA RETAIL</v>
          </cell>
          <cell r="G108" t="str">
            <v>COMERCIAL</v>
          </cell>
          <cell r="H108" t="str">
            <v>01-GC-DR-00</v>
          </cell>
          <cell r="I108" t="str">
            <v>RETAIL</v>
          </cell>
          <cell r="J108" t="str">
            <v>FOTO JAPON/ALKOSTO</v>
          </cell>
          <cell r="K108" t="str">
            <v>BOGOTA</v>
          </cell>
          <cell r="L108">
            <v>37712</v>
          </cell>
          <cell r="M108" t="str">
            <v>ACTIVO</v>
          </cell>
          <cell r="N108">
            <v>332000</v>
          </cell>
          <cell r="O108">
            <v>427840</v>
          </cell>
          <cell r="P108">
            <v>15</v>
          </cell>
          <cell r="Q108">
            <v>213920</v>
          </cell>
          <cell r="R108">
            <v>0</v>
          </cell>
          <cell r="S108">
            <v>25000</v>
          </cell>
          <cell r="T108">
            <v>238920</v>
          </cell>
          <cell r="U108">
            <v>6640</v>
          </cell>
          <cell r="V108">
            <v>5610</v>
          </cell>
          <cell r="W108">
            <v>0</v>
          </cell>
          <cell r="Y108">
            <v>0</v>
          </cell>
          <cell r="Z108">
            <v>12250</v>
          </cell>
          <cell r="AA108">
            <v>226670</v>
          </cell>
          <cell r="AC108">
            <v>19920</v>
          </cell>
          <cell r="AD108">
            <v>22410</v>
          </cell>
          <cell r="AE108">
            <v>866.52</v>
          </cell>
          <cell r="AF108">
            <v>8300</v>
          </cell>
          <cell r="AG108">
            <v>278166.52</v>
          </cell>
        </row>
        <row r="109">
          <cell r="A109">
            <v>94</v>
          </cell>
          <cell r="B109">
            <v>39188974</v>
          </cell>
          <cell r="C109" t="str">
            <v>CIELO GOMEZ</v>
          </cell>
          <cell r="D109" t="str">
            <v>MYRIAM</v>
          </cell>
          <cell r="E109" t="str">
            <v>MYRIAM CIELO GOMEZ</v>
          </cell>
          <cell r="F109" t="str">
            <v>MERCADERISTA RETAIL</v>
          </cell>
          <cell r="G109" t="str">
            <v>COMERCIAL</v>
          </cell>
          <cell r="H109" t="str">
            <v>01-GC-DR-00</v>
          </cell>
          <cell r="I109" t="str">
            <v>RETAIL</v>
          </cell>
          <cell r="J109" t="str">
            <v>ÉXITO 170</v>
          </cell>
          <cell r="K109" t="str">
            <v>BOGOTA</v>
          </cell>
          <cell r="L109">
            <v>37509</v>
          </cell>
          <cell r="M109" t="str">
            <v>ACTIVO</v>
          </cell>
          <cell r="N109">
            <v>332000</v>
          </cell>
          <cell r="O109">
            <v>427840</v>
          </cell>
          <cell r="P109">
            <v>15</v>
          </cell>
          <cell r="Q109">
            <v>213920</v>
          </cell>
          <cell r="R109">
            <v>0</v>
          </cell>
          <cell r="S109">
            <v>25000</v>
          </cell>
          <cell r="T109">
            <v>238920</v>
          </cell>
          <cell r="U109">
            <v>6640</v>
          </cell>
          <cell r="V109">
            <v>5610</v>
          </cell>
          <cell r="W109">
            <v>0</v>
          </cell>
          <cell r="Y109">
            <v>0</v>
          </cell>
          <cell r="Z109">
            <v>12250</v>
          </cell>
          <cell r="AA109">
            <v>226670</v>
          </cell>
          <cell r="AB109">
            <v>202215808819</v>
          </cell>
          <cell r="AC109">
            <v>19920</v>
          </cell>
          <cell r="AD109">
            <v>22410</v>
          </cell>
          <cell r="AE109">
            <v>866.52</v>
          </cell>
          <cell r="AF109">
            <v>8300</v>
          </cell>
          <cell r="AG109">
            <v>278166.52</v>
          </cell>
        </row>
        <row r="110">
          <cell r="A110">
            <v>95</v>
          </cell>
          <cell r="B110">
            <v>43162148</v>
          </cell>
          <cell r="C110" t="str">
            <v>RAIGOZA BETANCOURTH</v>
          </cell>
          <cell r="D110" t="str">
            <v>DIANA MILENA</v>
          </cell>
          <cell r="E110" t="str">
            <v xml:space="preserve"> DIANA MILENA RAIGOZA BETANCURTH</v>
          </cell>
          <cell r="F110" t="str">
            <v>MERCADERISTA RETAIL</v>
          </cell>
          <cell r="G110" t="str">
            <v>COMERCIAL</v>
          </cell>
          <cell r="H110" t="str">
            <v>03-GC-DB-00</v>
          </cell>
          <cell r="I110" t="str">
            <v>RETAIL</v>
          </cell>
          <cell r="J110" t="str">
            <v>CELLSTAR</v>
          </cell>
          <cell r="K110" t="str">
            <v>MEDELLIN</v>
          </cell>
          <cell r="L110">
            <v>37696</v>
          </cell>
          <cell r="M110" t="str">
            <v>ACTIVO</v>
          </cell>
          <cell r="N110">
            <v>332000</v>
          </cell>
          <cell r="O110">
            <v>411111.66666666669</v>
          </cell>
          <cell r="P110">
            <v>15</v>
          </cell>
          <cell r="Q110">
            <v>205555.83333333334</v>
          </cell>
          <cell r="R110">
            <v>0</v>
          </cell>
          <cell r="S110">
            <v>18750</v>
          </cell>
          <cell r="T110">
            <v>224305.83333333334</v>
          </cell>
          <cell r="U110">
            <v>6640</v>
          </cell>
          <cell r="V110">
            <v>5610</v>
          </cell>
          <cell r="W110">
            <v>0</v>
          </cell>
          <cell r="Y110">
            <v>0</v>
          </cell>
          <cell r="Z110">
            <v>12250</v>
          </cell>
          <cell r="AA110">
            <v>212055.83333333334</v>
          </cell>
          <cell r="AB110" t="str">
            <v>433097011BOGOTA</v>
          </cell>
          <cell r="AC110">
            <v>19920</v>
          </cell>
          <cell r="AD110">
            <v>22410</v>
          </cell>
          <cell r="AE110">
            <v>866.52</v>
          </cell>
          <cell r="AF110">
            <v>8300</v>
          </cell>
          <cell r="AG110">
            <v>263552.35333333333</v>
          </cell>
        </row>
        <row r="111">
          <cell r="A111">
            <v>96</v>
          </cell>
          <cell r="B111">
            <v>43618803</v>
          </cell>
          <cell r="C111" t="str">
            <v>VELEZ BEDOYA</v>
          </cell>
          <cell r="D111" t="str">
            <v>LINA MARCELA</v>
          </cell>
          <cell r="E111" t="str">
            <v>LINA MARCELA VELEZ BEDOYA</v>
          </cell>
          <cell r="F111" t="str">
            <v>MERCADERISTA RETAIL</v>
          </cell>
          <cell r="G111" t="str">
            <v>COMERCIAL</v>
          </cell>
          <cell r="H111" t="str">
            <v>03-GC-DR-02</v>
          </cell>
          <cell r="I111" t="str">
            <v>RETAIL</v>
          </cell>
          <cell r="J111" t="str">
            <v>CARREFOUR</v>
          </cell>
          <cell r="K111" t="str">
            <v>MEDELLIN</v>
          </cell>
          <cell r="L111">
            <v>37696</v>
          </cell>
          <cell r="M111" t="str">
            <v>ACTIVO</v>
          </cell>
          <cell r="N111">
            <v>332000</v>
          </cell>
          <cell r="O111">
            <v>411111.66666666669</v>
          </cell>
          <cell r="P111">
            <v>15</v>
          </cell>
          <cell r="Q111">
            <v>205555.83333333334</v>
          </cell>
          <cell r="R111">
            <v>0</v>
          </cell>
          <cell r="S111">
            <v>18750</v>
          </cell>
          <cell r="T111">
            <v>224305.83333333334</v>
          </cell>
          <cell r="U111">
            <v>6640</v>
          </cell>
          <cell r="V111">
            <v>5610</v>
          </cell>
          <cell r="W111">
            <v>0</v>
          </cell>
          <cell r="Y111">
            <v>0</v>
          </cell>
          <cell r="Z111">
            <v>12250</v>
          </cell>
          <cell r="AA111">
            <v>212055.83333333334</v>
          </cell>
          <cell r="AB111" t="str">
            <v>433076031BOGOTA</v>
          </cell>
          <cell r="AC111">
            <v>19920</v>
          </cell>
          <cell r="AD111">
            <v>22410</v>
          </cell>
          <cell r="AE111">
            <v>866.52</v>
          </cell>
          <cell r="AF111">
            <v>8300</v>
          </cell>
          <cell r="AG111">
            <v>263552.35333333333</v>
          </cell>
        </row>
        <row r="112">
          <cell r="A112">
            <v>97</v>
          </cell>
          <cell r="B112">
            <v>52203095</v>
          </cell>
          <cell r="C112" t="str">
            <v xml:space="preserve">URREA HINCAPIE </v>
          </cell>
          <cell r="D112" t="str">
            <v xml:space="preserve">ELIANA LUCIA </v>
          </cell>
          <cell r="E112" t="str">
            <v xml:space="preserve">ELIANA LUCIA  URREA HINCAPIE </v>
          </cell>
          <cell r="F112" t="str">
            <v>MERCADERISTA RETAIL</v>
          </cell>
          <cell r="G112" t="str">
            <v>COMERCIAL</v>
          </cell>
          <cell r="H112" t="str">
            <v>03-GC-DR-03</v>
          </cell>
          <cell r="I112" t="str">
            <v>RETAIL</v>
          </cell>
          <cell r="J112" t="str">
            <v>FLAMINGO</v>
          </cell>
          <cell r="K112" t="str">
            <v>MEDELLIN</v>
          </cell>
          <cell r="L112">
            <v>37696</v>
          </cell>
          <cell r="M112" t="str">
            <v>ACTIVO</v>
          </cell>
          <cell r="N112">
            <v>332000</v>
          </cell>
          <cell r="O112">
            <v>411112</v>
          </cell>
          <cell r="P112">
            <v>15</v>
          </cell>
          <cell r="Q112">
            <v>205556</v>
          </cell>
          <cell r="R112">
            <v>0</v>
          </cell>
          <cell r="S112">
            <v>18750</v>
          </cell>
          <cell r="T112">
            <v>224306</v>
          </cell>
          <cell r="U112">
            <v>6640</v>
          </cell>
          <cell r="V112">
            <v>5610</v>
          </cell>
          <cell r="W112">
            <v>0</v>
          </cell>
          <cell r="Y112">
            <v>0</v>
          </cell>
          <cell r="Z112">
            <v>12250</v>
          </cell>
          <cell r="AA112">
            <v>212056</v>
          </cell>
          <cell r="AB112" t="str">
            <v>433074648BOGOTA</v>
          </cell>
          <cell r="AC112">
            <v>19920</v>
          </cell>
          <cell r="AD112">
            <v>22410</v>
          </cell>
          <cell r="AE112">
            <v>866.52</v>
          </cell>
          <cell r="AF112">
            <v>8300</v>
          </cell>
          <cell r="AG112">
            <v>263552.52</v>
          </cell>
        </row>
        <row r="113">
          <cell r="A113">
            <v>98</v>
          </cell>
          <cell r="B113">
            <v>43913912</v>
          </cell>
          <cell r="C113" t="str">
            <v>ISAZA OCHOA</v>
          </cell>
          <cell r="D113" t="str">
            <v xml:space="preserve">PAULA ANDREA </v>
          </cell>
          <cell r="E113" t="str">
            <v>PAULA ANDREA  ISAZA OCHOA</v>
          </cell>
          <cell r="F113" t="str">
            <v>MERCADERISTA RETAIL</v>
          </cell>
          <cell r="G113" t="str">
            <v>COMERCIAL</v>
          </cell>
          <cell r="H113" t="str">
            <v>03-GD-DB-00</v>
          </cell>
          <cell r="I113" t="str">
            <v>RETAIL</v>
          </cell>
          <cell r="J113" t="str">
            <v>CELLSTAR</v>
          </cell>
          <cell r="K113" t="str">
            <v>MEDELLIN</v>
          </cell>
          <cell r="L113">
            <v>37561</v>
          </cell>
          <cell r="M113" t="str">
            <v>ACTIVO</v>
          </cell>
          <cell r="N113">
            <v>166000</v>
          </cell>
          <cell r="O113">
            <v>144396</v>
          </cell>
          <cell r="P113">
            <v>15</v>
          </cell>
          <cell r="Q113">
            <v>72198</v>
          </cell>
          <cell r="R113">
            <v>0</v>
          </cell>
          <cell r="S113">
            <v>9375</v>
          </cell>
          <cell r="T113">
            <v>81573</v>
          </cell>
          <cell r="U113">
            <v>3320</v>
          </cell>
          <cell r="V113">
            <v>2810</v>
          </cell>
          <cell r="W113">
            <v>0</v>
          </cell>
          <cell r="Y113">
            <v>0</v>
          </cell>
          <cell r="Z113">
            <v>6130</v>
          </cell>
          <cell r="AA113">
            <v>75443</v>
          </cell>
          <cell r="AB113">
            <v>1083002576948</v>
          </cell>
          <cell r="AC113">
            <v>9960</v>
          </cell>
          <cell r="AD113">
            <v>11205</v>
          </cell>
          <cell r="AE113">
            <v>433.26</v>
          </cell>
          <cell r="AF113">
            <v>4150</v>
          </cell>
          <cell r="AG113">
            <v>101191.26000000001</v>
          </cell>
        </row>
        <row r="114">
          <cell r="I114" t="str">
            <v>Total RETAIL</v>
          </cell>
          <cell r="O114">
            <v>3072363</v>
          </cell>
          <cell r="Q114">
            <v>1536181.5</v>
          </cell>
          <cell r="R114">
            <v>0</v>
          </cell>
          <cell r="S114">
            <v>159375</v>
          </cell>
          <cell r="T114">
            <v>1695556.5</v>
          </cell>
          <cell r="U114">
            <v>49800</v>
          </cell>
          <cell r="V114">
            <v>42080</v>
          </cell>
          <cell r="W114">
            <v>0</v>
          </cell>
          <cell r="X114">
            <v>0</v>
          </cell>
          <cell r="Y114">
            <v>0</v>
          </cell>
          <cell r="Z114">
            <v>91880</v>
          </cell>
          <cell r="AA114">
            <v>1603676.5</v>
          </cell>
          <cell r="AC114">
            <v>149400</v>
          </cell>
          <cell r="AD114">
            <v>168075</v>
          </cell>
          <cell r="AE114">
            <v>6498.9000000000015</v>
          </cell>
          <cell r="AF114">
            <v>62250</v>
          </cell>
          <cell r="AG114">
            <v>1989900.4</v>
          </cell>
        </row>
        <row r="115">
          <cell r="A115">
            <v>99</v>
          </cell>
          <cell r="B115">
            <v>52276448</v>
          </cell>
          <cell r="C115" t="str">
            <v>BERNAL OSORIO</v>
          </cell>
          <cell r="D115" t="str">
            <v>LEIDY  ELIBETH</v>
          </cell>
          <cell r="E115" t="str">
            <v>LEIDY  ELIBETH BERNAL OSORIO</v>
          </cell>
          <cell r="F115" t="str">
            <v>ASISTENTE TECNICO</v>
          </cell>
          <cell r="G115" t="str">
            <v>COMERCIAL</v>
          </cell>
          <cell r="H115" t="str">
            <v>01-GC-DT-01</v>
          </cell>
          <cell r="I115" t="str">
            <v>SERVICIO TECNICO</v>
          </cell>
          <cell r="J115" t="str">
            <v>AVIATUR</v>
          </cell>
          <cell r="K115" t="str">
            <v>BOGOTA</v>
          </cell>
          <cell r="L115">
            <v>37515</v>
          </cell>
          <cell r="M115" t="str">
            <v>ACTIVO</v>
          </cell>
          <cell r="N115">
            <v>350000</v>
          </cell>
          <cell r="O115">
            <v>459928</v>
          </cell>
          <cell r="P115">
            <v>15</v>
          </cell>
          <cell r="Q115">
            <v>229964</v>
          </cell>
          <cell r="R115">
            <v>0</v>
          </cell>
          <cell r="S115">
            <v>18750</v>
          </cell>
          <cell r="T115">
            <v>248714</v>
          </cell>
          <cell r="U115">
            <v>7000</v>
          </cell>
          <cell r="V115">
            <v>5910</v>
          </cell>
          <cell r="W115">
            <v>0</v>
          </cell>
          <cell r="X115">
            <v>27970</v>
          </cell>
          <cell r="Y115">
            <v>0</v>
          </cell>
          <cell r="Z115">
            <v>40880</v>
          </cell>
          <cell r="AA115">
            <v>207834</v>
          </cell>
          <cell r="AB115">
            <v>2059015940628</v>
          </cell>
          <cell r="AC115">
            <v>21000</v>
          </cell>
          <cell r="AD115">
            <v>23625</v>
          </cell>
          <cell r="AE115">
            <v>913.5</v>
          </cell>
          <cell r="AF115">
            <v>8300</v>
          </cell>
          <cell r="AG115">
            <v>261672.5</v>
          </cell>
        </row>
        <row r="116">
          <cell r="A116">
            <v>100</v>
          </cell>
          <cell r="B116">
            <v>79534102</v>
          </cell>
          <cell r="C116" t="str">
            <v>CABALLERO</v>
          </cell>
          <cell r="D116" t="str">
            <v xml:space="preserve">CARLOS </v>
          </cell>
          <cell r="E116" t="str">
            <v>CARLOS  CABALLERO</v>
          </cell>
          <cell r="F116" t="str">
            <v>TECNICO NIVEL 1</v>
          </cell>
          <cell r="G116" t="str">
            <v>COMERCIAL</v>
          </cell>
          <cell r="H116" t="str">
            <v>01-GC-DT-01</v>
          </cell>
          <cell r="I116" t="str">
            <v>SERVICIO TECNICO</v>
          </cell>
          <cell r="J116" t="str">
            <v>ZONA FRANCA</v>
          </cell>
          <cell r="K116" t="str">
            <v>BOGOTA</v>
          </cell>
          <cell r="L116">
            <v>37515</v>
          </cell>
          <cell r="M116" t="str">
            <v>ACTIVO</v>
          </cell>
          <cell r="N116">
            <v>400000</v>
          </cell>
          <cell r="O116">
            <v>609672</v>
          </cell>
          <cell r="P116">
            <v>15</v>
          </cell>
          <cell r="Q116">
            <v>304836</v>
          </cell>
          <cell r="R116">
            <v>50000</v>
          </cell>
          <cell r="S116">
            <v>18750</v>
          </cell>
          <cell r="T116">
            <v>373586</v>
          </cell>
          <cell r="U116">
            <v>8000.0000000000009</v>
          </cell>
          <cell r="V116">
            <v>6750</v>
          </cell>
          <cell r="W116">
            <v>0</v>
          </cell>
          <cell r="Y116">
            <v>0</v>
          </cell>
          <cell r="Z116">
            <v>14750</v>
          </cell>
          <cell r="AA116">
            <v>358836</v>
          </cell>
          <cell r="AB116">
            <v>2059015938939</v>
          </cell>
          <cell r="AC116">
            <v>24000</v>
          </cell>
          <cell r="AD116">
            <v>27000</v>
          </cell>
          <cell r="AE116">
            <v>1044</v>
          </cell>
          <cell r="AF116">
            <v>8300</v>
          </cell>
          <cell r="AG116">
            <v>419180</v>
          </cell>
        </row>
        <row r="117">
          <cell r="A117">
            <v>101</v>
          </cell>
          <cell r="B117">
            <v>9271314</v>
          </cell>
          <cell r="C117" t="str">
            <v>CORRALES FERIA</v>
          </cell>
          <cell r="D117" t="str">
            <v>GARY NEL</v>
          </cell>
          <cell r="E117" t="str">
            <v>GARY NEL CORRALES FERIA</v>
          </cell>
          <cell r="F117" t="str">
            <v>TECNICO NIVEL 2</v>
          </cell>
          <cell r="G117" t="str">
            <v>COMERCIAL</v>
          </cell>
          <cell r="H117" t="str">
            <v>01-GC-DT-01</v>
          </cell>
          <cell r="I117" t="str">
            <v>SERVICIO TECNICO</v>
          </cell>
          <cell r="J117" t="str">
            <v>AVIATUR</v>
          </cell>
          <cell r="K117" t="str">
            <v>BOGOTA</v>
          </cell>
          <cell r="L117">
            <v>37515</v>
          </cell>
          <cell r="M117" t="str">
            <v>ACTIVO</v>
          </cell>
          <cell r="N117">
            <v>600000</v>
          </cell>
          <cell r="O117">
            <v>1075000</v>
          </cell>
          <cell r="P117">
            <v>15</v>
          </cell>
          <cell r="Q117">
            <v>537500</v>
          </cell>
          <cell r="R117">
            <v>0</v>
          </cell>
          <cell r="S117">
            <v>0</v>
          </cell>
          <cell r="T117">
            <v>537500</v>
          </cell>
          <cell r="U117">
            <v>12000</v>
          </cell>
          <cell r="V117">
            <v>10130</v>
          </cell>
          <cell r="W117">
            <v>0</v>
          </cell>
          <cell r="X117">
            <v>6341</v>
          </cell>
          <cell r="Y117">
            <v>0</v>
          </cell>
          <cell r="Z117">
            <v>28471</v>
          </cell>
          <cell r="AA117">
            <v>509029</v>
          </cell>
          <cell r="AB117">
            <v>2059015940635</v>
          </cell>
          <cell r="AC117">
            <v>36000</v>
          </cell>
          <cell r="AD117">
            <v>40500</v>
          </cell>
          <cell r="AE117">
            <v>1566</v>
          </cell>
          <cell r="AF117">
            <v>8300</v>
          </cell>
          <cell r="AG117">
            <v>595395</v>
          </cell>
        </row>
        <row r="118">
          <cell r="A118">
            <v>102</v>
          </cell>
          <cell r="B118">
            <v>80732459</v>
          </cell>
          <cell r="C118" t="str">
            <v>GARCIA ORTIZ</v>
          </cell>
          <cell r="D118" t="str">
            <v>ALEX</v>
          </cell>
          <cell r="E118" t="str">
            <v>ALEX GARCIA ORTIZ</v>
          </cell>
          <cell r="F118" t="str">
            <v>TECNICO NIVEL 1</v>
          </cell>
          <cell r="G118" t="str">
            <v>COMERCIAL</v>
          </cell>
          <cell r="H118" t="str">
            <v>01-GC-DT-01</v>
          </cell>
          <cell r="I118" t="str">
            <v>SERVICIO TECNICO</v>
          </cell>
          <cell r="J118" t="str">
            <v>AVIATUR</v>
          </cell>
          <cell r="K118" t="str">
            <v>BOGOTA</v>
          </cell>
          <cell r="L118">
            <v>37561</v>
          </cell>
          <cell r="M118" t="str">
            <v>ACTIVO</v>
          </cell>
          <cell r="N118">
            <v>332000</v>
          </cell>
          <cell r="O118">
            <v>609672</v>
          </cell>
          <cell r="P118">
            <v>15</v>
          </cell>
          <cell r="Q118">
            <v>304836</v>
          </cell>
          <cell r="R118">
            <v>0</v>
          </cell>
          <cell r="S118">
            <v>18750</v>
          </cell>
          <cell r="T118">
            <v>323586</v>
          </cell>
          <cell r="U118">
            <v>6640</v>
          </cell>
          <cell r="V118">
            <v>5610</v>
          </cell>
          <cell r="W118">
            <v>0</v>
          </cell>
          <cell r="X118">
            <v>4788</v>
          </cell>
          <cell r="Y118">
            <v>0</v>
          </cell>
          <cell r="Z118">
            <v>17038</v>
          </cell>
          <cell r="AA118">
            <v>306548</v>
          </cell>
          <cell r="AB118">
            <v>2059015949444</v>
          </cell>
          <cell r="AC118">
            <v>19920</v>
          </cell>
          <cell r="AD118">
            <v>22410</v>
          </cell>
          <cell r="AE118">
            <v>866.52</v>
          </cell>
          <cell r="AF118">
            <v>8300</v>
          </cell>
          <cell r="AG118">
            <v>358044.52</v>
          </cell>
        </row>
        <row r="119">
          <cell r="A119">
            <v>103</v>
          </cell>
          <cell r="B119">
            <v>8646284</v>
          </cell>
          <cell r="C119" t="str">
            <v>GOMEZ BELTRAN</v>
          </cell>
          <cell r="D119" t="str">
            <v xml:space="preserve">RICARDO </v>
          </cell>
          <cell r="E119" t="str">
            <v>RICARDO  GOMEZ BELTRAN</v>
          </cell>
          <cell r="F119" t="str">
            <v>TECNICO NIVEL 1</v>
          </cell>
          <cell r="G119" t="str">
            <v>COMERCIAL</v>
          </cell>
          <cell r="H119" t="e">
            <v>#N/A</v>
          </cell>
          <cell r="I119" t="str">
            <v>SERVICIO TECNICO</v>
          </cell>
          <cell r="J119" t="str">
            <v>AVIATUR</v>
          </cell>
          <cell r="K119" t="str">
            <v>BOGOTA</v>
          </cell>
          <cell r="L119">
            <v>37696</v>
          </cell>
          <cell r="M119" t="e">
            <v>#N/A</v>
          </cell>
          <cell r="N119">
            <v>332000</v>
          </cell>
          <cell r="O119" t="e">
            <v>#N/A</v>
          </cell>
          <cell r="P119">
            <v>15</v>
          </cell>
          <cell r="Q119" t="e">
            <v>#N/A</v>
          </cell>
          <cell r="R119">
            <v>69000</v>
          </cell>
          <cell r="S119">
            <v>0</v>
          </cell>
          <cell r="T119" t="e">
            <v>#N/A</v>
          </cell>
          <cell r="U119">
            <v>6640</v>
          </cell>
          <cell r="V119">
            <v>5610</v>
          </cell>
          <cell r="W119">
            <v>0</v>
          </cell>
          <cell r="Y119">
            <v>0</v>
          </cell>
          <cell r="Z119">
            <v>12250</v>
          </cell>
          <cell r="AA119" t="e">
            <v>#N/A</v>
          </cell>
          <cell r="AB119" t="str">
            <v>007380547138DAVIVIENDA</v>
          </cell>
          <cell r="AC119">
            <v>19920</v>
          </cell>
          <cell r="AD119">
            <v>22410</v>
          </cell>
          <cell r="AE119">
            <v>866.52</v>
          </cell>
          <cell r="AF119">
            <v>8300</v>
          </cell>
          <cell r="AG119" t="e">
            <v>#N/A</v>
          </cell>
        </row>
        <row r="120">
          <cell r="A120">
            <v>104</v>
          </cell>
          <cell r="B120">
            <v>80025706</v>
          </cell>
          <cell r="C120" t="str">
            <v>HERNANDEZ CUELLAR</v>
          </cell>
          <cell r="D120" t="str">
            <v>WILSON ANDRES</v>
          </cell>
          <cell r="E120" t="str">
            <v>WILSON ANDRES HERNANDEZ CUELLAR</v>
          </cell>
          <cell r="F120" t="str">
            <v>TECNICO NIVEL 1</v>
          </cell>
          <cell r="G120" t="str">
            <v>COMERCIAL</v>
          </cell>
          <cell r="H120" t="str">
            <v>01-GC-DT-01</v>
          </cell>
          <cell r="I120" t="str">
            <v>SERVICIO TECNICO</v>
          </cell>
          <cell r="J120" t="str">
            <v>ZONA FRANCA</v>
          </cell>
          <cell r="K120" t="str">
            <v>BOGOTA</v>
          </cell>
          <cell r="L120">
            <v>37696</v>
          </cell>
          <cell r="M120" t="str">
            <v>ACTIVO</v>
          </cell>
          <cell r="N120">
            <v>332000</v>
          </cell>
          <cell r="O120">
            <v>609672</v>
          </cell>
          <cell r="P120">
            <v>15</v>
          </cell>
          <cell r="Q120">
            <v>304836</v>
          </cell>
          <cell r="R120">
            <v>50000</v>
          </cell>
          <cell r="S120">
            <v>18750</v>
          </cell>
          <cell r="T120">
            <v>373586</v>
          </cell>
          <cell r="U120">
            <v>6640</v>
          </cell>
          <cell r="V120">
            <v>5610</v>
          </cell>
          <cell r="W120">
            <v>0</v>
          </cell>
          <cell r="Y120">
            <v>0</v>
          </cell>
          <cell r="Z120">
            <v>12250</v>
          </cell>
          <cell r="AA120">
            <v>361336</v>
          </cell>
          <cell r="AB120" t="str">
            <v>007380546890DAVIVIENDA</v>
          </cell>
          <cell r="AC120">
            <v>19920</v>
          </cell>
          <cell r="AD120">
            <v>22410</v>
          </cell>
          <cell r="AE120">
            <v>866.52</v>
          </cell>
          <cell r="AF120">
            <v>8300</v>
          </cell>
          <cell r="AG120">
            <v>412832.52</v>
          </cell>
        </row>
        <row r="121">
          <cell r="A121">
            <v>105</v>
          </cell>
          <cell r="B121">
            <v>41315858</v>
          </cell>
          <cell r="C121" t="str">
            <v>JURADO</v>
          </cell>
          <cell r="D121" t="str">
            <v xml:space="preserve">OSCAR ROLANDO </v>
          </cell>
          <cell r="E121" t="str">
            <v>OSCAR ROLANDO  JURADO</v>
          </cell>
          <cell r="F121" t="str">
            <v>TECNICO NIVEL 1</v>
          </cell>
          <cell r="G121" t="str">
            <v>COMERCIAL</v>
          </cell>
          <cell r="H121" t="e">
            <v>#N/A</v>
          </cell>
          <cell r="I121" t="str">
            <v>SERVICIO TECNICO</v>
          </cell>
          <cell r="J121" t="str">
            <v>AVIATUR</v>
          </cell>
          <cell r="K121" t="str">
            <v>BOGOTA</v>
          </cell>
          <cell r="L121">
            <v>37696</v>
          </cell>
          <cell r="M121" t="e">
            <v>#N/A</v>
          </cell>
          <cell r="N121">
            <v>332000</v>
          </cell>
          <cell r="O121" t="e">
            <v>#N/A</v>
          </cell>
          <cell r="P121">
            <v>15</v>
          </cell>
          <cell r="Q121" t="e">
            <v>#N/A</v>
          </cell>
          <cell r="R121">
            <v>98700</v>
          </cell>
          <cell r="S121">
            <v>0</v>
          </cell>
          <cell r="T121" t="e">
            <v>#N/A</v>
          </cell>
          <cell r="U121">
            <v>6640</v>
          </cell>
          <cell r="V121">
            <v>5610</v>
          </cell>
          <cell r="W121">
            <v>0</v>
          </cell>
          <cell r="Y121">
            <v>0</v>
          </cell>
          <cell r="Z121">
            <v>12250</v>
          </cell>
          <cell r="AA121" t="e">
            <v>#N/A</v>
          </cell>
          <cell r="AB121" t="str">
            <v>007380547021DAVIENDA</v>
          </cell>
          <cell r="AC121">
            <v>19920</v>
          </cell>
          <cell r="AD121">
            <v>22410</v>
          </cell>
          <cell r="AE121">
            <v>866.52</v>
          </cell>
          <cell r="AF121">
            <v>8300</v>
          </cell>
          <cell r="AG121" t="e">
            <v>#N/A</v>
          </cell>
        </row>
        <row r="122">
          <cell r="A122">
            <v>106</v>
          </cell>
          <cell r="B122" t="str">
            <v>12.982.028</v>
          </cell>
          <cell r="C122" t="str">
            <v>MARTINEZ GAMES</v>
          </cell>
          <cell r="D122" t="str">
            <v>JUAN CARLOS</v>
          </cell>
          <cell r="E122" t="str">
            <v>JUAN CARLOS MARTINEZ GAMES</v>
          </cell>
          <cell r="F122" t="str">
            <v>MENSAJERO SERVICIO TECNICO</v>
          </cell>
          <cell r="G122" t="str">
            <v>COMERCIAL</v>
          </cell>
          <cell r="H122" t="str">
            <v>01-GC-DT-01</v>
          </cell>
          <cell r="I122" t="str">
            <v>SERVICIO TECNICO</v>
          </cell>
          <cell r="J122" t="str">
            <v>CELLSTAR</v>
          </cell>
          <cell r="K122" t="str">
            <v>BOGOTA</v>
          </cell>
          <cell r="L122">
            <v>37696</v>
          </cell>
          <cell r="M122" t="str">
            <v>ACTIVO</v>
          </cell>
          <cell r="N122">
            <v>332000</v>
          </cell>
          <cell r="O122">
            <v>609672</v>
          </cell>
          <cell r="P122">
            <v>15</v>
          </cell>
          <cell r="Q122">
            <v>304836</v>
          </cell>
          <cell r="R122">
            <v>0</v>
          </cell>
          <cell r="S122">
            <v>18750</v>
          </cell>
          <cell r="T122">
            <v>323586</v>
          </cell>
          <cell r="U122">
            <v>6640</v>
          </cell>
          <cell r="V122">
            <v>5610</v>
          </cell>
          <cell r="W122">
            <v>0</v>
          </cell>
          <cell r="Y122">
            <v>0</v>
          </cell>
          <cell r="Z122">
            <v>12250</v>
          </cell>
          <cell r="AA122">
            <v>311336</v>
          </cell>
          <cell r="AB122" t="str">
            <v>007380546973DAVIVIENDA</v>
          </cell>
          <cell r="AC122">
            <v>19920</v>
          </cell>
          <cell r="AD122">
            <v>22410</v>
          </cell>
          <cell r="AE122">
            <v>14442</v>
          </cell>
          <cell r="AF122">
            <v>8300</v>
          </cell>
          <cell r="AG122">
            <v>376408</v>
          </cell>
        </row>
        <row r="123">
          <cell r="A123">
            <v>107</v>
          </cell>
          <cell r="B123">
            <v>80118378</v>
          </cell>
          <cell r="C123" t="str">
            <v xml:space="preserve">NAVAS ESPINOSA </v>
          </cell>
          <cell r="D123" t="str">
            <v>CARLOS ERNESTO</v>
          </cell>
          <cell r="E123" t="str">
            <v xml:space="preserve">CARLOS ERNESTO NAVAS ESPINOSA </v>
          </cell>
          <cell r="F123" t="str">
            <v>TECNICO NIVEL 1</v>
          </cell>
          <cell r="G123" t="str">
            <v>COMERCIAL</v>
          </cell>
          <cell r="H123" t="str">
            <v>01-GC-DT-01</v>
          </cell>
          <cell r="I123" t="str">
            <v>SERVICIO TECNICO</v>
          </cell>
          <cell r="J123" t="str">
            <v>AVIATUR</v>
          </cell>
          <cell r="K123" t="str">
            <v>BOGOTA</v>
          </cell>
          <cell r="L123">
            <v>37515</v>
          </cell>
          <cell r="M123" t="str">
            <v>ACTIVO</v>
          </cell>
          <cell r="N123">
            <v>350000</v>
          </cell>
          <cell r="O123">
            <v>609672</v>
          </cell>
          <cell r="P123">
            <v>15</v>
          </cell>
          <cell r="Q123">
            <v>304836</v>
          </cell>
          <cell r="R123">
            <v>0</v>
          </cell>
          <cell r="S123">
            <v>18750</v>
          </cell>
          <cell r="T123">
            <v>323586</v>
          </cell>
          <cell r="U123">
            <v>7000</v>
          </cell>
          <cell r="V123">
            <v>5910</v>
          </cell>
          <cell r="W123">
            <v>0</v>
          </cell>
          <cell r="X123">
            <v>5942</v>
          </cell>
          <cell r="Y123">
            <v>0</v>
          </cell>
          <cell r="Z123">
            <v>18852</v>
          </cell>
          <cell r="AA123">
            <v>304734</v>
          </cell>
          <cell r="AB123">
            <v>2059015940603</v>
          </cell>
          <cell r="AC123">
            <v>21000</v>
          </cell>
          <cell r="AD123">
            <v>23625</v>
          </cell>
          <cell r="AE123">
            <v>913.5</v>
          </cell>
          <cell r="AF123">
            <v>8300</v>
          </cell>
          <cell r="AG123">
            <v>358572.5</v>
          </cell>
        </row>
        <row r="124">
          <cell r="A124">
            <v>108</v>
          </cell>
          <cell r="B124">
            <v>52694875</v>
          </cell>
          <cell r="C124" t="str">
            <v>PRADA ORTIZ</v>
          </cell>
          <cell r="D124" t="str">
            <v>IRIS JAEL</v>
          </cell>
          <cell r="E124" t="str">
            <v>IRIS JAEL PRADA ORTIZ</v>
          </cell>
          <cell r="F124" t="str">
            <v>ASISTENTE TECNICO</v>
          </cell>
          <cell r="G124" t="str">
            <v>COMERCIAL</v>
          </cell>
          <cell r="H124" t="str">
            <v>01-GC-DT-01</v>
          </cell>
          <cell r="I124" t="str">
            <v>SERVICIO TECNICO</v>
          </cell>
          <cell r="J124" t="str">
            <v>AVIATUR</v>
          </cell>
          <cell r="K124" t="str">
            <v>BOGOTA</v>
          </cell>
          <cell r="L124">
            <v>37515</v>
          </cell>
          <cell r="M124" t="str">
            <v>ACTIVO</v>
          </cell>
          <cell r="N124">
            <v>332000</v>
          </cell>
          <cell r="O124">
            <v>449232</v>
          </cell>
          <cell r="P124">
            <v>15</v>
          </cell>
          <cell r="Q124">
            <v>224616</v>
          </cell>
          <cell r="R124">
            <v>0</v>
          </cell>
          <cell r="S124">
            <v>18750</v>
          </cell>
          <cell r="T124">
            <v>243366</v>
          </cell>
          <cell r="U124">
            <v>6640</v>
          </cell>
          <cell r="V124">
            <v>5610</v>
          </cell>
          <cell r="W124">
            <v>0</v>
          </cell>
          <cell r="Y124">
            <v>0</v>
          </cell>
          <cell r="Z124">
            <v>12250</v>
          </cell>
          <cell r="AA124">
            <v>231116</v>
          </cell>
          <cell r="AB124">
            <v>2059015940642</v>
          </cell>
          <cell r="AC124">
            <v>19920</v>
          </cell>
          <cell r="AD124">
            <v>22410</v>
          </cell>
          <cell r="AE124">
            <v>866.52</v>
          </cell>
          <cell r="AF124">
            <v>8300</v>
          </cell>
          <cell r="AG124">
            <v>282612.52</v>
          </cell>
        </row>
        <row r="125">
          <cell r="A125">
            <v>109</v>
          </cell>
          <cell r="B125">
            <v>80187676</v>
          </cell>
          <cell r="C125" t="str">
            <v>VIRVIESCAS ROJO</v>
          </cell>
          <cell r="D125" t="str">
            <v xml:space="preserve">BYRON </v>
          </cell>
          <cell r="E125" t="str">
            <v>BYRON  VIRVIESCAS ROJO</v>
          </cell>
          <cell r="F125" t="str">
            <v>TECNICO NIVEL 2</v>
          </cell>
          <cell r="G125" t="str">
            <v>COMERCIAL</v>
          </cell>
          <cell r="H125" t="str">
            <v>01-GC-DT-01</v>
          </cell>
          <cell r="I125" t="str">
            <v>SERVICIO TECNICO</v>
          </cell>
          <cell r="J125" t="str">
            <v>AVIATUR</v>
          </cell>
          <cell r="K125" t="str">
            <v>BOGOTA</v>
          </cell>
          <cell r="L125">
            <v>37696</v>
          </cell>
          <cell r="M125" t="str">
            <v>ACTIVO</v>
          </cell>
          <cell r="N125">
            <v>332000</v>
          </cell>
          <cell r="O125">
            <v>750000</v>
          </cell>
          <cell r="P125">
            <v>15</v>
          </cell>
          <cell r="Q125">
            <v>375000</v>
          </cell>
          <cell r="R125">
            <v>74000</v>
          </cell>
          <cell r="S125">
            <v>0</v>
          </cell>
          <cell r="T125">
            <v>449000</v>
          </cell>
          <cell r="U125">
            <v>6640</v>
          </cell>
          <cell r="V125">
            <v>5610</v>
          </cell>
          <cell r="W125">
            <v>0</v>
          </cell>
          <cell r="Y125">
            <v>0</v>
          </cell>
          <cell r="Z125">
            <v>12250</v>
          </cell>
          <cell r="AA125">
            <v>436750</v>
          </cell>
          <cell r="AB125" t="str">
            <v>007380547310 DAVIVIENDA</v>
          </cell>
          <cell r="AC125">
            <v>19920</v>
          </cell>
          <cell r="AD125">
            <v>22410</v>
          </cell>
          <cell r="AE125">
            <v>866.52</v>
          </cell>
          <cell r="AF125">
            <v>8300</v>
          </cell>
          <cell r="AG125">
            <v>488246.52</v>
          </cell>
        </row>
        <row r="126">
          <cell r="A126">
            <v>110</v>
          </cell>
          <cell r="B126">
            <v>79419501</v>
          </cell>
          <cell r="C126" t="str">
            <v>ZABALA CRUZ</v>
          </cell>
          <cell r="D126" t="str">
            <v>JUAN PATRICIO</v>
          </cell>
          <cell r="E126" t="str">
            <v>JUAN PATRICIO ZABALA CRUZ</v>
          </cell>
          <cell r="F126" t="str">
            <v>TECNICO NIVEL 2</v>
          </cell>
          <cell r="G126" t="str">
            <v>COMERCIAL</v>
          </cell>
          <cell r="H126" t="str">
            <v>01-GC-DT-01</v>
          </cell>
          <cell r="I126" t="str">
            <v>SERVICIO TECNICO</v>
          </cell>
          <cell r="J126" t="str">
            <v>AVIATUR</v>
          </cell>
          <cell r="K126" t="str">
            <v>BOGOTA</v>
          </cell>
          <cell r="L126">
            <v>37515</v>
          </cell>
          <cell r="M126" t="str">
            <v>ACTIVO</v>
          </cell>
          <cell r="N126">
            <v>600000</v>
          </cell>
          <cell r="O126">
            <v>1213996</v>
          </cell>
          <cell r="P126">
            <v>15</v>
          </cell>
          <cell r="Q126">
            <v>606998</v>
          </cell>
          <cell r="R126">
            <v>0</v>
          </cell>
          <cell r="S126">
            <v>0</v>
          </cell>
          <cell r="T126">
            <v>606998</v>
          </cell>
          <cell r="U126">
            <v>12000</v>
          </cell>
          <cell r="V126">
            <v>10130</v>
          </cell>
          <cell r="W126">
            <v>0</v>
          </cell>
          <cell r="Y126">
            <v>0</v>
          </cell>
          <cell r="Z126">
            <v>22130</v>
          </cell>
          <cell r="AA126">
            <v>584868</v>
          </cell>
          <cell r="AB126">
            <v>2059015940593</v>
          </cell>
          <cell r="AC126">
            <v>36000</v>
          </cell>
          <cell r="AD126">
            <v>40500</v>
          </cell>
          <cell r="AE126">
            <v>1566</v>
          </cell>
          <cell r="AF126">
            <v>8300</v>
          </cell>
          <cell r="AG126">
            <v>671234</v>
          </cell>
        </row>
        <row r="127">
          <cell r="A127">
            <v>111</v>
          </cell>
          <cell r="B127">
            <v>80168402</v>
          </cell>
          <cell r="C127" t="str">
            <v xml:space="preserve">OCHOA MORA </v>
          </cell>
          <cell r="D127" t="str">
            <v>HERNAN</v>
          </cell>
          <cell r="E127" t="str">
            <v xml:space="preserve">HERNAN OCHOA MORA </v>
          </cell>
          <cell r="F127" t="str">
            <v>TECNICO NIVEL 1</v>
          </cell>
          <cell r="G127" t="str">
            <v>COMERCIAL</v>
          </cell>
          <cell r="H127" t="str">
            <v>01-GC-DT-02</v>
          </cell>
          <cell r="I127" t="str">
            <v>SERVICIO TECNICO</v>
          </cell>
          <cell r="J127" t="str">
            <v>BELLSOUTH  ZONA INDUSTRIAL</v>
          </cell>
          <cell r="K127" t="str">
            <v>BOGOTA</v>
          </cell>
          <cell r="L127">
            <v>37515</v>
          </cell>
          <cell r="M127" t="str">
            <v>ACTIVO</v>
          </cell>
          <cell r="N127">
            <v>350000</v>
          </cell>
          <cell r="O127">
            <v>609672</v>
          </cell>
          <cell r="P127">
            <v>15</v>
          </cell>
          <cell r="Q127">
            <v>304836</v>
          </cell>
          <cell r="R127">
            <v>0</v>
          </cell>
          <cell r="S127">
            <v>18750</v>
          </cell>
          <cell r="T127">
            <v>323586</v>
          </cell>
          <cell r="U127">
            <v>7000</v>
          </cell>
          <cell r="V127">
            <v>5910</v>
          </cell>
          <cell r="W127">
            <v>0</v>
          </cell>
          <cell r="Y127">
            <v>0</v>
          </cell>
          <cell r="Z127">
            <v>12910</v>
          </cell>
          <cell r="AA127">
            <v>310676</v>
          </cell>
          <cell r="AB127">
            <v>2059015938921</v>
          </cell>
          <cell r="AC127">
            <v>21000</v>
          </cell>
          <cell r="AD127">
            <v>23625</v>
          </cell>
          <cell r="AE127">
            <v>913.5</v>
          </cell>
          <cell r="AF127">
            <v>8300</v>
          </cell>
          <cell r="AG127">
            <v>364514.5</v>
          </cell>
        </row>
        <row r="128">
          <cell r="A128">
            <v>112</v>
          </cell>
          <cell r="B128">
            <v>80155631</v>
          </cell>
          <cell r="C128" t="str">
            <v>RODRIGUEZ CUELLAR</v>
          </cell>
          <cell r="D128" t="str">
            <v>OSCAR JAVIER</v>
          </cell>
          <cell r="E128" t="str">
            <v>OSCAR JAVIER RODRIGUEZ CUELLAR</v>
          </cell>
          <cell r="F128" t="str">
            <v>TECNICO NIVEL 1</v>
          </cell>
          <cell r="G128" t="str">
            <v>COMERCIAL</v>
          </cell>
          <cell r="H128" t="str">
            <v>01-GC-DT-02</v>
          </cell>
          <cell r="I128" t="str">
            <v>SERVICIO TECNICO</v>
          </cell>
          <cell r="J128" t="str">
            <v>BELLSOUTH CLL 125</v>
          </cell>
          <cell r="K128" t="str">
            <v>BOGOTA</v>
          </cell>
          <cell r="L128">
            <v>37515</v>
          </cell>
          <cell r="M128" t="str">
            <v>ACTIVO</v>
          </cell>
          <cell r="N128">
            <v>350000</v>
          </cell>
          <cell r="O128">
            <v>609672</v>
          </cell>
          <cell r="P128">
            <v>15</v>
          </cell>
          <cell r="Q128">
            <v>304836</v>
          </cell>
          <cell r="R128">
            <v>0</v>
          </cell>
          <cell r="S128">
            <v>18750</v>
          </cell>
          <cell r="T128">
            <v>323586</v>
          </cell>
          <cell r="U128">
            <v>7000</v>
          </cell>
          <cell r="V128">
            <v>5910</v>
          </cell>
          <cell r="W128">
            <v>0</v>
          </cell>
          <cell r="Y128">
            <v>0</v>
          </cell>
          <cell r="Z128">
            <v>12910</v>
          </cell>
          <cell r="AA128">
            <v>310676</v>
          </cell>
          <cell r="AB128">
            <v>2072015825640</v>
          </cell>
          <cell r="AC128">
            <v>21000</v>
          </cell>
          <cell r="AD128">
            <v>23625</v>
          </cell>
          <cell r="AE128">
            <v>913.5</v>
          </cell>
          <cell r="AF128">
            <v>8300</v>
          </cell>
          <cell r="AG128">
            <v>364514.5</v>
          </cell>
        </row>
        <row r="129">
          <cell r="A129">
            <v>113</v>
          </cell>
          <cell r="B129">
            <v>52768416</v>
          </cell>
          <cell r="C129" t="str">
            <v>SOSA BARRETO</v>
          </cell>
          <cell r="D129" t="str">
            <v>DEICY LIYANNY</v>
          </cell>
          <cell r="E129" t="str">
            <v>DEICY LIYANNY SOSA BARRETO</v>
          </cell>
          <cell r="F129" t="str">
            <v>ASISTENTE TECNICO</v>
          </cell>
          <cell r="G129" t="str">
            <v>COMERCIAL</v>
          </cell>
          <cell r="H129" t="str">
            <v>01-GC-DT-02</v>
          </cell>
          <cell r="I129" t="str">
            <v>SERVICIO TECNICO</v>
          </cell>
          <cell r="J129" t="str">
            <v>BELLSOUTH  ZONA INDUSTRIAL</v>
          </cell>
          <cell r="K129" t="str">
            <v>BOGOTA</v>
          </cell>
          <cell r="L129">
            <v>37515</v>
          </cell>
          <cell r="M129" t="str">
            <v>ACTIVO</v>
          </cell>
          <cell r="N129">
            <v>332000</v>
          </cell>
          <cell r="O129">
            <v>449232</v>
          </cell>
          <cell r="P129">
            <v>15</v>
          </cell>
          <cell r="Q129">
            <v>224616</v>
          </cell>
          <cell r="R129">
            <v>0</v>
          </cell>
          <cell r="S129">
            <v>18750</v>
          </cell>
          <cell r="T129">
            <v>243366</v>
          </cell>
          <cell r="U129">
            <v>6640</v>
          </cell>
          <cell r="V129">
            <v>5610</v>
          </cell>
          <cell r="W129">
            <v>0</v>
          </cell>
          <cell r="Y129">
            <v>0</v>
          </cell>
          <cell r="Z129">
            <v>12250</v>
          </cell>
          <cell r="AA129">
            <v>231116</v>
          </cell>
          <cell r="AB129">
            <v>2059015940650</v>
          </cell>
          <cell r="AC129">
            <v>19920</v>
          </cell>
          <cell r="AD129">
            <v>22410</v>
          </cell>
          <cell r="AE129">
            <v>866.52</v>
          </cell>
          <cell r="AF129">
            <v>8300</v>
          </cell>
          <cell r="AG129">
            <v>282612.52</v>
          </cell>
        </row>
        <row r="130">
          <cell r="A130">
            <v>114</v>
          </cell>
          <cell r="B130">
            <v>52126428</v>
          </cell>
          <cell r="C130" t="str">
            <v>VELASQUEZ PEÑA</v>
          </cell>
          <cell r="D130" t="str">
            <v>SANDRA MILENA</v>
          </cell>
          <cell r="E130" t="str">
            <v>SANDRA MILENA VELASQUEZ PEÑA</v>
          </cell>
          <cell r="F130" t="str">
            <v>ASISTENTE TECNICO</v>
          </cell>
          <cell r="G130" t="str">
            <v>COMERCIAL</v>
          </cell>
          <cell r="H130" t="str">
            <v>01-GC-DT-03</v>
          </cell>
          <cell r="I130" t="str">
            <v>SERVICIO TECNICO</v>
          </cell>
          <cell r="J130" t="str">
            <v>BELLSOUTH  AV SUBA</v>
          </cell>
          <cell r="K130" t="str">
            <v>BOGOTA</v>
          </cell>
          <cell r="L130">
            <v>37515</v>
          </cell>
          <cell r="M130" t="str">
            <v>ACTIVO</v>
          </cell>
          <cell r="N130">
            <v>332000</v>
          </cell>
          <cell r="O130">
            <v>449232</v>
          </cell>
          <cell r="P130">
            <v>15</v>
          </cell>
          <cell r="Q130">
            <v>224616</v>
          </cell>
          <cell r="R130">
            <v>0</v>
          </cell>
          <cell r="S130">
            <v>18750</v>
          </cell>
          <cell r="T130">
            <v>243366</v>
          </cell>
          <cell r="U130">
            <v>6640</v>
          </cell>
          <cell r="V130">
            <v>5610</v>
          </cell>
          <cell r="W130">
            <v>0</v>
          </cell>
          <cell r="Y130">
            <v>0</v>
          </cell>
          <cell r="Z130">
            <v>12250</v>
          </cell>
          <cell r="AA130">
            <v>231116</v>
          </cell>
          <cell r="AB130">
            <v>2059015940667</v>
          </cell>
          <cell r="AC130">
            <v>19920</v>
          </cell>
          <cell r="AD130">
            <v>22410</v>
          </cell>
          <cell r="AE130">
            <v>866.52</v>
          </cell>
          <cell r="AF130">
            <v>8300</v>
          </cell>
          <cell r="AG130">
            <v>282612.52</v>
          </cell>
        </row>
        <row r="131">
          <cell r="A131">
            <v>115</v>
          </cell>
          <cell r="B131">
            <v>79810613</v>
          </cell>
          <cell r="C131" t="str">
            <v>ALGARRA GAITAN</v>
          </cell>
          <cell r="D131" t="str">
            <v xml:space="preserve">ALDEMAR </v>
          </cell>
          <cell r="E131" t="str">
            <v>ALDEMAR  ALGARRA GAITAN</v>
          </cell>
          <cell r="F131" t="str">
            <v>TECNICO NIVEL 1</v>
          </cell>
          <cell r="G131" t="str">
            <v>COMERCIAL</v>
          </cell>
          <cell r="H131" t="str">
            <v>01-GC-DT-04</v>
          </cell>
          <cell r="I131" t="str">
            <v>SERVICIO TECNICO</v>
          </cell>
          <cell r="J131" t="str">
            <v>AVIATUR</v>
          </cell>
          <cell r="K131" t="str">
            <v>BOGOTA</v>
          </cell>
          <cell r="L131">
            <v>37515</v>
          </cell>
          <cell r="M131" t="str">
            <v>ACTIVO</v>
          </cell>
          <cell r="N131">
            <v>400000</v>
          </cell>
          <cell r="O131">
            <v>609672</v>
          </cell>
          <cell r="P131">
            <v>15</v>
          </cell>
          <cell r="Q131">
            <v>304836</v>
          </cell>
          <cell r="R131">
            <v>0</v>
          </cell>
          <cell r="S131">
            <v>18750</v>
          </cell>
          <cell r="T131">
            <v>323586</v>
          </cell>
          <cell r="U131">
            <v>8000.0000000000009</v>
          </cell>
          <cell r="V131">
            <v>6750</v>
          </cell>
          <cell r="W131">
            <v>0</v>
          </cell>
          <cell r="Y131">
            <v>0</v>
          </cell>
          <cell r="Z131">
            <v>14750</v>
          </cell>
          <cell r="AA131">
            <v>308836</v>
          </cell>
          <cell r="AB131">
            <v>2024015741494</v>
          </cell>
          <cell r="AC131">
            <v>24000</v>
          </cell>
          <cell r="AD131">
            <v>27000</v>
          </cell>
          <cell r="AE131">
            <v>1044</v>
          </cell>
          <cell r="AF131">
            <v>8300</v>
          </cell>
          <cell r="AG131">
            <v>369180</v>
          </cell>
        </row>
        <row r="132">
          <cell r="A132">
            <v>116</v>
          </cell>
          <cell r="B132">
            <v>20371005</v>
          </cell>
          <cell r="C132" t="str">
            <v>CORREDOR VASQUEZ</v>
          </cell>
          <cell r="D132" t="str">
            <v>LILIANA MERCEDES</v>
          </cell>
          <cell r="E132" t="str">
            <v>LILIANA MERCEDES CORREDOR VASQUEZ</v>
          </cell>
          <cell r="F132" t="str">
            <v>ASISTENTE TECNICO</v>
          </cell>
          <cell r="G132" t="str">
            <v>COMERCIAL</v>
          </cell>
          <cell r="H132" t="str">
            <v>01-GC-DT-04</v>
          </cell>
          <cell r="I132" t="str">
            <v>SERVICIO TECNICO</v>
          </cell>
          <cell r="J132" t="str">
            <v>BELLSOUTH  CLL 125</v>
          </cell>
          <cell r="K132" t="str">
            <v>BOGOTA</v>
          </cell>
          <cell r="L132">
            <v>37696</v>
          </cell>
          <cell r="M132" t="str">
            <v>ACTIVO</v>
          </cell>
          <cell r="N132">
            <v>332000</v>
          </cell>
          <cell r="O132">
            <v>449232</v>
          </cell>
          <cell r="P132">
            <v>15</v>
          </cell>
          <cell r="Q132">
            <v>224616</v>
          </cell>
          <cell r="R132">
            <v>0</v>
          </cell>
          <cell r="S132">
            <v>18750</v>
          </cell>
          <cell r="T132">
            <v>243366</v>
          </cell>
          <cell r="U132">
            <v>6640</v>
          </cell>
          <cell r="V132">
            <v>5610</v>
          </cell>
          <cell r="W132">
            <v>0</v>
          </cell>
          <cell r="Y132">
            <v>0</v>
          </cell>
          <cell r="Z132">
            <v>12250</v>
          </cell>
          <cell r="AA132">
            <v>231116</v>
          </cell>
          <cell r="AB132" t="str">
            <v>000605006 BOGOTA</v>
          </cell>
          <cell r="AC132">
            <v>19920</v>
          </cell>
          <cell r="AD132">
            <v>22410</v>
          </cell>
          <cell r="AE132">
            <v>866.52</v>
          </cell>
          <cell r="AF132">
            <v>8300</v>
          </cell>
          <cell r="AG132">
            <v>282612.52</v>
          </cell>
        </row>
        <row r="133">
          <cell r="A133">
            <v>117</v>
          </cell>
          <cell r="B133">
            <v>86070548</v>
          </cell>
          <cell r="C133" t="str">
            <v>CIUODERIS APONTE</v>
          </cell>
          <cell r="D133" t="str">
            <v xml:space="preserve">NICOLAY </v>
          </cell>
          <cell r="E133" t="str">
            <v>NICOLAY  CIUODERIS APONTE</v>
          </cell>
          <cell r="F133" t="str">
            <v>TECNICO NIVEL 1</v>
          </cell>
          <cell r="G133" t="str">
            <v>COMERCIAL</v>
          </cell>
          <cell r="H133" t="str">
            <v>01-GC-DT-05</v>
          </cell>
          <cell r="I133" t="str">
            <v>SERVICIO TECNICO</v>
          </cell>
          <cell r="J133" t="str">
            <v xml:space="preserve">BELLSOUTH </v>
          </cell>
          <cell r="K133" t="str">
            <v>VILLAVICENCIO</v>
          </cell>
          <cell r="L133">
            <v>37515</v>
          </cell>
          <cell r="M133" t="str">
            <v>ACTIVO</v>
          </cell>
          <cell r="N133">
            <v>350000</v>
          </cell>
          <cell r="O133">
            <v>609672</v>
          </cell>
          <cell r="P133">
            <v>15</v>
          </cell>
          <cell r="Q133">
            <v>304836</v>
          </cell>
          <cell r="R133">
            <v>0</v>
          </cell>
          <cell r="S133">
            <v>18750</v>
          </cell>
          <cell r="T133">
            <v>323586</v>
          </cell>
          <cell r="U133">
            <v>7000</v>
          </cell>
          <cell r="V133">
            <v>5910</v>
          </cell>
          <cell r="W133">
            <v>0</v>
          </cell>
          <cell r="Y133">
            <v>0</v>
          </cell>
          <cell r="Z133">
            <v>12910</v>
          </cell>
          <cell r="AA133">
            <v>310676</v>
          </cell>
          <cell r="AB133">
            <v>6326005378086</v>
          </cell>
          <cell r="AC133">
            <v>21000</v>
          </cell>
          <cell r="AD133">
            <v>23625</v>
          </cell>
          <cell r="AE133">
            <v>913.5</v>
          </cell>
          <cell r="AF133">
            <v>8300</v>
          </cell>
          <cell r="AG133">
            <v>364514.5</v>
          </cell>
        </row>
        <row r="134">
          <cell r="A134">
            <v>118</v>
          </cell>
          <cell r="B134">
            <v>83116957</v>
          </cell>
          <cell r="C134" t="str">
            <v>GUTIERREZ ESPAÑA</v>
          </cell>
          <cell r="D134" t="str">
            <v xml:space="preserve">LUBIN ALFONSO </v>
          </cell>
          <cell r="E134" t="str">
            <v>LUBIN ALFONSO  GUTIERREZ ESPAÑA</v>
          </cell>
          <cell r="F134" t="str">
            <v>TECNICO NIVEL 1</v>
          </cell>
          <cell r="G134" t="str">
            <v>COMERCIAL</v>
          </cell>
          <cell r="H134" t="str">
            <v>01-GC-DT-06</v>
          </cell>
          <cell r="I134" t="str">
            <v>SERVICIO TECNICO</v>
          </cell>
          <cell r="J134" t="str">
            <v>BELLSOUTH</v>
          </cell>
          <cell r="K134" t="str">
            <v>NEIVA</v>
          </cell>
          <cell r="L134">
            <v>37515</v>
          </cell>
          <cell r="M134" t="str">
            <v>ACTIVO</v>
          </cell>
          <cell r="N134">
            <v>410400</v>
          </cell>
          <cell r="O134">
            <v>609672</v>
          </cell>
          <cell r="P134">
            <v>15</v>
          </cell>
          <cell r="Q134">
            <v>304836</v>
          </cell>
          <cell r="R134">
            <v>0</v>
          </cell>
          <cell r="S134">
            <v>18750</v>
          </cell>
          <cell r="T134">
            <v>323586</v>
          </cell>
          <cell r="U134">
            <v>8208</v>
          </cell>
          <cell r="V134">
            <v>6930</v>
          </cell>
          <cell r="W134">
            <v>0</v>
          </cell>
          <cell r="Y134">
            <v>0</v>
          </cell>
          <cell r="Z134">
            <v>15138</v>
          </cell>
          <cell r="AA134">
            <v>308448</v>
          </cell>
          <cell r="AB134">
            <v>8169005218994</v>
          </cell>
          <cell r="AC134">
            <v>24624</v>
          </cell>
          <cell r="AD134">
            <v>27702.000000000004</v>
          </cell>
          <cell r="AE134">
            <v>1071.144</v>
          </cell>
          <cell r="AF134">
            <v>8300</v>
          </cell>
          <cell r="AG134">
            <v>370145.14399999997</v>
          </cell>
        </row>
        <row r="135">
          <cell r="A135">
            <v>119</v>
          </cell>
          <cell r="B135">
            <v>79717154</v>
          </cell>
          <cell r="C135" t="str">
            <v>BEJARANO CUY</v>
          </cell>
          <cell r="D135" t="str">
            <v>LUIS FERNANDO</v>
          </cell>
          <cell r="E135" t="str">
            <v>LUIS FERNANDO BEJARANO CUY</v>
          </cell>
          <cell r="F135" t="str">
            <v>TECNICO NIVEL 2</v>
          </cell>
          <cell r="G135" t="str">
            <v>COMERCIAL</v>
          </cell>
          <cell r="H135" t="str">
            <v>01-GC-DT-99</v>
          </cell>
          <cell r="I135" t="str">
            <v>SERVICIO TECNICO</v>
          </cell>
          <cell r="J135" t="str">
            <v>AVIATUR</v>
          </cell>
          <cell r="K135" t="str">
            <v>BOGOTA</v>
          </cell>
          <cell r="L135">
            <v>37696</v>
          </cell>
          <cell r="M135" t="str">
            <v>INACTIVO</v>
          </cell>
          <cell r="N135">
            <v>332000</v>
          </cell>
          <cell r="O135">
            <v>500000</v>
          </cell>
          <cell r="P135">
            <v>15</v>
          </cell>
          <cell r="Q135">
            <v>250000.00000000003</v>
          </cell>
          <cell r="R135">
            <v>180500</v>
          </cell>
          <cell r="S135">
            <v>18750</v>
          </cell>
          <cell r="T135">
            <v>449250</v>
          </cell>
          <cell r="U135">
            <v>6640</v>
          </cell>
          <cell r="V135">
            <v>5610</v>
          </cell>
          <cell r="W135">
            <v>0</v>
          </cell>
          <cell r="Y135">
            <v>0</v>
          </cell>
          <cell r="Z135">
            <v>12250</v>
          </cell>
          <cell r="AA135">
            <v>437000</v>
          </cell>
          <cell r="AB135" t="str">
            <v>000604934 BOGOTA</v>
          </cell>
          <cell r="AC135">
            <v>19920</v>
          </cell>
          <cell r="AD135">
            <v>22410</v>
          </cell>
          <cell r="AE135">
            <v>14442</v>
          </cell>
          <cell r="AF135">
            <v>8300</v>
          </cell>
          <cell r="AG135">
            <v>502072</v>
          </cell>
        </row>
        <row r="136">
          <cell r="A136">
            <v>120</v>
          </cell>
          <cell r="B136">
            <v>80108009</v>
          </cell>
          <cell r="C136" t="str">
            <v>MORENO CESPEDES</v>
          </cell>
          <cell r="D136" t="str">
            <v>JAVIER MAURICIO</v>
          </cell>
          <cell r="E136" t="str">
            <v>JAVIER MAURICIO MORENO CESPEDES</v>
          </cell>
          <cell r="F136" t="str">
            <v>TECNICO NIVEL 2</v>
          </cell>
          <cell r="G136" t="str">
            <v>COMERCIAL</v>
          </cell>
          <cell r="H136" t="str">
            <v>01-GC-DT-99</v>
          </cell>
          <cell r="I136" t="str">
            <v>SERVICIO TECNICO</v>
          </cell>
          <cell r="J136" t="str">
            <v>AVIATUR</v>
          </cell>
          <cell r="K136" t="str">
            <v>BOGOTA</v>
          </cell>
          <cell r="L136">
            <v>37613</v>
          </cell>
          <cell r="M136" t="str">
            <v>ACTIVO</v>
          </cell>
          <cell r="N136">
            <v>332000</v>
          </cell>
          <cell r="O136">
            <v>962640</v>
          </cell>
          <cell r="P136">
            <v>15</v>
          </cell>
          <cell r="Q136">
            <v>481320</v>
          </cell>
          <cell r="R136">
            <v>105000</v>
          </cell>
          <cell r="S136">
            <v>0</v>
          </cell>
          <cell r="T136">
            <v>586320</v>
          </cell>
          <cell r="U136">
            <v>6640</v>
          </cell>
          <cell r="V136">
            <v>5610</v>
          </cell>
          <cell r="W136">
            <v>0</v>
          </cell>
          <cell r="Y136">
            <v>0</v>
          </cell>
          <cell r="Z136">
            <v>12250</v>
          </cell>
          <cell r="AA136">
            <v>574070</v>
          </cell>
          <cell r="AB136">
            <v>2079015761195</v>
          </cell>
          <cell r="AC136">
            <v>19920</v>
          </cell>
          <cell r="AD136">
            <v>22410</v>
          </cell>
          <cell r="AE136">
            <v>866.52</v>
          </cell>
          <cell r="AF136">
            <v>8300</v>
          </cell>
          <cell r="AG136">
            <v>625566.52</v>
          </cell>
        </row>
        <row r="137">
          <cell r="A137">
            <v>121</v>
          </cell>
          <cell r="B137">
            <v>79888199</v>
          </cell>
          <cell r="C137" t="str">
            <v>YAÑEZ LLERAS</v>
          </cell>
          <cell r="D137" t="str">
            <v>KAROL AUGUSTO</v>
          </cell>
          <cell r="E137" t="str">
            <v>KAROL AUGUSTO YAÑEZ LLERAS</v>
          </cell>
          <cell r="F137" t="str">
            <v>TECNICO NIVEL 2</v>
          </cell>
          <cell r="G137" t="str">
            <v>COMERCIAL</v>
          </cell>
          <cell r="H137" t="str">
            <v>01-GC-DT-99</v>
          </cell>
          <cell r="I137" t="str">
            <v>SERVICIO TECNICO</v>
          </cell>
          <cell r="J137" t="str">
            <v>AVIATUR</v>
          </cell>
          <cell r="K137" t="str">
            <v>BOGOTA</v>
          </cell>
          <cell r="L137">
            <v>37696</v>
          </cell>
          <cell r="M137" t="str">
            <v>ACTIVO</v>
          </cell>
          <cell r="N137">
            <v>332000</v>
          </cell>
          <cell r="O137">
            <v>500000</v>
          </cell>
          <cell r="P137">
            <v>15</v>
          </cell>
          <cell r="Q137">
            <v>250000.00000000003</v>
          </cell>
          <cell r="R137">
            <v>180500</v>
          </cell>
          <cell r="S137">
            <v>18750</v>
          </cell>
          <cell r="T137">
            <v>449250</v>
          </cell>
          <cell r="U137">
            <v>6640</v>
          </cell>
          <cell r="V137">
            <v>5610</v>
          </cell>
          <cell r="W137">
            <v>0</v>
          </cell>
          <cell r="Y137">
            <v>0</v>
          </cell>
          <cell r="Z137">
            <v>12250</v>
          </cell>
          <cell r="AA137">
            <v>437000</v>
          </cell>
          <cell r="AB137" t="str">
            <v>000604983 BOGOTA</v>
          </cell>
          <cell r="AC137">
            <v>19920</v>
          </cell>
          <cell r="AD137">
            <v>22410</v>
          </cell>
          <cell r="AE137">
            <v>14442</v>
          </cell>
          <cell r="AF137">
            <v>8300</v>
          </cell>
          <cell r="AG137">
            <v>502072</v>
          </cell>
        </row>
        <row r="138">
          <cell r="A138">
            <v>122</v>
          </cell>
          <cell r="B138">
            <v>80214858</v>
          </cell>
          <cell r="C138" t="str">
            <v>ACERO</v>
          </cell>
          <cell r="D138" t="str">
            <v xml:space="preserve">JAIME ANDRES </v>
          </cell>
          <cell r="E138" t="str">
            <v>JAIME ANDRES  ACERO</v>
          </cell>
          <cell r="F138" t="str">
            <v>TECNICO NIVEL 1</v>
          </cell>
          <cell r="G138" t="str">
            <v>COMERCIAL</v>
          </cell>
          <cell r="H138" t="str">
            <v>01-GG-BS-01</v>
          </cell>
          <cell r="I138" t="str">
            <v>SERVICIO TECNICO</v>
          </cell>
          <cell r="J138" t="str">
            <v>ZONA FRANCA</v>
          </cell>
          <cell r="K138" t="str">
            <v>BOGOTA</v>
          </cell>
          <cell r="L138">
            <v>37696</v>
          </cell>
          <cell r="M138" t="str">
            <v>ACTIVO</v>
          </cell>
          <cell r="N138">
            <v>332000</v>
          </cell>
          <cell r="O138">
            <v>300000</v>
          </cell>
          <cell r="P138">
            <v>15</v>
          </cell>
          <cell r="Q138">
            <v>150000</v>
          </cell>
          <cell r="R138">
            <v>85250</v>
          </cell>
          <cell r="S138">
            <v>0</v>
          </cell>
          <cell r="T138">
            <v>235250</v>
          </cell>
          <cell r="U138">
            <v>6640</v>
          </cell>
          <cell r="V138">
            <v>5610</v>
          </cell>
          <cell r="W138">
            <v>0</v>
          </cell>
          <cell r="Y138">
            <v>0</v>
          </cell>
          <cell r="Z138">
            <v>12250</v>
          </cell>
          <cell r="AA138">
            <v>223000</v>
          </cell>
          <cell r="AB138" t="str">
            <v>007380546916DAVIVIENDA</v>
          </cell>
          <cell r="AC138">
            <v>19920</v>
          </cell>
          <cell r="AD138">
            <v>22410</v>
          </cell>
          <cell r="AE138">
            <v>866.52</v>
          </cell>
          <cell r="AF138">
            <v>8300</v>
          </cell>
          <cell r="AG138">
            <v>274496.52</v>
          </cell>
        </row>
        <row r="139">
          <cell r="A139">
            <v>123</v>
          </cell>
          <cell r="B139">
            <v>79902905</v>
          </cell>
          <cell r="C139" t="str">
            <v>ANDRES TORRES</v>
          </cell>
          <cell r="D139" t="str">
            <v xml:space="preserve">GIOVANI </v>
          </cell>
          <cell r="E139" t="str">
            <v>GIOVANI  ANDRES TORRES</v>
          </cell>
          <cell r="F139" t="str">
            <v>TECNICO NIVEL 1</v>
          </cell>
          <cell r="G139" t="str">
            <v>COMERCIAL</v>
          </cell>
          <cell r="H139" t="str">
            <v>01-GG-BS-01</v>
          </cell>
          <cell r="I139" t="str">
            <v>SERVICIO TECNICO</v>
          </cell>
          <cell r="J139" t="str">
            <v>ZONA FRANCA</v>
          </cell>
          <cell r="K139" t="str">
            <v>BOGOTA</v>
          </cell>
          <cell r="L139">
            <v>37696</v>
          </cell>
          <cell r="M139" t="str">
            <v>ACTIVO</v>
          </cell>
          <cell r="N139">
            <v>332000</v>
          </cell>
          <cell r="O139">
            <v>300000</v>
          </cell>
          <cell r="P139">
            <v>15</v>
          </cell>
          <cell r="Q139">
            <v>150000</v>
          </cell>
          <cell r="R139">
            <v>58720</v>
          </cell>
          <cell r="S139">
            <v>0</v>
          </cell>
          <cell r="T139">
            <v>208720</v>
          </cell>
          <cell r="U139">
            <v>6640</v>
          </cell>
          <cell r="V139">
            <v>5610</v>
          </cell>
          <cell r="W139">
            <v>0</v>
          </cell>
          <cell r="Y139">
            <v>0</v>
          </cell>
          <cell r="Z139">
            <v>12250</v>
          </cell>
          <cell r="AA139">
            <v>196470</v>
          </cell>
          <cell r="AB139" t="str">
            <v>007380546932DAVIVIENDA</v>
          </cell>
          <cell r="AC139">
            <v>19920</v>
          </cell>
          <cell r="AD139">
            <v>22410</v>
          </cell>
          <cell r="AE139">
            <v>866.52</v>
          </cell>
          <cell r="AF139">
            <v>8300</v>
          </cell>
          <cell r="AG139">
            <v>247966.52000000002</v>
          </cell>
        </row>
        <row r="140">
          <cell r="A140">
            <v>124</v>
          </cell>
          <cell r="B140">
            <v>80066710</v>
          </cell>
          <cell r="C140" t="str">
            <v>CHAPARRO DIAZ</v>
          </cell>
          <cell r="D140" t="str">
            <v>NELSON JAVIER</v>
          </cell>
          <cell r="E140" t="str">
            <v>NELSON JAVIER CHAPARRO DIAZ</v>
          </cell>
          <cell r="F140" t="str">
            <v>TECNICO NIVEL 1</v>
          </cell>
          <cell r="G140" t="str">
            <v>COMERCIAL</v>
          </cell>
          <cell r="H140" t="str">
            <v>01-GG-BS-01</v>
          </cell>
          <cell r="I140" t="str">
            <v>SERVICIO TECNICO</v>
          </cell>
          <cell r="J140" t="str">
            <v>ZONA FRANCA</v>
          </cell>
          <cell r="K140" t="str">
            <v>BOGOTA</v>
          </cell>
          <cell r="L140">
            <v>37747</v>
          </cell>
          <cell r="M140" t="str">
            <v>INACTIVO</v>
          </cell>
          <cell r="N140">
            <v>332000</v>
          </cell>
          <cell r="O140">
            <v>300000</v>
          </cell>
          <cell r="P140">
            <v>0</v>
          </cell>
          <cell r="Q140">
            <v>0</v>
          </cell>
          <cell r="R140">
            <v>60800</v>
          </cell>
          <cell r="S140">
            <v>0</v>
          </cell>
          <cell r="T140">
            <v>60800</v>
          </cell>
          <cell r="U140">
            <v>0</v>
          </cell>
          <cell r="V140">
            <v>0</v>
          </cell>
          <cell r="W140">
            <v>0</v>
          </cell>
          <cell r="Y140">
            <v>0</v>
          </cell>
          <cell r="Z140">
            <v>0</v>
          </cell>
          <cell r="AA140">
            <v>60800</v>
          </cell>
          <cell r="AB140" t="str">
            <v>NUEVO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60800</v>
          </cell>
        </row>
        <row r="141">
          <cell r="A141">
            <v>125</v>
          </cell>
          <cell r="B141">
            <v>84083764</v>
          </cell>
          <cell r="C141" t="str">
            <v>FUNMAYOR CABRERA</v>
          </cell>
          <cell r="D141" t="str">
            <v>JORMAN JOHEL</v>
          </cell>
          <cell r="E141" t="str">
            <v>JORMAN JOHEL FUNMAYOR CABRERA</v>
          </cell>
          <cell r="F141" t="str">
            <v>TECNICO NIVEL 1</v>
          </cell>
          <cell r="G141" t="str">
            <v>COMERCIAL</v>
          </cell>
          <cell r="H141" t="str">
            <v>01-GG-BS-01</v>
          </cell>
          <cell r="I141" t="str">
            <v>SERVICIO TECNICO</v>
          </cell>
          <cell r="J141" t="str">
            <v>ZONA FRANCA</v>
          </cell>
          <cell r="K141" t="str">
            <v>BOGOTA</v>
          </cell>
          <cell r="L141">
            <v>37713</v>
          </cell>
          <cell r="M141" t="str">
            <v>INACTIVO</v>
          </cell>
          <cell r="N141">
            <v>332000</v>
          </cell>
          <cell r="O141">
            <v>300000</v>
          </cell>
          <cell r="P141">
            <v>0</v>
          </cell>
          <cell r="Q141">
            <v>0</v>
          </cell>
          <cell r="R141">
            <v>77200</v>
          </cell>
          <cell r="S141">
            <v>0</v>
          </cell>
          <cell r="T141">
            <v>77200</v>
          </cell>
          <cell r="U141">
            <v>0</v>
          </cell>
          <cell r="V141">
            <v>0</v>
          </cell>
          <cell r="W141">
            <v>0</v>
          </cell>
          <cell r="Y141">
            <v>0</v>
          </cell>
          <cell r="Z141">
            <v>0</v>
          </cell>
          <cell r="AA141">
            <v>77200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77200</v>
          </cell>
        </row>
        <row r="142">
          <cell r="A142">
            <v>126</v>
          </cell>
          <cell r="B142">
            <v>80245176</v>
          </cell>
          <cell r="C142" t="str">
            <v>SANCHEZ</v>
          </cell>
          <cell r="D142" t="str">
            <v xml:space="preserve">EDWIN JAVIER </v>
          </cell>
          <cell r="E142" t="str">
            <v>EDWIN JAVIER  SANCHEZ</v>
          </cell>
          <cell r="F142" t="str">
            <v>TECNICO NIVEL 1</v>
          </cell>
          <cell r="G142" t="str">
            <v>COMERCIAL</v>
          </cell>
          <cell r="H142" t="str">
            <v>01-GC-DT-01</v>
          </cell>
          <cell r="I142" t="str">
            <v>SERVICIO TECNICO</v>
          </cell>
          <cell r="J142" t="str">
            <v>ZONA FRANCA</v>
          </cell>
          <cell r="K142" t="str">
            <v>BOGOTA</v>
          </cell>
          <cell r="L142">
            <v>37696</v>
          </cell>
          <cell r="M142" t="str">
            <v>INACTIVO</v>
          </cell>
          <cell r="N142">
            <v>332000</v>
          </cell>
          <cell r="O142">
            <v>500000</v>
          </cell>
          <cell r="P142">
            <v>15</v>
          </cell>
          <cell r="Q142">
            <v>250000.00000000003</v>
          </cell>
          <cell r="R142">
            <v>143750</v>
          </cell>
          <cell r="S142">
            <v>18750</v>
          </cell>
          <cell r="T142">
            <v>412500</v>
          </cell>
          <cell r="U142">
            <v>6640</v>
          </cell>
          <cell r="V142">
            <v>5610</v>
          </cell>
          <cell r="W142">
            <v>0</v>
          </cell>
          <cell r="Y142">
            <v>0</v>
          </cell>
          <cell r="Z142">
            <v>12250</v>
          </cell>
          <cell r="AA142">
            <v>400250</v>
          </cell>
          <cell r="AB142" t="str">
            <v>007380546924DAVIVIENDA</v>
          </cell>
          <cell r="AC142">
            <v>19920</v>
          </cell>
          <cell r="AD142">
            <v>22410</v>
          </cell>
          <cell r="AE142">
            <v>14442</v>
          </cell>
          <cell r="AF142">
            <v>8300</v>
          </cell>
          <cell r="AG142">
            <v>465322</v>
          </cell>
        </row>
        <row r="143">
          <cell r="A143">
            <v>127</v>
          </cell>
          <cell r="B143">
            <v>17659358</v>
          </cell>
          <cell r="C143" t="str">
            <v>MENDEZ CALLO</v>
          </cell>
          <cell r="D143" t="str">
            <v>HAROLD</v>
          </cell>
          <cell r="E143" t="str">
            <v>HAROLD MENDEZ CALLO</v>
          </cell>
          <cell r="F143" t="str">
            <v>TECNICO NIVEL 1</v>
          </cell>
          <cell r="G143" t="str">
            <v>COMERCIAL</v>
          </cell>
          <cell r="H143" t="str">
            <v>01-GC-DT-99</v>
          </cell>
          <cell r="I143" t="str">
            <v>SERVICIO TECNICO</v>
          </cell>
          <cell r="J143" t="str">
            <v>ZONA FRANCA</v>
          </cell>
          <cell r="K143" t="str">
            <v>BOGOTA</v>
          </cell>
          <cell r="L143">
            <v>37722</v>
          </cell>
          <cell r="M143" t="str">
            <v>ACTIVO</v>
          </cell>
          <cell r="N143">
            <v>332000</v>
          </cell>
          <cell r="O143">
            <v>500000</v>
          </cell>
          <cell r="P143">
            <v>15</v>
          </cell>
          <cell r="Q143">
            <v>250000.00000000003</v>
          </cell>
          <cell r="R143">
            <v>180750</v>
          </cell>
          <cell r="S143">
            <v>18750</v>
          </cell>
          <cell r="T143">
            <v>449500</v>
          </cell>
          <cell r="U143">
            <v>6640</v>
          </cell>
          <cell r="V143">
            <v>5610</v>
          </cell>
          <cell r="W143">
            <v>0</v>
          </cell>
          <cell r="Y143">
            <v>0</v>
          </cell>
          <cell r="Z143">
            <v>12250</v>
          </cell>
          <cell r="AA143">
            <v>437250</v>
          </cell>
          <cell r="AB143" t="str">
            <v>NUEVO</v>
          </cell>
          <cell r="AC143">
            <v>19920</v>
          </cell>
          <cell r="AD143">
            <v>22410</v>
          </cell>
          <cell r="AE143">
            <v>14442</v>
          </cell>
          <cell r="AF143">
            <v>8300</v>
          </cell>
          <cell r="AG143">
            <v>502322</v>
          </cell>
        </row>
        <row r="144">
          <cell r="A144">
            <v>128</v>
          </cell>
          <cell r="B144">
            <v>16947534</v>
          </cell>
          <cell r="C144" t="str">
            <v>CALLE</v>
          </cell>
          <cell r="D144" t="str">
            <v>DIEGO ALEJANDRO</v>
          </cell>
          <cell r="E144" t="str">
            <v>DIEGO ALEJANDRO CALLE</v>
          </cell>
          <cell r="F144" t="str">
            <v>TECNICO NIVEL 1</v>
          </cell>
          <cell r="G144" t="str">
            <v>COMERCIAL</v>
          </cell>
          <cell r="H144" t="str">
            <v>02-GC-DT-00</v>
          </cell>
          <cell r="I144" t="str">
            <v>SERVICIO TECNICO</v>
          </cell>
          <cell r="J144" t="str">
            <v>CELLSTAR</v>
          </cell>
          <cell r="K144" t="str">
            <v>CALI</v>
          </cell>
          <cell r="L144">
            <v>37515</v>
          </cell>
          <cell r="M144" t="str">
            <v>ACTIVO</v>
          </cell>
          <cell r="N144">
            <v>350000</v>
          </cell>
          <cell r="O144">
            <v>609672</v>
          </cell>
          <cell r="P144">
            <v>15</v>
          </cell>
          <cell r="Q144">
            <v>304836</v>
          </cell>
          <cell r="R144">
            <v>50000</v>
          </cell>
          <cell r="S144">
            <v>18750</v>
          </cell>
          <cell r="T144">
            <v>373586</v>
          </cell>
          <cell r="U144">
            <v>7000</v>
          </cell>
          <cell r="V144">
            <v>5910</v>
          </cell>
          <cell r="W144">
            <v>0</v>
          </cell>
          <cell r="Y144">
            <v>0</v>
          </cell>
          <cell r="Z144">
            <v>12910</v>
          </cell>
          <cell r="AA144">
            <v>360676</v>
          </cell>
          <cell r="AB144">
            <v>3040011656932</v>
          </cell>
          <cell r="AC144">
            <v>21000</v>
          </cell>
          <cell r="AD144">
            <v>23625</v>
          </cell>
          <cell r="AE144">
            <v>913.5</v>
          </cell>
          <cell r="AF144">
            <v>8300</v>
          </cell>
          <cell r="AG144">
            <v>414514.5</v>
          </cell>
        </row>
        <row r="145">
          <cell r="A145">
            <v>129</v>
          </cell>
          <cell r="B145">
            <v>94511409</v>
          </cell>
          <cell r="C145" t="str">
            <v>GUARIN</v>
          </cell>
          <cell r="D145" t="str">
            <v>EDWIN ARMANDO</v>
          </cell>
          <cell r="E145" t="str">
            <v>EDWIN ARMANDO GUARIN</v>
          </cell>
          <cell r="F145" t="str">
            <v>COORDINADOR SERVICIO TECNICO</v>
          </cell>
          <cell r="G145" t="str">
            <v>COMERCIAL</v>
          </cell>
          <cell r="H145" t="str">
            <v>02-GC-DT-00</v>
          </cell>
          <cell r="I145" t="str">
            <v>SERVICIO TECNICO</v>
          </cell>
          <cell r="J145" t="str">
            <v>CELLSTAR</v>
          </cell>
          <cell r="K145" t="str">
            <v>CALI</v>
          </cell>
          <cell r="L145">
            <v>37573</v>
          </cell>
          <cell r="M145" t="str">
            <v>ACTIVO</v>
          </cell>
          <cell r="N145">
            <v>400000</v>
          </cell>
          <cell r="O145">
            <v>909160</v>
          </cell>
          <cell r="P145">
            <v>15</v>
          </cell>
          <cell r="Q145">
            <v>454580</v>
          </cell>
          <cell r="R145">
            <v>0</v>
          </cell>
          <cell r="S145">
            <v>0</v>
          </cell>
          <cell r="T145">
            <v>454580</v>
          </cell>
          <cell r="U145">
            <v>8000.0000000000009</v>
          </cell>
          <cell r="V145">
            <v>6750</v>
          </cell>
          <cell r="W145">
            <v>0</v>
          </cell>
          <cell r="Y145">
            <v>0</v>
          </cell>
          <cell r="Z145">
            <v>14750</v>
          </cell>
          <cell r="AA145">
            <v>439830</v>
          </cell>
          <cell r="AB145">
            <v>3041005295146</v>
          </cell>
          <cell r="AC145">
            <v>24000</v>
          </cell>
          <cell r="AD145">
            <v>27000</v>
          </cell>
          <cell r="AE145">
            <v>1044</v>
          </cell>
          <cell r="AF145">
            <v>8300</v>
          </cell>
          <cell r="AG145">
            <v>500174</v>
          </cell>
        </row>
        <row r="146">
          <cell r="A146">
            <v>130</v>
          </cell>
          <cell r="B146" t="str">
            <v>94.501.508</v>
          </cell>
          <cell r="C146" t="str">
            <v>JARAMILLO ORDOÑEZ</v>
          </cell>
          <cell r="D146" t="str">
            <v>RAUL ALEXANDER</v>
          </cell>
          <cell r="E146" t="str">
            <v>RAUL ALEXANDER JARAMILLO ORDOÑEZ</v>
          </cell>
          <cell r="F146" t="str">
            <v>ASISTENTE TECNICO</v>
          </cell>
          <cell r="G146" t="str">
            <v>COMERCIAL</v>
          </cell>
          <cell r="H146" t="str">
            <v>02-GC-DT-06</v>
          </cell>
          <cell r="I146" t="str">
            <v>SERVICIO TECNICO</v>
          </cell>
          <cell r="J146" t="str">
            <v>BELLSOUTH  CLL 125</v>
          </cell>
          <cell r="K146" t="str">
            <v>CALI</v>
          </cell>
          <cell r="L146">
            <v>37696</v>
          </cell>
          <cell r="M146" t="str">
            <v>ACTIVO</v>
          </cell>
          <cell r="N146">
            <v>332000</v>
          </cell>
          <cell r="O146">
            <v>411111.66666666669</v>
          </cell>
          <cell r="P146">
            <v>15</v>
          </cell>
          <cell r="Q146">
            <v>205555.83333333334</v>
          </cell>
          <cell r="R146">
            <v>0</v>
          </cell>
          <cell r="S146">
            <v>18750</v>
          </cell>
          <cell r="T146">
            <v>224305.83333333334</v>
          </cell>
          <cell r="U146">
            <v>6640</v>
          </cell>
          <cell r="V146">
            <v>5610</v>
          </cell>
          <cell r="W146">
            <v>0</v>
          </cell>
          <cell r="Y146">
            <v>0</v>
          </cell>
          <cell r="Z146">
            <v>12250</v>
          </cell>
          <cell r="AA146">
            <v>212055.83333333334</v>
          </cell>
          <cell r="AB146" t="str">
            <v>016170232553DAVIVIEND</v>
          </cell>
          <cell r="AC146">
            <v>19920</v>
          </cell>
          <cell r="AD146">
            <v>22410</v>
          </cell>
          <cell r="AE146">
            <v>866.52</v>
          </cell>
          <cell r="AF146">
            <v>8300</v>
          </cell>
          <cell r="AG146">
            <v>263552.35333333333</v>
          </cell>
        </row>
        <row r="147">
          <cell r="A147">
            <v>131</v>
          </cell>
          <cell r="B147">
            <v>94400557</v>
          </cell>
          <cell r="C147" t="str">
            <v>KULLMA ARAGON</v>
          </cell>
          <cell r="D147" t="str">
            <v>XAVIER</v>
          </cell>
          <cell r="E147" t="str">
            <v>XAVIER KULLMA ARAGON</v>
          </cell>
          <cell r="F147" t="str">
            <v>MENSAJERO SERVICIO TECNICO</v>
          </cell>
          <cell r="G147" t="str">
            <v>COMERCIAL</v>
          </cell>
          <cell r="H147" t="str">
            <v>02-GC-DT-00</v>
          </cell>
          <cell r="I147" t="str">
            <v>SERVICIO TECNICO</v>
          </cell>
          <cell r="J147" t="str">
            <v>CELLSTAR</v>
          </cell>
          <cell r="K147" t="str">
            <v>CALI</v>
          </cell>
          <cell r="L147">
            <v>37530</v>
          </cell>
          <cell r="M147" t="str">
            <v>ACTIVO</v>
          </cell>
          <cell r="N147">
            <v>332000</v>
          </cell>
          <cell r="O147">
            <v>551913</v>
          </cell>
          <cell r="P147">
            <v>15</v>
          </cell>
          <cell r="Q147">
            <v>275956.5</v>
          </cell>
          <cell r="R147">
            <v>0</v>
          </cell>
          <cell r="S147">
            <v>18750</v>
          </cell>
          <cell r="T147">
            <v>294706.5</v>
          </cell>
          <cell r="U147">
            <v>6640</v>
          </cell>
          <cell r="V147">
            <v>5610</v>
          </cell>
          <cell r="W147">
            <v>0</v>
          </cell>
          <cell r="Y147">
            <v>0</v>
          </cell>
          <cell r="Z147">
            <v>12250</v>
          </cell>
          <cell r="AA147">
            <v>282456.5</v>
          </cell>
          <cell r="AB147">
            <v>3041005284729</v>
          </cell>
          <cell r="AC147">
            <v>19920</v>
          </cell>
          <cell r="AD147">
            <v>22410</v>
          </cell>
          <cell r="AE147">
            <v>14442</v>
          </cell>
          <cell r="AF147">
            <v>8300</v>
          </cell>
          <cell r="AG147">
            <v>347528.5</v>
          </cell>
        </row>
        <row r="148">
          <cell r="A148">
            <v>132</v>
          </cell>
          <cell r="B148" t="str">
            <v>26.936.765</v>
          </cell>
          <cell r="C148" t="str">
            <v>LOAIZA MENDOZA</v>
          </cell>
          <cell r="D148" t="str">
            <v>DIEGO MARINO</v>
          </cell>
          <cell r="E148" t="str">
            <v>DIEGO MARINO LOAIZA MENDOZA</v>
          </cell>
          <cell r="F148" t="str">
            <v>ASISTENTE</v>
          </cell>
          <cell r="G148" t="str">
            <v>COMERCIAL</v>
          </cell>
          <cell r="H148" t="e">
            <v>#N/A</v>
          </cell>
          <cell r="I148" t="str">
            <v>SERVICIO TECNICO</v>
          </cell>
          <cell r="J148" t="str">
            <v>BELLSOUTH  CLL 125</v>
          </cell>
          <cell r="K148" t="str">
            <v>CALI</v>
          </cell>
          <cell r="L148">
            <v>37696</v>
          </cell>
          <cell r="M148" t="e">
            <v>#N/A</v>
          </cell>
          <cell r="N148">
            <v>332000</v>
          </cell>
          <cell r="O148">
            <v>411111.66666666669</v>
          </cell>
          <cell r="P148">
            <v>15</v>
          </cell>
          <cell r="Q148">
            <v>205555.83333333334</v>
          </cell>
          <cell r="R148">
            <v>0</v>
          </cell>
          <cell r="S148">
            <v>18750</v>
          </cell>
          <cell r="T148">
            <v>224305.83333333334</v>
          </cell>
          <cell r="U148">
            <v>6640</v>
          </cell>
          <cell r="V148">
            <v>5610</v>
          </cell>
          <cell r="W148">
            <v>0</v>
          </cell>
          <cell r="X148">
            <v>45300</v>
          </cell>
          <cell r="Y148">
            <v>0</v>
          </cell>
          <cell r="Z148">
            <v>57550</v>
          </cell>
          <cell r="AA148">
            <v>166755.83333333334</v>
          </cell>
          <cell r="AB148" t="str">
            <v>016170232413DAVIVIEND</v>
          </cell>
          <cell r="AC148">
            <v>19920</v>
          </cell>
          <cell r="AD148">
            <v>22410</v>
          </cell>
          <cell r="AE148">
            <v>866.52</v>
          </cell>
          <cell r="AF148">
            <v>8300</v>
          </cell>
          <cell r="AG148">
            <v>218252.35333333333</v>
          </cell>
        </row>
        <row r="149">
          <cell r="A149">
            <v>133</v>
          </cell>
          <cell r="B149">
            <v>6394362</v>
          </cell>
          <cell r="C149" t="str">
            <v>QUEVEDO VELASQUEZ</v>
          </cell>
          <cell r="D149" t="str">
            <v>ANDRES</v>
          </cell>
          <cell r="E149" t="str">
            <v>ANDRES QUEVEDO VELASQUEZ</v>
          </cell>
          <cell r="F149" t="str">
            <v>TECNICO NIVEL 1</v>
          </cell>
          <cell r="G149" t="str">
            <v>COMERCIAL</v>
          </cell>
          <cell r="H149" t="str">
            <v>02-GC-DT-00</v>
          </cell>
          <cell r="I149" t="str">
            <v>SERVICIO TECNICO</v>
          </cell>
          <cell r="J149" t="str">
            <v xml:space="preserve">BELLSOUTH </v>
          </cell>
          <cell r="K149" t="str">
            <v>TULUA</v>
          </cell>
          <cell r="L149">
            <v>37515</v>
          </cell>
          <cell r="M149" t="str">
            <v>ACTIVO</v>
          </cell>
          <cell r="N149">
            <v>332000</v>
          </cell>
          <cell r="O149">
            <v>609672</v>
          </cell>
          <cell r="P149">
            <v>15</v>
          </cell>
          <cell r="Q149">
            <v>304836</v>
          </cell>
          <cell r="R149">
            <v>0</v>
          </cell>
          <cell r="S149">
            <v>18750</v>
          </cell>
          <cell r="T149">
            <v>323586</v>
          </cell>
          <cell r="U149">
            <v>6640</v>
          </cell>
          <cell r="V149">
            <v>5610</v>
          </cell>
          <cell r="W149">
            <v>0</v>
          </cell>
          <cell r="Y149">
            <v>0</v>
          </cell>
          <cell r="Z149">
            <v>12250</v>
          </cell>
          <cell r="AA149">
            <v>311336</v>
          </cell>
          <cell r="AB149">
            <v>3044005179783</v>
          </cell>
          <cell r="AC149">
            <v>19920</v>
          </cell>
          <cell r="AD149">
            <v>22410</v>
          </cell>
          <cell r="AE149">
            <v>866.52</v>
          </cell>
          <cell r="AF149">
            <v>8300</v>
          </cell>
          <cell r="AG149">
            <v>362832.52</v>
          </cell>
        </row>
        <row r="150">
          <cell r="A150">
            <v>134</v>
          </cell>
          <cell r="B150">
            <v>94452707</v>
          </cell>
          <cell r="C150" t="str">
            <v>VALENCIA RIOS</v>
          </cell>
          <cell r="D150" t="str">
            <v>LUIS ENRIQUE</v>
          </cell>
          <cell r="E150" t="str">
            <v>LUIS ENRIQUE VALENCIA RIOS</v>
          </cell>
          <cell r="F150" t="str">
            <v>TECNICO NIVEL 2</v>
          </cell>
          <cell r="G150" t="str">
            <v>COMERCIAL</v>
          </cell>
          <cell r="H150" t="str">
            <v>02-GC-DT-00</v>
          </cell>
          <cell r="I150" t="str">
            <v>SERVICIO TECNICO</v>
          </cell>
          <cell r="J150" t="str">
            <v>CELLSTAR</v>
          </cell>
          <cell r="K150" t="str">
            <v>CALI</v>
          </cell>
          <cell r="L150">
            <v>37515</v>
          </cell>
          <cell r="M150" t="str">
            <v>ACTIVO</v>
          </cell>
          <cell r="N150">
            <v>550000</v>
          </cell>
          <cell r="O150">
            <v>855680</v>
          </cell>
          <cell r="P150">
            <v>15</v>
          </cell>
          <cell r="Q150">
            <v>427840</v>
          </cell>
          <cell r="R150">
            <v>50000</v>
          </cell>
          <cell r="S150">
            <v>0</v>
          </cell>
          <cell r="T150">
            <v>477840</v>
          </cell>
          <cell r="U150">
            <v>11000</v>
          </cell>
          <cell r="V150">
            <v>9290</v>
          </cell>
          <cell r="W150">
            <v>0</v>
          </cell>
          <cell r="Y150">
            <v>0</v>
          </cell>
          <cell r="Z150">
            <v>20290</v>
          </cell>
          <cell r="AA150">
            <v>457550</v>
          </cell>
          <cell r="AB150">
            <v>3040011656940</v>
          </cell>
          <cell r="AC150">
            <v>33000</v>
          </cell>
          <cell r="AD150">
            <v>37125</v>
          </cell>
          <cell r="AE150">
            <v>1435.5</v>
          </cell>
          <cell r="AF150">
            <v>8300</v>
          </cell>
          <cell r="AG150">
            <v>537410.5</v>
          </cell>
        </row>
        <row r="151">
          <cell r="A151">
            <v>135</v>
          </cell>
          <cell r="B151">
            <v>94521389</v>
          </cell>
          <cell r="C151" t="str">
            <v>LOPEZ GOMEZ</v>
          </cell>
          <cell r="D151" t="str">
            <v>EDUARDO ANTONIO</v>
          </cell>
          <cell r="E151" t="str">
            <v>EDUARDO ANTONIO LOPEZ GOMEZ</v>
          </cell>
          <cell r="F151" t="str">
            <v>TECNICO NIVEL 1</v>
          </cell>
          <cell r="G151" t="str">
            <v>COMERCIAL</v>
          </cell>
          <cell r="H151" t="str">
            <v>02-GC-DT-02</v>
          </cell>
          <cell r="I151" t="str">
            <v>SERVICIO TECNICO</v>
          </cell>
          <cell r="J151" t="str">
            <v>CELLSTAR</v>
          </cell>
          <cell r="K151" t="str">
            <v>CALI</v>
          </cell>
          <cell r="L151">
            <v>37515</v>
          </cell>
          <cell r="M151" t="str">
            <v>ACTIVO</v>
          </cell>
          <cell r="N151">
            <v>332000</v>
          </cell>
          <cell r="O151">
            <v>609672</v>
          </cell>
          <cell r="P151">
            <v>15</v>
          </cell>
          <cell r="Q151">
            <v>304836</v>
          </cell>
          <cell r="R151">
            <v>50000</v>
          </cell>
          <cell r="S151">
            <v>18750</v>
          </cell>
          <cell r="T151">
            <v>373586</v>
          </cell>
          <cell r="U151">
            <v>6640</v>
          </cell>
          <cell r="V151">
            <v>5610</v>
          </cell>
          <cell r="W151">
            <v>0</v>
          </cell>
          <cell r="Y151">
            <v>0</v>
          </cell>
          <cell r="Z151">
            <v>12250</v>
          </cell>
          <cell r="AA151">
            <v>361336</v>
          </cell>
          <cell r="AB151">
            <v>3044005179769</v>
          </cell>
          <cell r="AC151">
            <v>19920</v>
          </cell>
          <cell r="AD151">
            <v>22410</v>
          </cell>
          <cell r="AE151">
            <v>866.52</v>
          </cell>
          <cell r="AF151">
            <v>8300</v>
          </cell>
          <cell r="AG151">
            <v>412832.52</v>
          </cell>
        </row>
        <row r="152">
          <cell r="A152">
            <v>136</v>
          </cell>
          <cell r="B152">
            <v>16934463</v>
          </cell>
          <cell r="C152" t="str">
            <v>LORZA NOVOA</v>
          </cell>
          <cell r="D152" t="str">
            <v>ALEXANDER</v>
          </cell>
          <cell r="E152" t="str">
            <v>ALEXANDER LORZA NOVOA</v>
          </cell>
          <cell r="F152" t="str">
            <v>ASISTENTE TECNICO</v>
          </cell>
          <cell r="G152" t="str">
            <v>COMERCIAL</v>
          </cell>
          <cell r="H152" t="str">
            <v>02-GC-DT-02</v>
          </cell>
          <cell r="I152" t="str">
            <v>SERVICIO TECNICO</v>
          </cell>
          <cell r="J152" t="str">
            <v>BELLSOUTH CENTENARIO</v>
          </cell>
          <cell r="K152" t="str">
            <v>CALI</v>
          </cell>
          <cell r="L152">
            <v>37591</v>
          </cell>
          <cell r="M152" t="str">
            <v>ACTIVO</v>
          </cell>
          <cell r="N152">
            <v>332000</v>
          </cell>
          <cell r="O152">
            <v>449232</v>
          </cell>
          <cell r="P152">
            <v>15</v>
          </cell>
          <cell r="Q152">
            <v>224616</v>
          </cell>
          <cell r="R152">
            <v>0</v>
          </cell>
          <cell r="S152">
            <v>18750</v>
          </cell>
          <cell r="T152">
            <v>243366</v>
          </cell>
          <cell r="U152">
            <v>6640</v>
          </cell>
          <cell r="V152">
            <v>5610</v>
          </cell>
          <cell r="W152">
            <v>0</v>
          </cell>
          <cell r="Y152">
            <v>0</v>
          </cell>
          <cell r="Z152">
            <v>12250</v>
          </cell>
          <cell r="AA152">
            <v>231116</v>
          </cell>
          <cell r="AB152">
            <v>3044003184708</v>
          </cell>
          <cell r="AC152">
            <v>19920</v>
          </cell>
          <cell r="AD152">
            <v>22410</v>
          </cell>
          <cell r="AE152">
            <v>866.52</v>
          </cell>
          <cell r="AF152">
            <v>8300</v>
          </cell>
          <cell r="AG152">
            <v>282612.52</v>
          </cell>
        </row>
        <row r="153">
          <cell r="A153">
            <v>137</v>
          </cell>
          <cell r="B153">
            <v>94473583</v>
          </cell>
          <cell r="C153" t="str">
            <v xml:space="preserve">RAMIREZ </v>
          </cell>
          <cell r="D153" t="str">
            <v>RUBEN DARIO</v>
          </cell>
          <cell r="E153" t="str">
            <v xml:space="preserve">RUBEN DARIO RAMIREZ </v>
          </cell>
          <cell r="F153" t="str">
            <v>TECNICO NIVEL 1</v>
          </cell>
          <cell r="G153" t="str">
            <v>COMERCIAL</v>
          </cell>
          <cell r="H153" t="str">
            <v>02-GC-DT-02</v>
          </cell>
          <cell r="I153" t="str">
            <v>SERVICIO TECNICO</v>
          </cell>
          <cell r="J153" t="str">
            <v>CELLSTAR</v>
          </cell>
          <cell r="K153" t="str">
            <v>CALI</v>
          </cell>
          <cell r="L153">
            <v>37515</v>
          </cell>
          <cell r="M153" t="str">
            <v>ACTIVO</v>
          </cell>
          <cell r="N153">
            <v>350000</v>
          </cell>
          <cell r="O153">
            <v>609672</v>
          </cell>
          <cell r="P153">
            <v>15</v>
          </cell>
          <cell r="Q153">
            <v>304836</v>
          </cell>
          <cell r="R153">
            <v>50000</v>
          </cell>
          <cell r="S153">
            <v>18750</v>
          </cell>
          <cell r="T153">
            <v>373586</v>
          </cell>
          <cell r="U153">
            <v>7000</v>
          </cell>
          <cell r="V153">
            <v>5910</v>
          </cell>
          <cell r="W153">
            <v>0</v>
          </cell>
          <cell r="Y153">
            <v>0</v>
          </cell>
          <cell r="Z153">
            <v>12910</v>
          </cell>
          <cell r="AA153">
            <v>360676</v>
          </cell>
          <cell r="AB153">
            <v>3044005178726</v>
          </cell>
          <cell r="AC153">
            <v>21000</v>
          </cell>
          <cell r="AD153">
            <v>23625</v>
          </cell>
          <cell r="AE153">
            <v>913.5</v>
          </cell>
          <cell r="AF153">
            <v>8300</v>
          </cell>
          <cell r="AG153">
            <v>414514.5</v>
          </cell>
        </row>
        <row r="154">
          <cell r="A154">
            <v>138</v>
          </cell>
          <cell r="B154">
            <v>25280147</v>
          </cell>
          <cell r="C154" t="str">
            <v xml:space="preserve">ESTELA </v>
          </cell>
          <cell r="D154" t="str">
            <v>ADRIANA NEREIDA</v>
          </cell>
          <cell r="E154" t="str">
            <v xml:space="preserve">ADRIANA NEREIDA ESTELA </v>
          </cell>
          <cell r="F154" t="str">
            <v>TECNICO NIVEL 1</v>
          </cell>
          <cell r="G154" t="str">
            <v>COMERCIAL</v>
          </cell>
          <cell r="H154" t="str">
            <v>02-GC-DT-03</v>
          </cell>
          <cell r="I154" t="str">
            <v>SERVICIO TECNICO</v>
          </cell>
          <cell r="J154" t="str">
            <v>BELLSOUTH LIMONAR</v>
          </cell>
          <cell r="K154" t="str">
            <v>CALI</v>
          </cell>
          <cell r="L154">
            <v>37515</v>
          </cell>
          <cell r="M154" t="str">
            <v>ACTIVO</v>
          </cell>
          <cell r="N154">
            <v>350000</v>
          </cell>
          <cell r="O154">
            <v>609672</v>
          </cell>
          <cell r="P154">
            <v>15</v>
          </cell>
          <cell r="Q154">
            <v>304836</v>
          </cell>
          <cell r="R154">
            <v>50000</v>
          </cell>
          <cell r="S154">
            <v>18750</v>
          </cell>
          <cell r="T154">
            <v>373586</v>
          </cell>
          <cell r="U154">
            <v>7000</v>
          </cell>
          <cell r="V154">
            <v>5910</v>
          </cell>
          <cell r="W154">
            <v>0</v>
          </cell>
          <cell r="Y154">
            <v>0</v>
          </cell>
          <cell r="Z154">
            <v>12910</v>
          </cell>
          <cell r="AA154">
            <v>360676</v>
          </cell>
          <cell r="AB154">
            <v>3008011590239</v>
          </cell>
          <cell r="AC154">
            <v>21000</v>
          </cell>
          <cell r="AD154">
            <v>23625</v>
          </cell>
          <cell r="AE154">
            <v>913.5</v>
          </cell>
          <cell r="AF154">
            <v>8300</v>
          </cell>
          <cell r="AG154">
            <v>414514.5</v>
          </cell>
        </row>
        <row r="155">
          <cell r="A155">
            <v>139</v>
          </cell>
          <cell r="B155">
            <v>16941180</v>
          </cell>
          <cell r="C155" t="str">
            <v>CAICEDO</v>
          </cell>
          <cell r="D155" t="str">
            <v>WALTER</v>
          </cell>
          <cell r="E155" t="str">
            <v>WALTER CAICEDO</v>
          </cell>
          <cell r="F155" t="str">
            <v>TECNICO NIVEL 1</v>
          </cell>
          <cell r="G155" t="str">
            <v>COMERCIAL</v>
          </cell>
          <cell r="H155" t="str">
            <v>02-GC-DT-04</v>
          </cell>
          <cell r="I155" t="str">
            <v>SERVICIO TECNICO</v>
          </cell>
          <cell r="J155" t="str">
            <v>BELLSOUTH  CLLE 9</v>
          </cell>
          <cell r="K155" t="str">
            <v>CALI</v>
          </cell>
          <cell r="L155">
            <v>37515</v>
          </cell>
          <cell r="M155" t="str">
            <v>ACTIVO</v>
          </cell>
          <cell r="N155">
            <v>350000</v>
          </cell>
          <cell r="O155">
            <v>609672</v>
          </cell>
          <cell r="P155">
            <v>15</v>
          </cell>
          <cell r="Q155">
            <v>304836</v>
          </cell>
          <cell r="R155">
            <v>50000</v>
          </cell>
          <cell r="S155">
            <v>18750</v>
          </cell>
          <cell r="T155">
            <v>373586</v>
          </cell>
          <cell r="U155">
            <v>7000</v>
          </cell>
          <cell r="V155">
            <v>5910</v>
          </cell>
          <cell r="W155">
            <v>0</v>
          </cell>
          <cell r="Y155">
            <v>0</v>
          </cell>
          <cell r="Z155">
            <v>12910</v>
          </cell>
          <cell r="AA155">
            <v>360676</v>
          </cell>
          <cell r="AB155">
            <v>3005011520266</v>
          </cell>
          <cell r="AC155">
            <v>21000</v>
          </cell>
          <cell r="AD155">
            <v>23625</v>
          </cell>
          <cell r="AE155">
            <v>913.5</v>
          </cell>
          <cell r="AF155">
            <v>8300</v>
          </cell>
          <cell r="AG155">
            <v>414514.5</v>
          </cell>
        </row>
        <row r="156">
          <cell r="A156">
            <v>140</v>
          </cell>
          <cell r="B156">
            <v>94441257</v>
          </cell>
          <cell r="C156" t="str">
            <v>CAICEDO</v>
          </cell>
          <cell r="D156" t="str">
            <v>PABLO EMILIO</v>
          </cell>
          <cell r="E156" t="str">
            <v>PABLO EMILIO CAICEDO</v>
          </cell>
          <cell r="F156" t="str">
            <v>TECNICO NIVEL 1</v>
          </cell>
          <cell r="G156" t="str">
            <v>COMERCIAL</v>
          </cell>
          <cell r="H156" t="str">
            <v>02-GC-DT-05</v>
          </cell>
          <cell r="I156" t="str">
            <v>SERVICIO TECNICO</v>
          </cell>
          <cell r="J156" t="str">
            <v>BELLSOUTH B/VENTURA</v>
          </cell>
          <cell r="K156" t="str">
            <v>B/VENTURA</v>
          </cell>
          <cell r="L156">
            <v>37515</v>
          </cell>
          <cell r="M156" t="str">
            <v>ACTIVO</v>
          </cell>
          <cell r="N156">
            <v>350000</v>
          </cell>
          <cell r="O156">
            <v>609672</v>
          </cell>
          <cell r="P156">
            <v>15</v>
          </cell>
          <cell r="Q156">
            <v>304836</v>
          </cell>
          <cell r="R156">
            <v>0</v>
          </cell>
          <cell r="S156">
            <v>18750</v>
          </cell>
          <cell r="T156">
            <v>323586</v>
          </cell>
          <cell r="U156">
            <v>7000</v>
          </cell>
          <cell r="V156">
            <v>5910</v>
          </cell>
          <cell r="W156">
            <v>0</v>
          </cell>
          <cell r="Y156">
            <v>0</v>
          </cell>
          <cell r="Z156">
            <v>12910</v>
          </cell>
          <cell r="AA156">
            <v>310676</v>
          </cell>
          <cell r="AB156" t="str">
            <v>186242657 Bco Bta</v>
          </cell>
          <cell r="AC156">
            <v>21000</v>
          </cell>
          <cell r="AD156">
            <v>23625</v>
          </cell>
          <cell r="AE156">
            <v>913.5</v>
          </cell>
          <cell r="AF156">
            <v>8300</v>
          </cell>
          <cell r="AG156">
            <v>364514.5</v>
          </cell>
        </row>
        <row r="157">
          <cell r="A157">
            <v>141</v>
          </cell>
          <cell r="B157">
            <v>6499087</v>
          </cell>
          <cell r="C157" t="str">
            <v xml:space="preserve">ROMERO HENAO </v>
          </cell>
          <cell r="D157" t="str">
            <v>ANDRES FERNANDO</v>
          </cell>
          <cell r="E157" t="str">
            <v xml:space="preserve">ANDRES FERNANDO ROMERO HENAO </v>
          </cell>
          <cell r="F157" t="str">
            <v>TECNICO NIVEL 1</v>
          </cell>
          <cell r="G157" t="str">
            <v>COMERCIAL</v>
          </cell>
          <cell r="H157" t="str">
            <v>02-GC-DT-06</v>
          </cell>
          <cell r="I157" t="str">
            <v>SERVICIO TECNICO</v>
          </cell>
          <cell r="J157" t="str">
            <v>BELLSOUTH TULUA</v>
          </cell>
          <cell r="K157" t="str">
            <v>TULUA</v>
          </cell>
          <cell r="L157">
            <v>37515</v>
          </cell>
          <cell r="M157" t="str">
            <v>INACTIVO</v>
          </cell>
          <cell r="N157">
            <v>350000</v>
          </cell>
          <cell r="O157">
            <v>609672</v>
          </cell>
          <cell r="P157">
            <v>15</v>
          </cell>
          <cell r="Q157">
            <v>304836</v>
          </cell>
          <cell r="R157">
            <v>0</v>
          </cell>
          <cell r="S157">
            <v>18750</v>
          </cell>
          <cell r="T157">
            <v>323586</v>
          </cell>
          <cell r="U157">
            <v>7000</v>
          </cell>
          <cell r="V157">
            <v>5910</v>
          </cell>
          <cell r="W157">
            <v>0</v>
          </cell>
          <cell r="Y157">
            <v>0</v>
          </cell>
          <cell r="Z157">
            <v>12910</v>
          </cell>
          <cell r="AA157">
            <v>310676</v>
          </cell>
          <cell r="AB157">
            <v>3063011603597</v>
          </cell>
          <cell r="AC157">
            <v>21000</v>
          </cell>
          <cell r="AD157">
            <v>23625</v>
          </cell>
          <cell r="AE157">
            <v>913.5</v>
          </cell>
          <cell r="AF157">
            <v>8300</v>
          </cell>
          <cell r="AG157">
            <v>364514.5</v>
          </cell>
        </row>
        <row r="158">
          <cell r="A158">
            <v>142</v>
          </cell>
          <cell r="B158">
            <v>98397289</v>
          </cell>
          <cell r="C158" t="str">
            <v>NAVARRO CAICEDO</v>
          </cell>
          <cell r="D158" t="str">
            <v>JORGE ALBERTO</v>
          </cell>
          <cell r="E158" t="str">
            <v>JORGE ALBERTO NAVARRO CAICEDO</v>
          </cell>
          <cell r="F158" t="str">
            <v>TECNICO NIVEL 1</v>
          </cell>
          <cell r="G158" t="str">
            <v>COMERCIAL</v>
          </cell>
          <cell r="H158" t="str">
            <v>02-GC-DT-08</v>
          </cell>
          <cell r="I158" t="str">
            <v>SERVICIO TECNICO</v>
          </cell>
          <cell r="J158" t="str">
            <v>CVS PASTO</v>
          </cell>
          <cell r="K158" t="str">
            <v>PASTO</v>
          </cell>
          <cell r="L158">
            <v>37515</v>
          </cell>
          <cell r="M158" t="str">
            <v>ACTIVO</v>
          </cell>
          <cell r="N158">
            <v>332000</v>
          </cell>
          <cell r="O158">
            <v>609672</v>
          </cell>
          <cell r="P158">
            <v>15</v>
          </cell>
          <cell r="Q158">
            <v>304836</v>
          </cell>
          <cell r="R158">
            <v>0</v>
          </cell>
          <cell r="S158">
            <v>18750</v>
          </cell>
          <cell r="T158">
            <v>323586</v>
          </cell>
          <cell r="U158">
            <v>6640</v>
          </cell>
          <cell r="V158">
            <v>5610</v>
          </cell>
          <cell r="W158">
            <v>0</v>
          </cell>
          <cell r="Y158">
            <v>0</v>
          </cell>
          <cell r="Z158">
            <v>12250</v>
          </cell>
          <cell r="AA158">
            <v>311336</v>
          </cell>
          <cell r="AB158">
            <v>8388011618146</v>
          </cell>
          <cell r="AC158">
            <v>19920</v>
          </cell>
          <cell r="AD158">
            <v>22410</v>
          </cell>
          <cell r="AE158">
            <v>866.52</v>
          </cell>
          <cell r="AF158">
            <v>8300</v>
          </cell>
          <cell r="AG158">
            <v>362832.52</v>
          </cell>
        </row>
        <row r="159">
          <cell r="A159">
            <v>143</v>
          </cell>
          <cell r="B159">
            <v>71783824</v>
          </cell>
          <cell r="C159" t="str">
            <v xml:space="preserve">CARDONA </v>
          </cell>
          <cell r="D159" t="str">
            <v>JOHN ALEXANDER</v>
          </cell>
          <cell r="E159" t="str">
            <v xml:space="preserve">JOHN ALEXANDER CARDONA </v>
          </cell>
          <cell r="F159" t="str">
            <v>TECNICO NIVEL 1</v>
          </cell>
          <cell r="G159" t="str">
            <v>COMERCIAL</v>
          </cell>
          <cell r="H159" t="str">
            <v>03-GC-DT-00</v>
          </cell>
          <cell r="I159" t="str">
            <v>SERVICIO TECNICO</v>
          </cell>
          <cell r="J159" t="str">
            <v>BELLSOUTH</v>
          </cell>
          <cell r="K159" t="str">
            <v>MEDELLIN</v>
          </cell>
          <cell r="L159">
            <v>37591</v>
          </cell>
          <cell r="M159" t="str">
            <v>ACTIVO</v>
          </cell>
          <cell r="N159">
            <v>332000</v>
          </cell>
          <cell r="O159">
            <v>609672</v>
          </cell>
          <cell r="P159">
            <v>15</v>
          </cell>
          <cell r="Q159">
            <v>304836</v>
          </cell>
          <cell r="R159">
            <v>0</v>
          </cell>
          <cell r="S159">
            <v>18750</v>
          </cell>
          <cell r="T159">
            <v>323586</v>
          </cell>
          <cell r="U159">
            <v>6640</v>
          </cell>
          <cell r="V159">
            <v>5610</v>
          </cell>
          <cell r="W159">
            <v>0</v>
          </cell>
          <cell r="Y159">
            <v>0</v>
          </cell>
          <cell r="Z159">
            <v>12250</v>
          </cell>
          <cell r="AA159">
            <v>311336</v>
          </cell>
          <cell r="AB159">
            <v>1005002615532</v>
          </cell>
          <cell r="AC159">
            <v>19920</v>
          </cell>
          <cell r="AD159">
            <v>22410</v>
          </cell>
          <cell r="AE159">
            <v>866.52</v>
          </cell>
          <cell r="AF159">
            <v>8300</v>
          </cell>
          <cell r="AG159">
            <v>362832.52</v>
          </cell>
        </row>
        <row r="160">
          <cell r="A160">
            <v>144</v>
          </cell>
          <cell r="B160">
            <v>71334357</v>
          </cell>
          <cell r="C160" t="str">
            <v>GALEANO BRAND</v>
          </cell>
          <cell r="D160" t="str">
            <v>JORGE ANDRÉS</v>
          </cell>
          <cell r="E160" t="str">
            <v>JORGE ANDRÉS GALEANO BRAND</v>
          </cell>
          <cell r="F160" t="str">
            <v>TECNICO NIVEL 1</v>
          </cell>
          <cell r="G160" t="str">
            <v>COMERCIAL</v>
          </cell>
          <cell r="H160" t="str">
            <v>03-GC-DT-00</v>
          </cell>
          <cell r="I160" t="str">
            <v>SERVICIO TECNICO</v>
          </cell>
          <cell r="J160" t="str">
            <v>BELLSOUTH LAURELES</v>
          </cell>
          <cell r="K160" t="str">
            <v>MEDELLIN</v>
          </cell>
          <cell r="L160">
            <v>37515</v>
          </cell>
          <cell r="M160" t="str">
            <v>ACTIVO</v>
          </cell>
          <cell r="N160">
            <v>350000</v>
          </cell>
          <cell r="O160">
            <v>609672</v>
          </cell>
          <cell r="P160">
            <v>15</v>
          </cell>
          <cell r="Q160">
            <v>304836</v>
          </cell>
          <cell r="R160">
            <v>0</v>
          </cell>
          <cell r="S160">
            <v>18750</v>
          </cell>
          <cell r="T160">
            <v>323586</v>
          </cell>
          <cell r="U160">
            <v>7000</v>
          </cell>
          <cell r="V160">
            <v>5910</v>
          </cell>
          <cell r="W160">
            <v>0</v>
          </cell>
          <cell r="Y160">
            <v>0</v>
          </cell>
          <cell r="Z160">
            <v>12910</v>
          </cell>
          <cell r="AA160">
            <v>310676</v>
          </cell>
          <cell r="AB160">
            <v>1005002603491</v>
          </cell>
          <cell r="AC160">
            <v>21000</v>
          </cell>
          <cell r="AD160">
            <v>23625</v>
          </cell>
          <cell r="AE160">
            <v>913.5</v>
          </cell>
          <cell r="AF160">
            <v>8300</v>
          </cell>
          <cell r="AG160">
            <v>364514.5</v>
          </cell>
        </row>
        <row r="161">
          <cell r="A161">
            <v>145</v>
          </cell>
          <cell r="B161">
            <v>42787823</v>
          </cell>
          <cell r="C161" t="str">
            <v xml:space="preserve">HERNANDEZ </v>
          </cell>
          <cell r="D161" t="str">
            <v>ADRIANA MARIA</v>
          </cell>
          <cell r="E161" t="str">
            <v xml:space="preserve">ADRIANA MARIA HERNANDEZ </v>
          </cell>
          <cell r="F161" t="str">
            <v>ASISTENTE TECNICO</v>
          </cell>
          <cell r="G161" t="str">
            <v>COMERCIAL</v>
          </cell>
          <cell r="H161" t="str">
            <v>03-GC-DT-00</v>
          </cell>
          <cell r="I161" t="str">
            <v>SERVICIO TECNICO</v>
          </cell>
          <cell r="J161" t="str">
            <v>CELLSTAR</v>
          </cell>
          <cell r="K161" t="str">
            <v>MEDELLIN</v>
          </cell>
          <cell r="L161">
            <v>37515</v>
          </cell>
          <cell r="M161" t="str">
            <v>ACTIVO</v>
          </cell>
          <cell r="N161">
            <v>332000</v>
          </cell>
          <cell r="O161">
            <v>449232</v>
          </cell>
          <cell r="P161">
            <v>15</v>
          </cell>
          <cell r="Q161">
            <v>224616</v>
          </cell>
          <cell r="R161">
            <v>0</v>
          </cell>
          <cell r="S161">
            <v>18750</v>
          </cell>
          <cell r="T161">
            <v>243366</v>
          </cell>
          <cell r="U161">
            <v>6640</v>
          </cell>
          <cell r="V161">
            <v>5610</v>
          </cell>
          <cell r="W161">
            <v>0</v>
          </cell>
          <cell r="Y161">
            <v>0</v>
          </cell>
          <cell r="Z161">
            <v>12250</v>
          </cell>
          <cell r="AA161">
            <v>231116</v>
          </cell>
          <cell r="AB161">
            <v>1005002603332</v>
          </cell>
          <cell r="AC161">
            <v>19920</v>
          </cell>
          <cell r="AD161">
            <v>22410</v>
          </cell>
          <cell r="AE161">
            <v>866.52</v>
          </cell>
          <cell r="AF161">
            <v>8300</v>
          </cell>
          <cell r="AG161">
            <v>282612.52</v>
          </cell>
        </row>
        <row r="162">
          <cell r="A162">
            <v>146</v>
          </cell>
          <cell r="B162">
            <v>43903722</v>
          </cell>
          <cell r="C162" t="str">
            <v>TORO OSORIO</v>
          </cell>
          <cell r="D162" t="str">
            <v xml:space="preserve">PAULA ANDREA </v>
          </cell>
          <cell r="E162" t="str">
            <v>PAULA ANDREA  TORO OSORIO</v>
          </cell>
          <cell r="F162" t="str">
            <v>ASISTENTE TECNICO</v>
          </cell>
          <cell r="G162" t="str">
            <v>COMERCIAL</v>
          </cell>
          <cell r="H162" t="str">
            <v>03-GC-DT-00</v>
          </cell>
          <cell r="I162" t="str">
            <v>SERVICIO TECNICO</v>
          </cell>
          <cell r="J162" t="str">
            <v>MEDELLIN</v>
          </cell>
          <cell r="K162" t="str">
            <v>MEDELLIN</v>
          </cell>
          <cell r="L162">
            <v>37500</v>
          </cell>
          <cell r="M162" t="str">
            <v>ACTIVO</v>
          </cell>
          <cell r="N162">
            <v>166000</v>
          </cell>
          <cell r="O162">
            <v>224616</v>
          </cell>
          <cell r="P162">
            <v>15</v>
          </cell>
          <cell r="Q162">
            <v>112308</v>
          </cell>
          <cell r="R162">
            <v>0</v>
          </cell>
          <cell r="S162">
            <v>18750</v>
          </cell>
          <cell r="T162">
            <v>131058</v>
          </cell>
          <cell r="U162">
            <v>3320</v>
          </cell>
          <cell r="V162">
            <v>2810</v>
          </cell>
          <cell r="W162">
            <v>0</v>
          </cell>
          <cell r="Y162">
            <v>0</v>
          </cell>
          <cell r="Z162">
            <v>6130</v>
          </cell>
          <cell r="AA162">
            <v>124928</v>
          </cell>
          <cell r="AB162">
            <v>1024002654258</v>
          </cell>
          <cell r="AC162">
            <v>9960</v>
          </cell>
          <cell r="AD162">
            <v>11205</v>
          </cell>
          <cell r="AE162">
            <v>433.26</v>
          </cell>
          <cell r="AF162">
            <v>4150</v>
          </cell>
          <cell r="AG162">
            <v>150676.26</v>
          </cell>
        </row>
        <row r="163">
          <cell r="A163">
            <v>147</v>
          </cell>
          <cell r="B163">
            <v>43874008</v>
          </cell>
          <cell r="C163" t="str">
            <v>VALENCIA CARDONA</v>
          </cell>
          <cell r="D163" t="str">
            <v>LEIDY LISBED</v>
          </cell>
          <cell r="E163" t="str">
            <v>LEIDY LISBED VALENCIA CARDONA</v>
          </cell>
          <cell r="F163" t="str">
            <v>ASISTENTE TECNICO</v>
          </cell>
          <cell r="G163" t="str">
            <v>COMERCIAL</v>
          </cell>
          <cell r="H163" t="str">
            <v>03-GC-DT-00</v>
          </cell>
          <cell r="I163" t="str">
            <v>SERVICIO TECNICO</v>
          </cell>
          <cell r="J163" t="str">
            <v>MEDELLIN</v>
          </cell>
          <cell r="K163" t="str">
            <v>MEDELLIN</v>
          </cell>
          <cell r="L163">
            <v>37696</v>
          </cell>
          <cell r="M163" t="str">
            <v>ACTIVO</v>
          </cell>
          <cell r="N163">
            <v>332000</v>
          </cell>
          <cell r="O163">
            <v>449232</v>
          </cell>
          <cell r="P163">
            <v>15</v>
          </cell>
          <cell r="Q163">
            <v>224616</v>
          </cell>
          <cell r="R163">
            <v>0</v>
          </cell>
          <cell r="S163">
            <v>0</v>
          </cell>
          <cell r="T163">
            <v>224616</v>
          </cell>
          <cell r="U163">
            <v>6640</v>
          </cell>
          <cell r="V163">
            <v>5610</v>
          </cell>
          <cell r="W163">
            <v>0</v>
          </cell>
          <cell r="Y163">
            <v>0</v>
          </cell>
          <cell r="Z163">
            <v>12250</v>
          </cell>
          <cell r="AA163">
            <v>212366</v>
          </cell>
          <cell r="AB163" t="str">
            <v>1005002632599</v>
          </cell>
          <cell r="AC163">
            <v>19920</v>
          </cell>
          <cell r="AD163">
            <v>22410</v>
          </cell>
          <cell r="AE163">
            <v>866.52</v>
          </cell>
          <cell r="AF163">
            <v>8300</v>
          </cell>
          <cell r="AG163">
            <v>263862.52</v>
          </cell>
        </row>
        <row r="164">
          <cell r="A164">
            <v>148</v>
          </cell>
          <cell r="B164">
            <v>98633904</v>
          </cell>
          <cell r="C164" t="str">
            <v>ARANGO</v>
          </cell>
          <cell r="D164" t="str">
            <v>WILSON ANDRES</v>
          </cell>
          <cell r="E164" t="str">
            <v>WILSON ANDRES ARANGO</v>
          </cell>
          <cell r="F164" t="str">
            <v>TECNICO NIVEL 1</v>
          </cell>
          <cell r="G164" t="str">
            <v>COMERCIAL</v>
          </cell>
          <cell r="H164" t="str">
            <v>03-GC-DT-02</v>
          </cell>
          <cell r="I164" t="str">
            <v>SERVICIO TECNICO</v>
          </cell>
          <cell r="J164" t="str">
            <v>BELLSOUTH  POBLADO</v>
          </cell>
          <cell r="K164" t="str">
            <v>MEDELLIN</v>
          </cell>
          <cell r="L164">
            <v>37515</v>
          </cell>
          <cell r="M164" t="str">
            <v>ACTIVO</v>
          </cell>
          <cell r="N164">
            <v>332000</v>
          </cell>
          <cell r="O164">
            <v>609672</v>
          </cell>
          <cell r="P164">
            <v>15</v>
          </cell>
          <cell r="Q164">
            <v>304836</v>
          </cell>
          <cell r="R164">
            <v>0</v>
          </cell>
          <cell r="S164">
            <v>18750</v>
          </cell>
          <cell r="T164">
            <v>323586</v>
          </cell>
          <cell r="U164">
            <v>6640</v>
          </cell>
          <cell r="V164">
            <v>5610</v>
          </cell>
          <cell r="W164">
            <v>0</v>
          </cell>
          <cell r="Y164">
            <v>0</v>
          </cell>
          <cell r="Z164">
            <v>12250</v>
          </cell>
          <cell r="AA164">
            <v>311336</v>
          </cell>
          <cell r="AB164">
            <v>1083002574309</v>
          </cell>
          <cell r="AC164">
            <v>19920</v>
          </cell>
          <cell r="AD164">
            <v>22410</v>
          </cell>
          <cell r="AE164">
            <v>866.52</v>
          </cell>
          <cell r="AF164">
            <v>8300</v>
          </cell>
          <cell r="AG164">
            <v>362832.52</v>
          </cell>
        </row>
        <row r="165">
          <cell r="A165">
            <v>149</v>
          </cell>
          <cell r="B165">
            <v>43839859</v>
          </cell>
          <cell r="C165" t="str">
            <v>NOREÑA PEREZ</v>
          </cell>
          <cell r="D165" t="str">
            <v>CLAUDIA</v>
          </cell>
          <cell r="E165" t="str">
            <v>CLAUDIA NOREÑA PEREZ</v>
          </cell>
          <cell r="F165" t="str">
            <v>ASISTENTE TECNICO</v>
          </cell>
          <cell r="G165" t="str">
            <v>COMERCIAL</v>
          </cell>
          <cell r="H165" t="str">
            <v>03-GC-DT-02</v>
          </cell>
          <cell r="I165" t="str">
            <v>SERVICIO TECNICO</v>
          </cell>
          <cell r="J165" t="str">
            <v>MEDELLIN</v>
          </cell>
          <cell r="K165" t="str">
            <v>MEDELLIN</v>
          </cell>
          <cell r="L165">
            <v>37659</v>
          </cell>
          <cell r="M165" t="str">
            <v>ACTIVO</v>
          </cell>
          <cell r="N165">
            <v>332000</v>
          </cell>
          <cell r="O165">
            <v>449232</v>
          </cell>
          <cell r="P165">
            <v>15</v>
          </cell>
          <cell r="Q165">
            <v>224616</v>
          </cell>
          <cell r="R165">
            <v>0</v>
          </cell>
          <cell r="S165">
            <v>18750</v>
          </cell>
          <cell r="T165">
            <v>243366</v>
          </cell>
          <cell r="U165">
            <v>6640</v>
          </cell>
          <cell r="V165">
            <v>5610</v>
          </cell>
          <cell r="W165">
            <v>0</v>
          </cell>
          <cell r="Y165">
            <v>0</v>
          </cell>
          <cell r="Z165">
            <v>12250</v>
          </cell>
          <cell r="AA165">
            <v>231116</v>
          </cell>
          <cell r="AB165">
            <v>1082005235197</v>
          </cell>
          <cell r="AC165">
            <v>19920</v>
          </cell>
          <cell r="AD165">
            <v>22410</v>
          </cell>
          <cell r="AE165">
            <v>866.52</v>
          </cell>
          <cell r="AF165">
            <v>8300</v>
          </cell>
          <cell r="AG165">
            <v>282612.52</v>
          </cell>
        </row>
        <row r="166">
          <cell r="A166">
            <v>150</v>
          </cell>
          <cell r="B166">
            <v>71748443</v>
          </cell>
          <cell r="C166" t="str">
            <v>OCAMPO BARRETO</v>
          </cell>
          <cell r="D166" t="str">
            <v>OMAR WILLIAM</v>
          </cell>
          <cell r="E166" t="str">
            <v>OMAR WILLIAM OCAMPO BARRETO</v>
          </cell>
          <cell r="F166" t="str">
            <v>TECNICO NIVEL 1</v>
          </cell>
          <cell r="G166" t="str">
            <v>COMERCIAL</v>
          </cell>
          <cell r="H166" t="str">
            <v>03-GC-DT-03</v>
          </cell>
          <cell r="I166" t="str">
            <v>SERVICIO TECNICO</v>
          </cell>
          <cell r="J166" t="str">
            <v>CELLSTAR</v>
          </cell>
          <cell r="K166" t="str">
            <v>MEDELLIN</v>
          </cell>
          <cell r="L166">
            <v>37515</v>
          </cell>
          <cell r="M166" t="str">
            <v>ACTIVO</v>
          </cell>
          <cell r="N166">
            <v>332000</v>
          </cell>
          <cell r="O166">
            <v>609672</v>
          </cell>
          <cell r="P166">
            <v>15</v>
          </cell>
          <cell r="Q166">
            <v>304836</v>
          </cell>
          <cell r="R166">
            <v>0</v>
          </cell>
          <cell r="S166">
            <v>18750</v>
          </cell>
          <cell r="T166">
            <v>323586</v>
          </cell>
          <cell r="U166">
            <v>6640</v>
          </cell>
          <cell r="V166">
            <v>5610</v>
          </cell>
          <cell r="W166">
            <v>0</v>
          </cell>
          <cell r="Y166">
            <v>0</v>
          </cell>
          <cell r="Z166">
            <v>12250</v>
          </cell>
          <cell r="AA166">
            <v>311336</v>
          </cell>
          <cell r="AB166">
            <v>1087002898121</v>
          </cell>
          <cell r="AC166">
            <v>19920</v>
          </cell>
          <cell r="AD166">
            <v>22410</v>
          </cell>
          <cell r="AE166">
            <v>866.52</v>
          </cell>
          <cell r="AF166">
            <v>8300</v>
          </cell>
          <cell r="AG166">
            <v>362832.52</v>
          </cell>
        </row>
        <row r="167">
          <cell r="A167">
            <v>151</v>
          </cell>
          <cell r="B167">
            <v>75085531</v>
          </cell>
          <cell r="C167" t="str">
            <v>GONZALEZ QUICENO</v>
          </cell>
          <cell r="D167" t="str">
            <v>LUIS FERNANDO</v>
          </cell>
          <cell r="E167" t="str">
            <v>LUIS FERNANDO GONZALEZ QUICENO</v>
          </cell>
          <cell r="F167" t="str">
            <v>TECNICO NIVEL 1</v>
          </cell>
          <cell r="G167" t="str">
            <v>COMERCIAL</v>
          </cell>
          <cell r="H167" t="str">
            <v>03-GC-DT-04</v>
          </cell>
          <cell r="I167" t="str">
            <v>SERVICIO TECNICO</v>
          </cell>
          <cell r="J167" t="str">
            <v>BELLSOUTH</v>
          </cell>
          <cell r="K167" t="str">
            <v>MANIZALES</v>
          </cell>
          <cell r="L167">
            <v>37515</v>
          </cell>
          <cell r="M167" t="str">
            <v>ACTIVO</v>
          </cell>
          <cell r="N167">
            <v>378000</v>
          </cell>
          <cell r="O167">
            <v>609672</v>
          </cell>
          <cell r="P167">
            <v>15</v>
          </cell>
          <cell r="Q167">
            <v>304836</v>
          </cell>
          <cell r="R167">
            <v>0</v>
          </cell>
          <cell r="S167">
            <v>18750</v>
          </cell>
          <cell r="T167">
            <v>323586</v>
          </cell>
          <cell r="U167">
            <v>7560</v>
          </cell>
          <cell r="V167">
            <v>6380</v>
          </cell>
          <cell r="W167">
            <v>0</v>
          </cell>
          <cell r="Y167">
            <v>0</v>
          </cell>
          <cell r="Z167">
            <v>13940</v>
          </cell>
          <cell r="AA167">
            <v>309646</v>
          </cell>
          <cell r="AB167">
            <v>7164011642905</v>
          </cell>
          <cell r="AC167">
            <v>22680</v>
          </cell>
          <cell r="AD167">
            <v>25515</v>
          </cell>
          <cell r="AE167">
            <v>986.57999999999993</v>
          </cell>
          <cell r="AF167">
            <v>8300</v>
          </cell>
          <cell r="AG167">
            <v>367127.58</v>
          </cell>
        </row>
        <row r="168">
          <cell r="A168">
            <v>152</v>
          </cell>
          <cell r="B168">
            <v>42096585</v>
          </cell>
          <cell r="C168" t="str">
            <v xml:space="preserve">HERRERA LOPEZ </v>
          </cell>
          <cell r="D168" t="str">
            <v>MARIA DEL PILAR</v>
          </cell>
          <cell r="E168" t="str">
            <v xml:space="preserve">MARIA DEL PILAR HERRERA LOPEZ </v>
          </cell>
          <cell r="F168" t="str">
            <v>ASISTENTE TECNICO</v>
          </cell>
          <cell r="G168" t="str">
            <v>COMERCIAL</v>
          </cell>
          <cell r="H168" t="str">
            <v>03-GC-DT-05</v>
          </cell>
          <cell r="I168" t="str">
            <v>SERVICIO TECNICO</v>
          </cell>
          <cell r="J168" t="str">
            <v xml:space="preserve">BELLSOUTH </v>
          </cell>
          <cell r="K168" t="str">
            <v>PEREIRA</v>
          </cell>
          <cell r="L168">
            <v>37537</v>
          </cell>
          <cell r="M168" t="str">
            <v>ACTIVO</v>
          </cell>
          <cell r="N168">
            <v>332000</v>
          </cell>
          <cell r="O168">
            <v>449232</v>
          </cell>
          <cell r="P168">
            <v>15</v>
          </cell>
          <cell r="Q168">
            <v>224616</v>
          </cell>
          <cell r="R168">
            <v>0</v>
          </cell>
          <cell r="S168">
            <v>18750</v>
          </cell>
          <cell r="T168">
            <v>243366</v>
          </cell>
          <cell r="U168">
            <v>6640</v>
          </cell>
          <cell r="V168">
            <v>5610</v>
          </cell>
          <cell r="W168">
            <v>0</v>
          </cell>
          <cell r="Y168">
            <v>0</v>
          </cell>
          <cell r="Z168">
            <v>12250</v>
          </cell>
          <cell r="AA168">
            <v>231116</v>
          </cell>
          <cell r="AB168">
            <v>7062000892443</v>
          </cell>
          <cell r="AC168">
            <v>19920</v>
          </cell>
          <cell r="AD168">
            <v>22410</v>
          </cell>
          <cell r="AE168">
            <v>866.52</v>
          </cell>
          <cell r="AF168">
            <v>8300</v>
          </cell>
          <cell r="AG168">
            <v>282612.52</v>
          </cell>
        </row>
        <row r="169">
          <cell r="A169">
            <v>153</v>
          </cell>
          <cell r="B169">
            <v>42122479</v>
          </cell>
          <cell r="C169" t="str">
            <v>RESTREPO MUÑOZ</v>
          </cell>
          <cell r="D169" t="str">
            <v xml:space="preserve">ADRIANA </v>
          </cell>
          <cell r="E169" t="str">
            <v>ADRIANA  RESTREPO MUÑOZ</v>
          </cell>
          <cell r="F169" t="str">
            <v>TECNICO NIVEL 1</v>
          </cell>
          <cell r="G169" t="str">
            <v>COMERCIAL</v>
          </cell>
          <cell r="H169" t="str">
            <v>03-GC-DT-05</v>
          </cell>
          <cell r="I169" t="str">
            <v>SERVICIO TECNICO</v>
          </cell>
          <cell r="J169" t="str">
            <v xml:space="preserve">BELLSOUTH </v>
          </cell>
          <cell r="K169" t="str">
            <v>PEREIRA</v>
          </cell>
          <cell r="L169">
            <v>37515</v>
          </cell>
          <cell r="M169" t="str">
            <v>ACTIVO</v>
          </cell>
          <cell r="N169">
            <v>350000</v>
          </cell>
          <cell r="O169">
            <v>609672</v>
          </cell>
          <cell r="P169">
            <v>15</v>
          </cell>
          <cell r="Q169">
            <v>304836</v>
          </cell>
          <cell r="R169">
            <v>0</v>
          </cell>
          <cell r="S169">
            <v>18750</v>
          </cell>
          <cell r="T169">
            <v>323586</v>
          </cell>
          <cell r="U169">
            <v>7000</v>
          </cell>
          <cell r="V169">
            <v>5910</v>
          </cell>
          <cell r="W169">
            <v>0</v>
          </cell>
          <cell r="Y169">
            <v>0</v>
          </cell>
          <cell r="Z169">
            <v>12910</v>
          </cell>
          <cell r="AA169">
            <v>310676</v>
          </cell>
          <cell r="AB169">
            <v>7062000891753</v>
          </cell>
          <cell r="AC169">
            <v>21000</v>
          </cell>
          <cell r="AD169">
            <v>23625</v>
          </cell>
          <cell r="AE169">
            <v>913.5</v>
          </cell>
          <cell r="AF169">
            <v>8300</v>
          </cell>
          <cell r="AG169">
            <v>364514.5</v>
          </cell>
        </row>
        <row r="170">
          <cell r="I170" t="str">
            <v>Total SERVICIO TECNICO</v>
          </cell>
          <cell r="O170" t="e">
            <v>#N/A</v>
          </cell>
          <cell r="Q170" t="e">
            <v>#N/A</v>
          </cell>
          <cell r="R170">
            <v>1714170</v>
          </cell>
          <cell r="S170">
            <v>787500</v>
          </cell>
          <cell r="T170" t="e">
            <v>#N/A</v>
          </cell>
          <cell r="U170">
            <v>374928</v>
          </cell>
          <cell r="V170">
            <v>316660</v>
          </cell>
          <cell r="W170">
            <v>0</v>
          </cell>
          <cell r="X170">
            <v>90341</v>
          </cell>
          <cell r="Y170">
            <v>0</v>
          </cell>
          <cell r="Z170">
            <v>781929</v>
          </cell>
          <cell r="AA170" t="e">
            <v>#N/A</v>
          </cell>
          <cell r="AC170">
            <v>1124784</v>
          </cell>
          <cell r="AD170">
            <v>1265382</v>
          </cell>
          <cell r="AE170">
            <v>130380.98400000004</v>
          </cell>
          <cell r="AF170">
            <v>435750</v>
          </cell>
          <cell r="AG170" t="e">
            <v>#N/A</v>
          </cell>
        </row>
        <row r="171">
          <cell r="A171">
            <v>154</v>
          </cell>
          <cell r="B171">
            <v>51915831</v>
          </cell>
          <cell r="C171" t="str">
            <v xml:space="preserve"> ESPINOSA</v>
          </cell>
          <cell r="D171" t="str">
            <v>MARIA DEL PILAR</v>
          </cell>
          <cell r="E171" t="str">
            <v>MARIA DEL PILAR  ESPINOSA</v>
          </cell>
          <cell r="F171" t="str">
            <v>SERV. GENERALES</v>
          </cell>
          <cell r="G171" t="str">
            <v>FINANZAS Y ADMINISTRACION</v>
          </cell>
          <cell r="H171" t="str">
            <v>01-GF-SG-00</v>
          </cell>
          <cell r="I171" t="str">
            <v>SERVICIOS GENERALES</v>
          </cell>
          <cell r="J171" t="str">
            <v>ZONA FRANCA</v>
          </cell>
          <cell r="K171" t="str">
            <v>BOGOTA</v>
          </cell>
          <cell r="L171">
            <v>37696</v>
          </cell>
          <cell r="M171" t="str">
            <v>ACTIVO</v>
          </cell>
          <cell r="N171">
            <v>332000</v>
          </cell>
          <cell r="O171">
            <v>411111.66666666669</v>
          </cell>
          <cell r="P171">
            <v>15</v>
          </cell>
          <cell r="Q171">
            <v>205555.83333333334</v>
          </cell>
          <cell r="R171">
            <v>0</v>
          </cell>
          <cell r="S171">
            <v>18750</v>
          </cell>
          <cell r="T171">
            <v>224305.83333333334</v>
          </cell>
          <cell r="U171">
            <v>6640</v>
          </cell>
          <cell r="V171">
            <v>5610</v>
          </cell>
          <cell r="W171">
            <v>0</v>
          </cell>
          <cell r="Y171">
            <v>0</v>
          </cell>
          <cell r="Z171">
            <v>12250</v>
          </cell>
          <cell r="AA171">
            <v>212055.83333333334</v>
          </cell>
          <cell r="AB171" t="str">
            <v>004470273618DAVIVIEND</v>
          </cell>
          <cell r="AC171">
            <v>19920</v>
          </cell>
          <cell r="AD171">
            <v>22410</v>
          </cell>
          <cell r="AE171">
            <v>866.52</v>
          </cell>
          <cell r="AF171">
            <v>8300</v>
          </cell>
          <cell r="AG171">
            <v>263552.35333333333</v>
          </cell>
        </row>
        <row r="172">
          <cell r="A172">
            <v>155</v>
          </cell>
          <cell r="B172">
            <v>51679542</v>
          </cell>
          <cell r="C172" t="str">
            <v xml:space="preserve"> FONSECA MARTINEZ</v>
          </cell>
          <cell r="D172" t="str">
            <v>FLOR NELLY</v>
          </cell>
          <cell r="E172" t="str">
            <v>FLOR NELLY  FONSECA MARTINEZ</v>
          </cell>
          <cell r="F172" t="str">
            <v>SERV. GENERALES</v>
          </cell>
          <cell r="G172" t="str">
            <v>FINANZAS Y ADMINISTRACION</v>
          </cell>
          <cell r="H172" t="str">
            <v>01-GF-SG-00</v>
          </cell>
          <cell r="I172" t="str">
            <v>SERVICIOS GENERALES</v>
          </cell>
          <cell r="J172" t="str">
            <v>ZONA FRANCA</v>
          </cell>
          <cell r="K172" t="str">
            <v>BOGOTA</v>
          </cell>
          <cell r="L172">
            <v>37696</v>
          </cell>
          <cell r="M172" t="str">
            <v>ACTIVO</v>
          </cell>
          <cell r="N172">
            <v>332000</v>
          </cell>
          <cell r="O172">
            <v>411111.66666666669</v>
          </cell>
          <cell r="P172">
            <v>15</v>
          </cell>
          <cell r="Q172">
            <v>205555.83333333334</v>
          </cell>
          <cell r="R172">
            <v>0</v>
          </cell>
          <cell r="S172">
            <v>18750</v>
          </cell>
          <cell r="T172">
            <v>224305.83333333334</v>
          </cell>
          <cell r="U172">
            <v>6640</v>
          </cell>
          <cell r="V172">
            <v>5610</v>
          </cell>
          <cell r="W172">
            <v>0</v>
          </cell>
          <cell r="Y172">
            <v>0</v>
          </cell>
          <cell r="Z172">
            <v>12250</v>
          </cell>
          <cell r="AA172">
            <v>212055.83333333334</v>
          </cell>
          <cell r="AB172" t="str">
            <v>0126350135440COLMENA</v>
          </cell>
          <cell r="AC172">
            <v>19920</v>
          </cell>
          <cell r="AD172">
            <v>22410</v>
          </cell>
          <cell r="AE172">
            <v>866.52</v>
          </cell>
          <cell r="AF172">
            <v>8300</v>
          </cell>
          <cell r="AG172">
            <v>263552.35333333333</v>
          </cell>
        </row>
        <row r="173">
          <cell r="A173">
            <v>156</v>
          </cell>
          <cell r="B173">
            <v>52166755</v>
          </cell>
          <cell r="C173" t="str">
            <v xml:space="preserve"> GUERRERO  MORALES</v>
          </cell>
          <cell r="D173" t="str">
            <v>LUZ DARY</v>
          </cell>
          <cell r="E173" t="str">
            <v>LUZ DARY  GUERRERO  MORALES</v>
          </cell>
          <cell r="F173" t="str">
            <v>SERV. GENERALES</v>
          </cell>
          <cell r="G173" t="str">
            <v>FINANZAS Y ADMINISTRACION</v>
          </cell>
          <cell r="H173" t="str">
            <v>01-GF-SG-00</v>
          </cell>
          <cell r="I173" t="str">
            <v>SERVICIOS GENERALES</v>
          </cell>
          <cell r="J173" t="str">
            <v>ZONA FRANCA</v>
          </cell>
          <cell r="K173" t="str">
            <v>BOGOTA</v>
          </cell>
          <cell r="L173">
            <v>37696</v>
          </cell>
          <cell r="M173" t="str">
            <v>ACTIVO</v>
          </cell>
          <cell r="N173">
            <v>332000</v>
          </cell>
          <cell r="O173">
            <v>411111.66666666669</v>
          </cell>
          <cell r="P173">
            <v>15</v>
          </cell>
          <cell r="Q173">
            <v>205555.83333333334</v>
          </cell>
          <cell r="R173">
            <v>0</v>
          </cell>
          <cell r="S173">
            <v>18750</v>
          </cell>
          <cell r="T173">
            <v>224305.83333333334</v>
          </cell>
          <cell r="U173">
            <v>6640</v>
          </cell>
          <cell r="V173">
            <v>5610</v>
          </cell>
          <cell r="W173">
            <v>0</v>
          </cell>
          <cell r="Y173">
            <v>0</v>
          </cell>
          <cell r="Z173">
            <v>12250</v>
          </cell>
          <cell r="AA173">
            <v>212055.83333333334</v>
          </cell>
          <cell r="AB173" t="str">
            <v>004470249402DAVIVIEND</v>
          </cell>
          <cell r="AC173">
            <v>19920</v>
          </cell>
          <cell r="AD173">
            <v>22410</v>
          </cell>
          <cell r="AE173">
            <v>866.52</v>
          </cell>
          <cell r="AF173">
            <v>8300</v>
          </cell>
          <cell r="AG173">
            <v>263552.35333333333</v>
          </cell>
        </row>
        <row r="174">
          <cell r="A174">
            <v>157</v>
          </cell>
          <cell r="B174">
            <v>79230174</v>
          </cell>
          <cell r="C174" t="str">
            <v>ARANDA MAYORGA</v>
          </cell>
          <cell r="D174" t="str">
            <v>JULIO EDUARDO</v>
          </cell>
          <cell r="E174" t="str">
            <v>JULIO EDUARDO ARANDA MAYORGA</v>
          </cell>
          <cell r="F174" t="str">
            <v>MENSAJERO</v>
          </cell>
          <cell r="G174" t="str">
            <v>FINANZAS Y ADMINISTRACION</v>
          </cell>
          <cell r="H174" t="str">
            <v>01-GF-SG-00</v>
          </cell>
          <cell r="I174" t="str">
            <v>SERVICIOS GENERALES</v>
          </cell>
          <cell r="J174" t="str">
            <v>CRA 15</v>
          </cell>
          <cell r="K174" t="str">
            <v>BOGOTA</v>
          </cell>
          <cell r="L174">
            <v>37696</v>
          </cell>
          <cell r="M174" t="str">
            <v>ACTIVO</v>
          </cell>
          <cell r="N174">
            <v>332000</v>
          </cell>
          <cell r="O174">
            <v>411111.66666666669</v>
          </cell>
          <cell r="P174">
            <v>15</v>
          </cell>
          <cell r="Q174">
            <v>205555.83333333334</v>
          </cell>
          <cell r="R174">
            <v>127200</v>
          </cell>
          <cell r="S174">
            <v>18750</v>
          </cell>
          <cell r="T174">
            <v>351505.83333333337</v>
          </cell>
          <cell r="U174">
            <v>6640</v>
          </cell>
          <cell r="V174">
            <v>5610</v>
          </cell>
          <cell r="W174">
            <v>0</v>
          </cell>
          <cell r="Y174">
            <v>0</v>
          </cell>
          <cell r="Z174">
            <v>12250</v>
          </cell>
          <cell r="AA174">
            <v>339255.83333333337</v>
          </cell>
          <cell r="AB174" t="str">
            <v>000582346BOGOTA</v>
          </cell>
          <cell r="AC174">
            <v>19920</v>
          </cell>
          <cell r="AD174">
            <v>22410</v>
          </cell>
          <cell r="AE174">
            <v>14442</v>
          </cell>
          <cell r="AF174">
            <v>8300</v>
          </cell>
          <cell r="AG174">
            <v>404327.83333333337</v>
          </cell>
        </row>
        <row r="175">
          <cell r="A175">
            <v>158</v>
          </cell>
          <cell r="B175">
            <v>52047999</v>
          </cell>
          <cell r="C175" t="str">
            <v>BARRIGA SALAMANCA</v>
          </cell>
          <cell r="D175" t="str">
            <v>FANNY</v>
          </cell>
          <cell r="E175" t="str">
            <v>FANNY BARRIGA SALAMANCA</v>
          </cell>
          <cell r="F175" t="str">
            <v>RECEPCIONISTA</v>
          </cell>
          <cell r="G175" t="str">
            <v>FINANZAS Y ADMINISTRACION</v>
          </cell>
          <cell r="H175" t="str">
            <v>01-GF-SG-00</v>
          </cell>
          <cell r="I175" t="str">
            <v>SERVICIOS GENERALES</v>
          </cell>
          <cell r="J175" t="str">
            <v>CRA 15</v>
          </cell>
          <cell r="K175" t="str">
            <v>BOGOTA</v>
          </cell>
          <cell r="L175">
            <v>37696</v>
          </cell>
          <cell r="M175" t="str">
            <v>ACTIVO</v>
          </cell>
          <cell r="N175">
            <v>332000</v>
          </cell>
          <cell r="O175">
            <v>546172.5</v>
          </cell>
          <cell r="P175">
            <v>15</v>
          </cell>
          <cell r="Q175">
            <v>273086.25</v>
          </cell>
          <cell r="R175">
            <v>0</v>
          </cell>
          <cell r="S175">
            <v>18750</v>
          </cell>
          <cell r="T175">
            <v>291836.25</v>
          </cell>
          <cell r="U175">
            <v>6640</v>
          </cell>
          <cell r="V175">
            <v>5610</v>
          </cell>
          <cell r="W175">
            <v>0</v>
          </cell>
          <cell r="Y175">
            <v>0</v>
          </cell>
          <cell r="Z175">
            <v>12250</v>
          </cell>
          <cell r="AA175">
            <v>279586.25</v>
          </cell>
          <cell r="AB175" t="str">
            <v>000604454 BOGOTA</v>
          </cell>
          <cell r="AC175">
            <v>19920</v>
          </cell>
          <cell r="AD175">
            <v>22410</v>
          </cell>
          <cell r="AE175">
            <v>866.52</v>
          </cell>
          <cell r="AF175">
            <v>8300</v>
          </cell>
          <cell r="AG175">
            <v>331082.77</v>
          </cell>
        </row>
        <row r="176">
          <cell r="A176">
            <v>159</v>
          </cell>
          <cell r="B176">
            <v>31483864</v>
          </cell>
          <cell r="C176" t="str">
            <v xml:space="preserve"> SANDOVAL ZUÑIGA</v>
          </cell>
          <cell r="D176" t="str">
            <v>VANESSA</v>
          </cell>
          <cell r="E176" t="str">
            <v>VANESSA  SANDOVAL ZUÑIGA</v>
          </cell>
          <cell r="F176" t="str">
            <v>SERV. GENERALES</v>
          </cell>
          <cell r="G176" t="str">
            <v>FINANZAS Y ADMINISTRACION</v>
          </cell>
          <cell r="H176" t="str">
            <v>02-GF-SG-00</v>
          </cell>
          <cell r="I176" t="str">
            <v>SERVICIOS GENERALES</v>
          </cell>
          <cell r="J176" t="str">
            <v>CELLSTAR</v>
          </cell>
          <cell r="K176" t="str">
            <v>CALI</v>
          </cell>
          <cell r="L176">
            <v>37530</v>
          </cell>
          <cell r="M176" t="str">
            <v>ACTIVO</v>
          </cell>
          <cell r="N176">
            <v>332000</v>
          </cell>
          <cell r="O176">
            <v>450000</v>
          </cell>
          <cell r="P176">
            <v>15</v>
          </cell>
          <cell r="Q176">
            <v>225000</v>
          </cell>
          <cell r="R176">
            <v>0</v>
          </cell>
          <cell r="S176">
            <v>18750</v>
          </cell>
          <cell r="T176">
            <v>243750</v>
          </cell>
          <cell r="U176">
            <v>6640</v>
          </cell>
          <cell r="V176">
            <v>5610</v>
          </cell>
          <cell r="W176">
            <v>0</v>
          </cell>
          <cell r="X176">
            <v>49300</v>
          </cell>
          <cell r="Y176">
            <v>0</v>
          </cell>
          <cell r="Z176">
            <v>61550</v>
          </cell>
          <cell r="AA176">
            <v>182200</v>
          </cell>
          <cell r="AB176">
            <v>3041005284711</v>
          </cell>
          <cell r="AC176">
            <v>19920</v>
          </cell>
          <cell r="AD176">
            <v>22410</v>
          </cell>
          <cell r="AE176">
            <v>866.52</v>
          </cell>
          <cell r="AF176">
            <v>8300</v>
          </cell>
          <cell r="AG176">
            <v>233696.52000000002</v>
          </cell>
        </row>
        <row r="177">
          <cell r="A177">
            <v>160</v>
          </cell>
          <cell r="B177" t="str">
            <v>38.552.996</v>
          </cell>
          <cell r="C177" t="str">
            <v>YEPES HOYOS</v>
          </cell>
          <cell r="D177" t="str">
            <v>DIANA</v>
          </cell>
          <cell r="E177" t="str">
            <v>DIANA YEPES HOYOS</v>
          </cell>
          <cell r="F177" t="str">
            <v>RECEPCIONISTA</v>
          </cell>
          <cell r="G177" t="str">
            <v>COMERCIAL</v>
          </cell>
          <cell r="H177" t="str">
            <v>02-GF-SG-00</v>
          </cell>
          <cell r="I177" t="str">
            <v>SERVICIOS GENERALES</v>
          </cell>
          <cell r="J177" t="str">
            <v>BELLSOUTH  CLL 125</v>
          </cell>
          <cell r="K177" t="str">
            <v>CALI</v>
          </cell>
          <cell r="L177">
            <v>37696</v>
          </cell>
          <cell r="M177" t="str">
            <v>ACTIVO</v>
          </cell>
          <cell r="N177">
            <v>332000</v>
          </cell>
          <cell r="O177">
            <v>450000</v>
          </cell>
          <cell r="P177">
            <v>15</v>
          </cell>
          <cell r="Q177">
            <v>225000</v>
          </cell>
          <cell r="R177">
            <v>0</v>
          </cell>
          <cell r="S177">
            <v>18750</v>
          </cell>
          <cell r="T177">
            <v>243750</v>
          </cell>
          <cell r="U177">
            <v>6640</v>
          </cell>
          <cell r="V177">
            <v>5610</v>
          </cell>
          <cell r="W177">
            <v>0</v>
          </cell>
          <cell r="Y177">
            <v>0</v>
          </cell>
          <cell r="Z177">
            <v>12250</v>
          </cell>
          <cell r="AA177">
            <v>231500</v>
          </cell>
          <cell r="AB177" t="str">
            <v>16870211048DAVIVIEND</v>
          </cell>
          <cell r="AC177">
            <v>19920</v>
          </cell>
          <cell r="AD177">
            <v>22410</v>
          </cell>
          <cell r="AE177">
            <v>866.52</v>
          </cell>
          <cell r="AF177">
            <v>8300</v>
          </cell>
          <cell r="AG177">
            <v>282996.52</v>
          </cell>
        </row>
        <row r="178">
          <cell r="A178">
            <v>161</v>
          </cell>
          <cell r="B178">
            <v>42841305</v>
          </cell>
          <cell r="C178" t="str">
            <v>CASTAÑEDA LOPEZ</v>
          </cell>
          <cell r="D178" t="str">
            <v>MARIA CONSUELO</v>
          </cell>
          <cell r="E178" t="str">
            <v>MARIA CONSUELO CASTAÑEDA LOPEZ</v>
          </cell>
          <cell r="F178" t="str">
            <v>SERV. GENERALES</v>
          </cell>
          <cell r="G178" t="str">
            <v>FINANZAS Y ADMINISTRACION</v>
          </cell>
          <cell r="H178" t="str">
            <v>03-GF-SG-00</v>
          </cell>
          <cell r="I178" t="str">
            <v>SERVICIOS GENERALES</v>
          </cell>
          <cell r="J178" t="str">
            <v>CELLSTAR</v>
          </cell>
          <cell r="K178" t="str">
            <v>MEDELLIN</v>
          </cell>
          <cell r="L178">
            <v>37699</v>
          </cell>
          <cell r="M178" t="str">
            <v>ACTIVO</v>
          </cell>
          <cell r="N178">
            <v>332000</v>
          </cell>
          <cell r="O178">
            <v>411111.66666666669</v>
          </cell>
          <cell r="P178">
            <v>15</v>
          </cell>
          <cell r="Q178">
            <v>205555.83333333334</v>
          </cell>
          <cell r="R178">
            <v>0</v>
          </cell>
          <cell r="S178">
            <v>18750</v>
          </cell>
          <cell r="T178">
            <v>224305.83333333334</v>
          </cell>
          <cell r="U178">
            <v>6640</v>
          </cell>
          <cell r="V178">
            <v>5610</v>
          </cell>
          <cell r="W178">
            <v>0</v>
          </cell>
          <cell r="Y178">
            <v>0</v>
          </cell>
          <cell r="Z178">
            <v>12250</v>
          </cell>
          <cell r="AA178">
            <v>212055.83333333334</v>
          </cell>
          <cell r="AB178" t="str">
            <v>37910466101BCO. COLOMB</v>
          </cell>
          <cell r="AC178">
            <v>19920</v>
          </cell>
          <cell r="AD178">
            <v>22410</v>
          </cell>
          <cell r="AE178">
            <v>866.52</v>
          </cell>
          <cell r="AF178">
            <v>8300</v>
          </cell>
          <cell r="AG178">
            <v>263552.35333333333</v>
          </cell>
        </row>
        <row r="179">
          <cell r="A179">
            <v>162</v>
          </cell>
          <cell r="B179">
            <v>8430815</v>
          </cell>
          <cell r="C179" t="str">
            <v>DIAZ PULGARIN</v>
          </cell>
          <cell r="D179" t="str">
            <v>CRISTIAN</v>
          </cell>
          <cell r="E179" t="str">
            <v>CRISTIAN DIAZ PULGARIN</v>
          </cell>
          <cell r="F179" t="str">
            <v>MENSAJERO</v>
          </cell>
          <cell r="G179" t="str">
            <v>FINANZAS Y ADMINISTRACION</v>
          </cell>
          <cell r="H179" t="str">
            <v>03-GF-SG-00</v>
          </cell>
          <cell r="I179" t="str">
            <v>SERVICIOS GENERALES</v>
          </cell>
          <cell r="J179" t="str">
            <v>CELLSTAR</v>
          </cell>
          <cell r="K179" t="str">
            <v>MEDELLIN</v>
          </cell>
          <cell r="L179">
            <v>37775</v>
          </cell>
          <cell r="M179" t="str">
            <v>ACTIVO</v>
          </cell>
          <cell r="N179">
            <v>332000</v>
          </cell>
          <cell r="O179">
            <v>411111.66666666669</v>
          </cell>
          <cell r="P179">
            <v>13</v>
          </cell>
          <cell r="Q179">
            <v>178148.38888888891</v>
          </cell>
          <cell r="R179">
            <v>125000</v>
          </cell>
          <cell r="S179">
            <v>16250</v>
          </cell>
          <cell r="T179">
            <v>319398.38888888888</v>
          </cell>
          <cell r="U179">
            <v>5754.666666666667</v>
          </cell>
          <cell r="V179">
            <v>4860</v>
          </cell>
          <cell r="W179">
            <v>0</v>
          </cell>
          <cell r="Y179">
            <v>0</v>
          </cell>
          <cell r="Z179">
            <v>10614.666666666668</v>
          </cell>
          <cell r="AA179">
            <v>308783.72222222219</v>
          </cell>
          <cell r="AB179" t="str">
            <v>NUEVO</v>
          </cell>
          <cell r="AC179">
            <v>17264</v>
          </cell>
          <cell r="AD179">
            <v>19422</v>
          </cell>
          <cell r="AE179">
            <v>6258.1999999999989</v>
          </cell>
          <cell r="AF179">
            <v>7193.333333333333</v>
          </cell>
          <cell r="AG179">
            <v>358921.25555555552</v>
          </cell>
        </row>
        <row r="180">
          <cell r="I180" t="str">
            <v>Total SERVICIOS GENERALES</v>
          </cell>
          <cell r="O180">
            <v>3912842.5</v>
          </cell>
          <cell r="Q180">
            <v>1929013.8055555557</v>
          </cell>
          <cell r="R180">
            <v>252200</v>
          </cell>
          <cell r="S180">
            <v>166250</v>
          </cell>
          <cell r="T180">
            <v>2347463.8055555555</v>
          </cell>
          <cell r="U180">
            <v>58874.666666666664</v>
          </cell>
          <cell r="V180">
            <v>49740</v>
          </cell>
          <cell r="W180">
            <v>0</v>
          </cell>
          <cell r="X180">
            <v>49300</v>
          </cell>
          <cell r="Y180">
            <v>0</v>
          </cell>
          <cell r="Z180">
            <v>157914.66666666666</v>
          </cell>
          <cell r="AA180">
            <v>2189549.138888889</v>
          </cell>
          <cell r="AC180">
            <v>176624</v>
          </cell>
          <cell r="AD180">
            <v>198702</v>
          </cell>
          <cell r="AE180">
            <v>26765.840000000004</v>
          </cell>
          <cell r="AF180">
            <v>73593.333333333328</v>
          </cell>
          <cell r="AG180">
            <v>2665234.3122222228</v>
          </cell>
        </row>
        <row r="181">
          <cell r="I181" t="str">
            <v>Total general</v>
          </cell>
          <cell r="O181" t="e">
            <v>#N/A</v>
          </cell>
          <cell r="Q181" t="e">
            <v>#N/A</v>
          </cell>
          <cell r="R181">
            <v>5527143</v>
          </cell>
          <cell r="S181">
            <v>1934375</v>
          </cell>
          <cell r="T181" t="e">
            <v>#N/A</v>
          </cell>
          <cell r="U181">
            <v>1085629.3333333333</v>
          </cell>
          <cell r="V181">
            <v>917050</v>
          </cell>
          <cell r="W181">
            <v>0</v>
          </cell>
          <cell r="X181">
            <v>304923</v>
          </cell>
          <cell r="Y181">
            <v>0</v>
          </cell>
          <cell r="Z181">
            <v>2307602.3333333335</v>
          </cell>
          <cell r="AA181" t="e">
            <v>#N/A</v>
          </cell>
          <cell r="AC181">
            <v>3256888</v>
          </cell>
          <cell r="AD181">
            <v>3663999</v>
          </cell>
          <cell r="AE181">
            <v>255785.6839999998</v>
          </cell>
          <cell r="AF181">
            <v>1324126.6666666667</v>
          </cell>
          <cell r="AG181" t="e">
            <v>#N/A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IO 1_15"/>
    </sheetNames>
    <sheetDataSet>
      <sheetData sheetId="0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.S.E. HOSPITAL SAN RAFAEL"/>
      <sheetName val="Hoja2"/>
      <sheetName val="Hoja1"/>
      <sheetName val="INCAPACITADOS COLTEMPORA"/>
      <sheetName val="EMBARAZADAS CON LABORAMOS"/>
    </sheetNames>
    <sheetDataSet>
      <sheetData sheetId="0"/>
      <sheetData sheetId="1">
        <row r="1">
          <cell r="D1" t="str">
            <v>BASICA PRIMARIA</v>
          </cell>
        </row>
        <row r="2">
          <cell r="D2" t="str">
            <v>SECUNDARIA</v>
          </cell>
        </row>
        <row r="3">
          <cell r="D3" t="str">
            <v>TECNICO</v>
          </cell>
        </row>
        <row r="4">
          <cell r="D4" t="str">
            <v>TECNOLOGO</v>
          </cell>
        </row>
        <row r="5">
          <cell r="D5" t="str">
            <v>UNIVERSITARIO</v>
          </cell>
        </row>
        <row r="6">
          <cell r="D6" t="str">
            <v>POSGRADO</v>
          </cell>
        </row>
        <row r="7">
          <cell r="D7" t="str">
            <v>MAESTRIA</v>
          </cell>
        </row>
      </sheetData>
      <sheetData sheetId="2"/>
      <sheetData sheetId="3"/>
      <sheetData sheetId="4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INA"/>
      <sheetName val="NOMINA (2)"/>
      <sheetName val="COMPROBANTES"/>
      <sheetName val="Hoja1"/>
      <sheetName val="CONTRATOS"/>
      <sheetName val="INGRESOS"/>
      <sheetName val="RELACION PAGO"/>
    </sheetNames>
    <sheetDataSet>
      <sheetData sheetId="0" refreshError="1">
        <row r="6">
          <cell r="B6" t="str">
            <v>No</v>
          </cell>
          <cell r="C6" t="str">
            <v>CUENTA CONAVI</v>
          </cell>
          <cell r="D6" t="str">
            <v>C.C</v>
          </cell>
          <cell r="E6" t="str">
            <v>FECHA NACIMIENTO</v>
          </cell>
          <cell r="F6" t="str">
            <v>FECHA ING.</v>
          </cell>
          <cell r="G6" t="str">
            <v>FECHA RET</v>
          </cell>
          <cell r="H6" t="str">
            <v>APELLIDOS Y NOMBRES</v>
          </cell>
          <cell r="I6" t="str">
            <v>CAMPAÑA</v>
          </cell>
          <cell r="J6" t="str">
            <v>CENTRO COSTO</v>
          </cell>
          <cell r="K6" t="str">
            <v>E.P.S.</v>
          </cell>
          <cell r="L6" t="str">
            <v>A.F.P.</v>
          </cell>
          <cell r="M6" t="str">
            <v>CARGO</v>
          </cell>
          <cell r="N6" t="str">
            <v>S.B.</v>
          </cell>
          <cell r="O6" t="str">
            <v>D.L.</v>
          </cell>
          <cell r="P6" t="str">
            <v>DIAS LICENCIA MATERNIDAD</v>
          </cell>
          <cell r="Q6" t="str">
            <v>INCAPACIDAD E.G.</v>
          </cell>
          <cell r="R6" t="str">
            <v>ED</v>
          </cell>
          <cell r="S6" t="str">
            <v>dias vacaciones</v>
          </cell>
          <cell r="T6" t="str">
            <v>RN</v>
          </cell>
          <cell r="U6" t="str">
            <v>FSC</v>
          </cell>
          <cell r="V6" t="str">
            <v>F.C.C</v>
          </cell>
          <cell r="W6" t="str">
            <v>AUSENTISMO HORAS</v>
          </cell>
          <cell r="X6" t="str">
            <v>S. BASICO</v>
          </cell>
          <cell r="Y6" t="str">
            <v>LICENCIA DE MATERNIDAD</v>
          </cell>
          <cell r="Z6" t="str">
            <v>INCAPACIDAD E.G.</v>
          </cell>
          <cell r="AA6" t="str">
            <v>BONIFICACION</v>
          </cell>
          <cell r="AB6" t="str">
            <v>H.E.D.</v>
          </cell>
          <cell r="AC6" t="str">
            <v>valor vacaciones</v>
          </cell>
          <cell r="AD6" t="str">
            <v>R.N.</v>
          </cell>
          <cell r="AE6" t="str">
            <v>F.S.C.</v>
          </cell>
          <cell r="AF6" t="str">
            <v>F.C.C.</v>
          </cell>
          <cell r="AG6" t="str">
            <v>AUX. TRANSPORTE</v>
          </cell>
          <cell r="AH6" t="str">
            <v>COMISIONES POR VENTA</v>
          </cell>
          <cell r="AI6" t="str">
            <v>GARANTIZADO</v>
          </cell>
          <cell r="AJ6" t="str">
            <v>AJUSTE VACACIONES</v>
          </cell>
          <cell r="AK6" t="str">
            <v>TOTAL DEVENGOS</v>
          </cell>
          <cell r="AL6" t="str">
            <v>E.P.S.</v>
          </cell>
          <cell r="AM6" t="str">
            <v>A.F.P.</v>
          </cell>
          <cell r="AN6" t="str">
            <v>PRESTAMO CALAMIDAD</v>
          </cell>
          <cell r="AO6" t="str">
            <v>ANTICIPO NOMINA</v>
          </cell>
          <cell r="AP6" t="str">
            <v xml:space="preserve">AUSENTISMOS </v>
          </cell>
          <cell r="AQ6" t="str">
            <v>TOTAL DEDUCCIONES</v>
          </cell>
          <cell r="AR6" t="str">
            <v>NETO A PAGAR</v>
          </cell>
        </row>
        <row r="7">
          <cell r="B7">
            <v>1</v>
          </cell>
          <cell r="C7">
            <v>202215703267</v>
          </cell>
          <cell r="D7">
            <v>79701455</v>
          </cell>
          <cell r="E7">
            <v>27245</v>
          </cell>
          <cell r="F7">
            <v>36668</v>
          </cell>
          <cell r="H7" t="str">
            <v>OTERO ORTIZ OSCAR EDUARDO</v>
          </cell>
          <cell r="I7" t="str">
            <v xml:space="preserve">COLSEGUROS </v>
          </cell>
          <cell r="J7">
            <v>102110</v>
          </cell>
          <cell r="K7" t="str">
            <v>FAMISANAR</v>
          </cell>
          <cell r="L7" t="str">
            <v>COLFONDOS</v>
          </cell>
          <cell r="M7" t="str">
            <v>AGENTE CALL CENTER</v>
          </cell>
          <cell r="N7">
            <v>600000</v>
          </cell>
          <cell r="O7">
            <v>15</v>
          </cell>
          <cell r="T7">
            <v>33.5</v>
          </cell>
          <cell r="X7">
            <v>300000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29312.5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329312.5</v>
          </cell>
          <cell r="AL7">
            <v>13172.5</v>
          </cell>
          <cell r="AM7">
            <v>11114.296875</v>
          </cell>
          <cell r="AN7">
            <v>0</v>
          </cell>
          <cell r="AO7">
            <v>0</v>
          </cell>
          <cell r="AP7">
            <v>0</v>
          </cell>
          <cell r="AQ7">
            <v>24286.796875</v>
          </cell>
          <cell r="AR7">
            <v>305025.703125</v>
          </cell>
        </row>
        <row r="8">
          <cell r="B8">
            <v>2</v>
          </cell>
          <cell r="C8">
            <v>202215703250</v>
          </cell>
          <cell r="D8">
            <v>79618512</v>
          </cell>
          <cell r="E8">
            <v>26843</v>
          </cell>
          <cell r="F8">
            <v>36668</v>
          </cell>
          <cell r="H8" t="str">
            <v>CAMACHO ARIZA JUAN PABLO</v>
          </cell>
          <cell r="I8" t="str">
            <v xml:space="preserve">COLSEGUROS </v>
          </cell>
          <cell r="J8">
            <v>102110</v>
          </cell>
          <cell r="K8" t="str">
            <v>FAMISANAR</v>
          </cell>
          <cell r="L8" t="str">
            <v>PORVENIR</v>
          </cell>
          <cell r="M8" t="str">
            <v>AGENTE CALL CENTER</v>
          </cell>
          <cell r="N8">
            <v>600000</v>
          </cell>
          <cell r="O8">
            <v>5</v>
          </cell>
          <cell r="S8">
            <v>10</v>
          </cell>
          <cell r="T8">
            <v>9</v>
          </cell>
          <cell r="X8">
            <v>100000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7875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107875</v>
          </cell>
          <cell r="AL8">
            <v>4315</v>
          </cell>
          <cell r="AM8">
            <v>3640.7812500000005</v>
          </cell>
          <cell r="AN8">
            <v>0</v>
          </cell>
          <cell r="AO8">
            <v>0</v>
          </cell>
          <cell r="AP8">
            <v>0</v>
          </cell>
          <cell r="AQ8">
            <v>7955.78125</v>
          </cell>
          <cell r="AR8">
            <v>99919.21875</v>
          </cell>
        </row>
        <row r="9">
          <cell r="B9">
            <v>3</v>
          </cell>
          <cell r="C9">
            <v>202215733287</v>
          </cell>
          <cell r="D9">
            <v>79690867</v>
          </cell>
          <cell r="E9">
            <v>27827</v>
          </cell>
          <cell r="F9">
            <v>36951</v>
          </cell>
          <cell r="H9" t="str">
            <v>HERNANDEZ CASALLAS WILLIAM</v>
          </cell>
          <cell r="I9" t="str">
            <v xml:space="preserve">COLSEGUROS </v>
          </cell>
          <cell r="J9">
            <v>102110</v>
          </cell>
          <cell r="K9" t="str">
            <v>COMPENSAR</v>
          </cell>
          <cell r="L9" t="str">
            <v>PROTECCION</v>
          </cell>
          <cell r="M9" t="str">
            <v>AGENTE CALL CENTER</v>
          </cell>
          <cell r="N9">
            <v>450000</v>
          </cell>
          <cell r="O9">
            <v>15</v>
          </cell>
          <cell r="T9">
            <v>44</v>
          </cell>
          <cell r="X9">
            <v>225000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28874.999999999996</v>
          </cell>
          <cell r="AE9">
            <v>0</v>
          </cell>
          <cell r="AF9">
            <v>0</v>
          </cell>
          <cell r="AG9">
            <v>15000</v>
          </cell>
          <cell r="AH9">
            <v>0</v>
          </cell>
          <cell r="AI9">
            <v>0</v>
          </cell>
          <cell r="AJ9">
            <v>0</v>
          </cell>
          <cell r="AK9">
            <v>268875</v>
          </cell>
          <cell r="AL9">
            <v>10155</v>
          </cell>
          <cell r="AM9">
            <v>8568.28125</v>
          </cell>
          <cell r="AN9">
            <v>0</v>
          </cell>
          <cell r="AO9">
            <v>0</v>
          </cell>
          <cell r="AP9">
            <v>0</v>
          </cell>
          <cell r="AQ9">
            <v>18723.28125</v>
          </cell>
          <cell r="AR9">
            <v>250151.71875</v>
          </cell>
        </row>
        <row r="10">
          <cell r="B10">
            <v>4</v>
          </cell>
          <cell r="C10">
            <v>2093015807264</v>
          </cell>
          <cell r="D10">
            <v>79722975</v>
          </cell>
          <cell r="E10">
            <v>28254</v>
          </cell>
          <cell r="F10">
            <v>36923</v>
          </cell>
          <cell r="H10" t="str">
            <v>ROMERO GARCIA ANDRES MAURICIO</v>
          </cell>
          <cell r="I10" t="str">
            <v xml:space="preserve">COLSEGUROS </v>
          </cell>
          <cell r="J10">
            <v>102110</v>
          </cell>
          <cell r="K10" t="str">
            <v>CRUZ BLANCA</v>
          </cell>
          <cell r="L10" t="str">
            <v>PROTECCION</v>
          </cell>
          <cell r="M10" t="str">
            <v>AGENTE CALL CENTER</v>
          </cell>
          <cell r="N10">
            <v>450000</v>
          </cell>
          <cell r="O10">
            <v>5</v>
          </cell>
          <cell r="Q10">
            <v>10</v>
          </cell>
          <cell r="X10">
            <v>75000</v>
          </cell>
          <cell r="Y10">
            <v>0</v>
          </cell>
          <cell r="Z10">
            <v>150000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5000</v>
          </cell>
          <cell r="AH10">
            <v>0</v>
          </cell>
          <cell r="AI10">
            <v>0</v>
          </cell>
          <cell r="AJ10">
            <v>0</v>
          </cell>
          <cell r="AK10">
            <v>230000</v>
          </cell>
          <cell r="AL10">
            <v>9000</v>
          </cell>
          <cell r="AM10">
            <v>7593.7500000000009</v>
          </cell>
          <cell r="AN10">
            <v>0</v>
          </cell>
          <cell r="AO10">
            <v>0</v>
          </cell>
          <cell r="AP10">
            <v>0</v>
          </cell>
          <cell r="AQ10">
            <v>16593.75</v>
          </cell>
          <cell r="AR10">
            <v>213406.25</v>
          </cell>
        </row>
        <row r="11">
          <cell r="B11">
            <v>5</v>
          </cell>
          <cell r="C11">
            <v>202215730906</v>
          </cell>
          <cell r="D11">
            <v>52432883</v>
          </cell>
          <cell r="E11">
            <v>37042</v>
          </cell>
          <cell r="F11">
            <v>36923</v>
          </cell>
          <cell r="H11" t="str">
            <v>VANEGAS PEÑUELA YENY</v>
          </cell>
          <cell r="I11" t="str">
            <v xml:space="preserve">COLSEGUROS </v>
          </cell>
          <cell r="J11">
            <v>102110</v>
          </cell>
          <cell r="K11" t="str">
            <v>COMPENSAR</v>
          </cell>
          <cell r="L11" t="str">
            <v>?</v>
          </cell>
          <cell r="M11" t="str">
            <v>AGENTE CALL CENTER</v>
          </cell>
          <cell r="N11">
            <v>450000</v>
          </cell>
          <cell r="O11">
            <v>15</v>
          </cell>
          <cell r="X11">
            <v>225000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15000</v>
          </cell>
          <cell r="AH11">
            <v>0</v>
          </cell>
          <cell r="AI11">
            <v>0</v>
          </cell>
          <cell r="AJ11">
            <v>0</v>
          </cell>
          <cell r="AK11">
            <v>240000</v>
          </cell>
          <cell r="AL11">
            <v>9000</v>
          </cell>
          <cell r="AM11">
            <v>7593.7500000000009</v>
          </cell>
          <cell r="AN11">
            <v>0</v>
          </cell>
          <cell r="AO11">
            <v>0</v>
          </cell>
          <cell r="AP11">
            <v>0</v>
          </cell>
          <cell r="AQ11">
            <v>16593.75</v>
          </cell>
          <cell r="AR11">
            <v>223406.25</v>
          </cell>
        </row>
        <row r="12">
          <cell r="B12">
            <v>6</v>
          </cell>
          <cell r="C12">
            <v>2093015731165</v>
          </cell>
          <cell r="D12">
            <v>52009607</v>
          </cell>
          <cell r="E12">
            <v>26597</v>
          </cell>
          <cell r="F12">
            <v>36712</v>
          </cell>
          <cell r="H12" t="str">
            <v>FORERO CAVIEDES NIDIA TERESA</v>
          </cell>
          <cell r="I12" t="str">
            <v xml:space="preserve">COLSEGUROS </v>
          </cell>
          <cell r="J12">
            <v>102110</v>
          </cell>
          <cell r="K12" t="str">
            <v>COLSEGUROS</v>
          </cell>
          <cell r="L12" t="str">
            <v>COLFONDOS</v>
          </cell>
          <cell r="M12" t="str">
            <v>AGENTE CALL CENTER</v>
          </cell>
          <cell r="N12">
            <v>600000</v>
          </cell>
          <cell r="O12">
            <v>15</v>
          </cell>
          <cell r="X12">
            <v>300000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300000</v>
          </cell>
          <cell r="AL12">
            <v>12000</v>
          </cell>
          <cell r="AM12">
            <v>10125</v>
          </cell>
          <cell r="AN12">
            <v>0</v>
          </cell>
          <cell r="AO12">
            <v>0</v>
          </cell>
          <cell r="AP12">
            <v>0</v>
          </cell>
          <cell r="AQ12">
            <v>22125</v>
          </cell>
          <cell r="AR12">
            <v>277875</v>
          </cell>
        </row>
        <row r="13">
          <cell r="B13">
            <v>7</v>
          </cell>
          <cell r="C13">
            <v>2093005155173</v>
          </cell>
          <cell r="D13">
            <v>52471701</v>
          </cell>
          <cell r="E13">
            <v>28336</v>
          </cell>
          <cell r="F13">
            <v>36712</v>
          </cell>
          <cell r="H13" t="str">
            <v>PEREIRA HERNANDEZ SANDRA PATRICIA</v>
          </cell>
          <cell r="I13" t="str">
            <v xml:space="preserve">COLSEGUROS </v>
          </cell>
          <cell r="J13">
            <v>102110</v>
          </cell>
          <cell r="K13" t="str">
            <v>COLSEGUROS</v>
          </cell>
          <cell r="L13" t="str">
            <v>COLFONDOS</v>
          </cell>
          <cell r="M13" t="str">
            <v>AGENTE CALL CENTER</v>
          </cell>
          <cell r="N13">
            <v>600000</v>
          </cell>
          <cell r="O13">
            <v>15</v>
          </cell>
          <cell r="T13">
            <v>20</v>
          </cell>
          <cell r="U13">
            <v>8.5</v>
          </cell>
          <cell r="X13">
            <v>300000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17500</v>
          </cell>
          <cell r="AE13">
            <v>42500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360000</v>
          </cell>
          <cell r="AL13">
            <v>14400</v>
          </cell>
          <cell r="AM13">
            <v>12150</v>
          </cell>
          <cell r="AN13">
            <v>0</v>
          </cell>
          <cell r="AO13">
            <v>0</v>
          </cell>
          <cell r="AP13">
            <v>0</v>
          </cell>
          <cell r="AQ13">
            <v>26550</v>
          </cell>
          <cell r="AR13">
            <v>333450</v>
          </cell>
        </row>
        <row r="14">
          <cell r="B14">
            <v>8</v>
          </cell>
          <cell r="C14">
            <v>20035113155</v>
          </cell>
          <cell r="D14">
            <v>79628816</v>
          </cell>
          <cell r="E14">
            <v>28722</v>
          </cell>
          <cell r="F14">
            <v>36712</v>
          </cell>
          <cell r="H14" t="str">
            <v>MENDEZ GOMEZ ALEXANDER</v>
          </cell>
          <cell r="I14" t="str">
            <v xml:space="preserve">COLSEGUROS </v>
          </cell>
          <cell r="J14">
            <v>102110</v>
          </cell>
          <cell r="K14" t="str">
            <v>COLSEGUROS</v>
          </cell>
          <cell r="L14" t="str">
            <v>COLFONDOS</v>
          </cell>
          <cell r="M14" t="str">
            <v>AGENTE CALL CENTER</v>
          </cell>
          <cell r="N14">
            <v>600000</v>
          </cell>
          <cell r="O14">
            <v>15</v>
          </cell>
          <cell r="X14">
            <v>300000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300000</v>
          </cell>
          <cell r="AL14">
            <v>12000</v>
          </cell>
          <cell r="AM14">
            <v>10125</v>
          </cell>
          <cell r="AN14">
            <v>0</v>
          </cell>
          <cell r="AO14">
            <v>0</v>
          </cell>
          <cell r="AP14">
            <v>0</v>
          </cell>
          <cell r="AQ14">
            <v>22125</v>
          </cell>
          <cell r="AR14">
            <v>277875</v>
          </cell>
        </row>
        <row r="15">
          <cell r="I15" t="str">
            <v xml:space="preserve">Total COLSEGUROS </v>
          </cell>
          <cell r="N15">
            <v>4350000</v>
          </cell>
          <cell r="O15">
            <v>100</v>
          </cell>
          <cell r="P15">
            <v>0</v>
          </cell>
          <cell r="Q15">
            <v>10</v>
          </cell>
          <cell r="R15">
            <v>0</v>
          </cell>
          <cell r="S15">
            <v>10</v>
          </cell>
          <cell r="T15">
            <v>106.5</v>
          </cell>
          <cell r="U15">
            <v>8.5</v>
          </cell>
          <cell r="V15">
            <v>0</v>
          </cell>
          <cell r="W15">
            <v>0</v>
          </cell>
          <cell r="X15">
            <v>1825000</v>
          </cell>
          <cell r="Y15">
            <v>0</v>
          </cell>
          <cell r="Z15">
            <v>150000</v>
          </cell>
          <cell r="AA15">
            <v>0</v>
          </cell>
          <cell r="AB15">
            <v>0</v>
          </cell>
          <cell r="AC15">
            <v>0</v>
          </cell>
          <cell r="AD15">
            <v>83562.5</v>
          </cell>
          <cell r="AE15">
            <v>42500</v>
          </cell>
          <cell r="AF15">
            <v>0</v>
          </cell>
          <cell r="AG15">
            <v>35000</v>
          </cell>
          <cell r="AH15">
            <v>0</v>
          </cell>
          <cell r="AI15">
            <v>0</v>
          </cell>
          <cell r="AJ15">
            <v>0</v>
          </cell>
          <cell r="AK15">
            <v>2136062.5</v>
          </cell>
          <cell r="AL15">
            <v>84042.5</v>
          </cell>
          <cell r="AM15">
            <v>70910.859375</v>
          </cell>
          <cell r="AN15">
            <v>0</v>
          </cell>
          <cell r="AO15">
            <v>0</v>
          </cell>
          <cell r="AP15">
            <v>0</v>
          </cell>
          <cell r="AQ15">
            <v>154953.359375</v>
          </cell>
          <cell r="AR15">
            <v>1981109.140625</v>
          </cell>
        </row>
        <row r="16">
          <cell r="B16">
            <v>9</v>
          </cell>
          <cell r="C16">
            <v>202215705024</v>
          </cell>
          <cell r="D16">
            <v>52364520</v>
          </cell>
          <cell r="E16">
            <v>27674</v>
          </cell>
          <cell r="F16">
            <v>36704</v>
          </cell>
          <cell r="H16" t="str">
            <v>FERRO GONGORA ANGELA ROCIO</v>
          </cell>
          <cell r="I16" t="str">
            <v>COLMENA SALUD</v>
          </cell>
          <cell r="J16">
            <v>102120</v>
          </cell>
          <cell r="K16" t="str">
            <v>FAMISANAR</v>
          </cell>
          <cell r="L16" t="str">
            <v>PROTECCION</v>
          </cell>
          <cell r="M16" t="str">
            <v>AGENTE CALL CENTER</v>
          </cell>
          <cell r="N16">
            <v>300000</v>
          </cell>
          <cell r="O16">
            <v>15</v>
          </cell>
          <cell r="X16">
            <v>150000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15000</v>
          </cell>
          <cell r="AH16">
            <v>0</v>
          </cell>
          <cell r="AI16">
            <v>0</v>
          </cell>
          <cell r="AJ16">
            <v>0</v>
          </cell>
          <cell r="AK16">
            <v>165000</v>
          </cell>
          <cell r="AL16">
            <v>6000</v>
          </cell>
          <cell r="AM16">
            <v>5062.5</v>
          </cell>
          <cell r="AN16">
            <v>0</v>
          </cell>
          <cell r="AO16">
            <v>0</v>
          </cell>
          <cell r="AP16">
            <v>0</v>
          </cell>
          <cell r="AQ16">
            <v>11062.5</v>
          </cell>
          <cell r="AR16">
            <v>153937.5</v>
          </cell>
        </row>
        <row r="17">
          <cell r="B17">
            <v>10</v>
          </cell>
          <cell r="C17">
            <v>202215713999</v>
          </cell>
          <cell r="D17">
            <v>52898414</v>
          </cell>
          <cell r="E17">
            <v>29927</v>
          </cell>
          <cell r="F17">
            <v>36704</v>
          </cell>
          <cell r="H17" t="str">
            <v>MARTINEZ SANCHEZ PAOLA ANDREA</v>
          </cell>
          <cell r="I17" t="str">
            <v>COLMENA SALUD</v>
          </cell>
          <cell r="J17">
            <v>102120</v>
          </cell>
          <cell r="K17" t="str">
            <v>SANITAS</v>
          </cell>
          <cell r="L17" t="str">
            <v>COLMENA</v>
          </cell>
          <cell r="M17" t="str">
            <v>AGENTE CALL CENTER</v>
          </cell>
          <cell r="N17">
            <v>300000</v>
          </cell>
          <cell r="O17">
            <v>7</v>
          </cell>
          <cell r="Q17">
            <v>8</v>
          </cell>
          <cell r="T17">
            <v>2</v>
          </cell>
          <cell r="X17">
            <v>70000</v>
          </cell>
          <cell r="Y17">
            <v>0</v>
          </cell>
          <cell r="Z17">
            <v>80000</v>
          </cell>
          <cell r="AA17">
            <v>0</v>
          </cell>
          <cell r="AB17">
            <v>0</v>
          </cell>
          <cell r="AC17">
            <v>0</v>
          </cell>
          <cell r="AD17">
            <v>875</v>
          </cell>
          <cell r="AE17">
            <v>0</v>
          </cell>
          <cell r="AF17">
            <v>0</v>
          </cell>
          <cell r="AG17">
            <v>7000</v>
          </cell>
          <cell r="AH17">
            <v>0</v>
          </cell>
          <cell r="AI17">
            <v>0</v>
          </cell>
          <cell r="AJ17">
            <v>0</v>
          </cell>
          <cell r="AK17">
            <v>157875</v>
          </cell>
          <cell r="AL17">
            <v>6035</v>
          </cell>
          <cell r="AM17">
            <v>5092.03125</v>
          </cell>
          <cell r="AN17">
            <v>0</v>
          </cell>
          <cell r="AO17">
            <v>0</v>
          </cell>
          <cell r="AP17">
            <v>0</v>
          </cell>
          <cell r="AQ17">
            <v>11127.03125</v>
          </cell>
          <cell r="AR17">
            <v>146747.96875</v>
          </cell>
        </row>
        <row r="18">
          <cell r="B18">
            <v>11</v>
          </cell>
          <cell r="C18">
            <v>202215705338</v>
          </cell>
          <cell r="D18">
            <v>52702369</v>
          </cell>
          <cell r="E18">
            <v>28775</v>
          </cell>
          <cell r="F18">
            <v>36704</v>
          </cell>
          <cell r="H18" t="str">
            <v>MORA CUBIDES DIANA MARCELA</v>
          </cell>
          <cell r="I18" t="str">
            <v>COLMENA SALUD</v>
          </cell>
          <cell r="J18">
            <v>102120</v>
          </cell>
          <cell r="K18" t="str">
            <v>FAMISANAR</v>
          </cell>
          <cell r="L18" t="str">
            <v>COLPATRIA</v>
          </cell>
          <cell r="M18" t="str">
            <v>AGENTE CALL CENTER</v>
          </cell>
          <cell r="N18">
            <v>300000</v>
          </cell>
          <cell r="O18">
            <v>15</v>
          </cell>
          <cell r="V18">
            <v>6</v>
          </cell>
          <cell r="X18">
            <v>150000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7500</v>
          </cell>
          <cell r="AG18">
            <v>15000</v>
          </cell>
          <cell r="AH18">
            <v>0</v>
          </cell>
          <cell r="AI18">
            <v>0</v>
          </cell>
          <cell r="AJ18">
            <v>0</v>
          </cell>
          <cell r="AK18">
            <v>172500</v>
          </cell>
          <cell r="AL18">
            <v>6300</v>
          </cell>
          <cell r="AM18">
            <v>5315.625</v>
          </cell>
          <cell r="AN18">
            <v>0</v>
          </cell>
          <cell r="AO18">
            <v>0</v>
          </cell>
          <cell r="AP18">
            <v>0</v>
          </cell>
          <cell r="AQ18">
            <v>11615.625</v>
          </cell>
          <cell r="AR18">
            <v>160884.375</v>
          </cell>
        </row>
        <row r="19">
          <cell r="B19">
            <v>12</v>
          </cell>
          <cell r="C19">
            <v>202215705137</v>
          </cell>
          <cell r="D19">
            <v>52497593</v>
          </cell>
          <cell r="E19">
            <v>28812</v>
          </cell>
          <cell r="F19">
            <v>36704</v>
          </cell>
          <cell r="H19" t="str">
            <v>RICAURTE SANCHEZ LIZETH NAYIVE</v>
          </cell>
          <cell r="I19" t="str">
            <v>COLMENA SALUD</v>
          </cell>
          <cell r="J19">
            <v>102120</v>
          </cell>
          <cell r="K19" t="str">
            <v>FAMISANAR</v>
          </cell>
          <cell r="L19" t="str">
            <v>PROTECCION</v>
          </cell>
          <cell r="M19" t="str">
            <v>AGENTE CALL CENTER</v>
          </cell>
          <cell r="N19">
            <v>300000</v>
          </cell>
          <cell r="O19">
            <v>15</v>
          </cell>
          <cell r="Q19">
            <v>0</v>
          </cell>
          <cell r="T19">
            <v>4.5</v>
          </cell>
          <cell r="V19">
            <v>6</v>
          </cell>
          <cell r="X19">
            <v>150000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1968.75</v>
          </cell>
          <cell r="AE19">
            <v>0</v>
          </cell>
          <cell r="AF19">
            <v>7500</v>
          </cell>
          <cell r="AG19">
            <v>15000</v>
          </cell>
          <cell r="AH19">
            <v>0</v>
          </cell>
          <cell r="AI19">
            <v>0</v>
          </cell>
          <cell r="AJ19">
            <v>0</v>
          </cell>
          <cell r="AK19">
            <v>174468.75</v>
          </cell>
          <cell r="AL19">
            <v>6378.75</v>
          </cell>
          <cell r="AM19">
            <v>5382.0703125</v>
          </cell>
          <cell r="AN19">
            <v>0</v>
          </cell>
          <cell r="AO19">
            <v>0</v>
          </cell>
          <cell r="AP19">
            <v>0</v>
          </cell>
          <cell r="AQ19">
            <v>11760.8203125</v>
          </cell>
          <cell r="AR19">
            <v>162707.9296875</v>
          </cell>
        </row>
        <row r="20">
          <cell r="B20">
            <v>13</v>
          </cell>
          <cell r="C20">
            <v>202215705144</v>
          </cell>
          <cell r="D20">
            <v>52790728</v>
          </cell>
          <cell r="E20">
            <v>29569</v>
          </cell>
          <cell r="F20">
            <v>36704</v>
          </cell>
          <cell r="H20" t="str">
            <v>ROMERO AMON CATERINE BIBIANSI</v>
          </cell>
          <cell r="I20" t="str">
            <v>COLMENA SALUD</v>
          </cell>
          <cell r="J20">
            <v>102120</v>
          </cell>
          <cell r="K20" t="str">
            <v>COMPENSAR</v>
          </cell>
          <cell r="L20" t="str">
            <v>PORVENIR</v>
          </cell>
          <cell r="M20" t="str">
            <v>AGENTE CALL CENTER</v>
          </cell>
          <cell r="N20">
            <v>300000</v>
          </cell>
          <cell r="O20">
            <v>15</v>
          </cell>
          <cell r="T20">
            <v>16</v>
          </cell>
          <cell r="V20">
            <v>6</v>
          </cell>
          <cell r="X20">
            <v>150000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7000</v>
          </cell>
          <cell r="AE20">
            <v>0</v>
          </cell>
          <cell r="AF20">
            <v>7500</v>
          </cell>
          <cell r="AG20">
            <v>15000</v>
          </cell>
          <cell r="AH20">
            <v>0</v>
          </cell>
          <cell r="AI20">
            <v>0</v>
          </cell>
          <cell r="AJ20">
            <v>0</v>
          </cell>
          <cell r="AK20">
            <v>179500</v>
          </cell>
          <cell r="AL20">
            <v>6580</v>
          </cell>
          <cell r="AM20">
            <v>5551.875</v>
          </cell>
          <cell r="AN20">
            <v>0</v>
          </cell>
          <cell r="AO20">
            <v>0</v>
          </cell>
          <cell r="AP20">
            <v>0</v>
          </cell>
          <cell r="AQ20">
            <v>12131.875</v>
          </cell>
          <cell r="AR20">
            <v>167368.125</v>
          </cell>
        </row>
        <row r="21">
          <cell r="B21">
            <v>14</v>
          </cell>
          <cell r="C21">
            <v>202215705063</v>
          </cell>
          <cell r="D21">
            <v>52517447</v>
          </cell>
          <cell r="E21">
            <v>29669</v>
          </cell>
          <cell r="F21">
            <v>36704</v>
          </cell>
          <cell r="H21" t="str">
            <v>SIERRA GARCIA CAROLINA</v>
          </cell>
          <cell r="I21" t="str">
            <v>COLMENA SALUD</v>
          </cell>
          <cell r="J21">
            <v>102120</v>
          </cell>
          <cell r="K21" t="str">
            <v>FAMISANAR</v>
          </cell>
          <cell r="L21" t="str">
            <v>PROTECCION</v>
          </cell>
          <cell r="M21" t="str">
            <v>AGENTE CALL CENTER</v>
          </cell>
          <cell r="N21">
            <v>300000</v>
          </cell>
          <cell r="O21">
            <v>15</v>
          </cell>
          <cell r="X21">
            <v>150000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15000</v>
          </cell>
          <cell r="AH21">
            <v>0</v>
          </cell>
          <cell r="AI21">
            <v>0</v>
          </cell>
          <cell r="AJ21">
            <v>0</v>
          </cell>
          <cell r="AK21">
            <v>165000</v>
          </cell>
          <cell r="AL21">
            <v>6000</v>
          </cell>
          <cell r="AM21">
            <v>5062.5</v>
          </cell>
          <cell r="AN21">
            <v>0</v>
          </cell>
          <cell r="AO21">
            <v>0</v>
          </cell>
          <cell r="AP21">
            <v>0</v>
          </cell>
          <cell r="AQ21">
            <v>11062.5</v>
          </cell>
          <cell r="AR21">
            <v>153937.5</v>
          </cell>
        </row>
        <row r="22">
          <cell r="B22">
            <v>15</v>
          </cell>
          <cell r="C22">
            <v>202215713861</v>
          </cell>
          <cell r="D22">
            <v>52074136</v>
          </cell>
          <cell r="E22">
            <v>26598</v>
          </cell>
          <cell r="F22">
            <v>36705</v>
          </cell>
          <cell r="H22" t="str">
            <v>TRIVIÑO GARRIDO XIOMARA</v>
          </cell>
          <cell r="I22" t="str">
            <v>COLMENA SALUD</v>
          </cell>
          <cell r="J22">
            <v>102120</v>
          </cell>
          <cell r="K22" t="str">
            <v>CAFÉ SALUD</v>
          </cell>
          <cell r="L22" t="str">
            <v>PROTECCION</v>
          </cell>
          <cell r="M22" t="str">
            <v>AGENTE CALL CENTER</v>
          </cell>
          <cell r="N22">
            <v>300000</v>
          </cell>
          <cell r="O22">
            <v>14</v>
          </cell>
          <cell r="Q22">
            <v>1</v>
          </cell>
          <cell r="U22">
            <v>12</v>
          </cell>
          <cell r="X22">
            <v>140000</v>
          </cell>
          <cell r="Y22">
            <v>0</v>
          </cell>
          <cell r="Z22">
            <v>10000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40000</v>
          </cell>
          <cell r="AF22">
            <v>0</v>
          </cell>
          <cell r="AG22">
            <v>14000</v>
          </cell>
          <cell r="AH22">
            <v>0</v>
          </cell>
          <cell r="AI22">
            <v>0</v>
          </cell>
          <cell r="AJ22">
            <v>0</v>
          </cell>
          <cell r="AK22">
            <v>204000</v>
          </cell>
          <cell r="AL22">
            <v>7600</v>
          </cell>
          <cell r="AM22">
            <v>6412.5</v>
          </cell>
          <cell r="AN22">
            <v>0</v>
          </cell>
          <cell r="AO22">
            <v>0</v>
          </cell>
          <cell r="AP22">
            <v>0</v>
          </cell>
          <cell r="AQ22">
            <v>14012.5</v>
          </cell>
          <cell r="AR22">
            <v>189987.5</v>
          </cell>
        </row>
        <row r="23">
          <cell r="I23" t="str">
            <v>Total COLMENA SALUD</v>
          </cell>
          <cell r="N23">
            <v>2100000</v>
          </cell>
          <cell r="O23">
            <v>96</v>
          </cell>
          <cell r="P23">
            <v>0</v>
          </cell>
          <cell r="Q23">
            <v>9</v>
          </cell>
          <cell r="R23">
            <v>0</v>
          </cell>
          <cell r="S23">
            <v>0</v>
          </cell>
          <cell r="T23">
            <v>22.5</v>
          </cell>
          <cell r="U23">
            <v>12</v>
          </cell>
          <cell r="V23">
            <v>18</v>
          </cell>
          <cell r="W23">
            <v>0</v>
          </cell>
          <cell r="X23">
            <v>960000</v>
          </cell>
          <cell r="Y23">
            <v>0</v>
          </cell>
          <cell r="Z23">
            <v>90000</v>
          </cell>
          <cell r="AA23">
            <v>0</v>
          </cell>
          <cell r="AB23">
            <v>0</v>
          </cell>
          <cell r="AC23">
            <v>0</v>
          </cell>
          <cell r="AD23">
            <v>9843.75</v>
          </cell>
          <cell r="AE23">
            <v>40000</v>
          </cell>
          <cell r="AF23">
            <v>22500</v>
          </cell>
          <cell r="AG23">
            <v>96000</v>
          </cell>
          <cell r="AH23">
            <v>0</v>
          </cell>
          <cell r="AI23">
            <v>0</v>
          </cell>
          <cell r="AJ23">
            <v>0</v>
          </cell>
          <cell r="AK23">
            <v>1218343.75</v>
          </cell>
          <cell r="AL23">
            <v>44893.75</v>
          </cell>
          <cell r="AM23">
            <v>37879.1015625</v>
          </cell>
          <cell r="AN23">
            <v>0</v>
          </cell>
          <cell r="AO23">
            <v>0</v>
          </cell>
          <cell r="AP23">
            <v>0</v>
          </cell>
          <cell r="AQ23">
            <v>82772.8515625</v>
          </cell>
          <cell r="AR23">
            <v>1135570.8984375</v>
          </cell>
        </row>
        <row r="24">
          <cell r="B24">
            <v>16</v>
          </cell>
          <cell r="C24">
            <v>202215722468</v>
          </cell>
          <cell r="D24">
            <v>52491737</v>
          </cell>
          <cell r="E24">
            <v>28532</v>
          </cell>
          <cell r="F24">
            <v>36831</v>
          </cell>
          <cell r="H24" t="str">
            <v>AVILA NIETO GIOVANNA ESPERANZA</v>
          </cell>
          <cell r="I24" t="str">
            <v>COLMENA ARP</v>
          </cell>
          <cell r="J24">
            <v>102121</v>
          </cell>
          <cell r="K24" t="str">
            <v>FAMISANAR</v>
          </cell>
          <cell r="L24" t="str">
            <v>HORIZONTE</v>
          </cell>
          <cell r="M24" t="str">
            <v>AGENTE CALL CENTER</v>
          </cell>
          <cell r="N24">
            <v>320000</v>
          </cell>
          <cell r="O24">
            <v>15</v>
          </cell>
          <cell r="X24">
            <v>160000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15000</v>
          </cell>
          <cell r="AH24">
            <v>0</v>
          </cell>
          <cell r="AI24">
            <v>0</v>
          </cell>
          <cell r="AJ24">
            <v>0</v>
          </cell>
          <cell r="AK24">
            <v>175000</v>
          </cell>
          <cell r="AL24">
            <v>6400</v>
          </cell>
          <cell r="AM24">
            <v>5400</v>
          </cell>
          <cell r="AN24">
            <v>0</v>
          </cell>
          <cell r="AO24">
            <v>0</v>
          </cell>
          <cell r="AP24">
            <v>0</v>
          </cell>
          <cell r="AQ24">
            <v>11800</v>
          </cell>
          <cell r="AR24">
            <v>163200</v>
          </cell>
        </row>
        <row r="25">
          <cell r="B25">
            <v>17</v>
          </cell>
          <cell r="C25">
            <v>202215722683</v>
          </cell>
          <cell r="D25">
            <v>52793246</v>
          </cell>
          <cell r="E25">
            <v>29755</v>
          </cell>
          <cell r="F25">
            <v>36831</v>
          </cell>
          <cell r="H25" t="str">
            <v>CABEZAS DAZA ROCIO DEL PILAR</v>
          </cell>
          <cell r="I25" t="str">
            <v>COLMENA ARP</v>
          </cell>
          <cell r="J25">
            <v>102121</v>
          </cell>
          <cell r="K25" t="str">
            <v>COMPENSAR</v>
          </cell>
          <cell r="L25" t="str">
            <v>HORIZONTE</v>
          </cell>
          <cell r="M25" t="str">
            <v>AGENTE CALL CENTER</v>
          </cell>
          <cell r="N25">
            <v>320000</v>
          </cell>
          <cell r="O25">
            <v>15</v>
          </cell>
          <cell r="T25">
            <v>4</v>
          </cell>
          <cell r="V25">
            <v>13</v>
          </cell>
          <cell r="X25">
            <v>160000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1866.6666666666667</v>
          </cell>
          <cell r="AE25">
            <v>0</v>
          </cell>
          <cell r="AF25">
            <v>17333.333333333332</v>
          </cell>
          <cell r="AG25">
            <v>15000</v>
          </cell>
          <cell r="AH25">
            <v>0</v>
          </cell>
          <cell r="AI25">
            <v>0</v>
          </cell>
          <cell r="AJ25">
            <v>0</v>
          </cell>
          <cell r="AK25">
            <v>194200</v>
          </cell>
          <cell r="AL25">
            <v>7168</v>
          </cell>
          <cell r="AM25">
            <v>6048</v>
          </cell>
          <cell r="AN25">
            <v>0</v>
          </cell>
          <cell r="AO25">
            <v>0</v>
          </cell>
          <cell r="AP25">
            <v>0</v>
          </cell>
          <cell r="AQ25">
            <v>13216</v>
          </cell>
          <cell r="AR25">
            <v>180984</v>
          </cell>
        </row>
        <row r="26">
          <cell r="B26">
            <v>18</v>
          </cell>
          <cell r="C26">
            <v>202215713830</v>
          </cell>
          <cell r="D26">
            <v>52387686</v>
          </cell>
          <cell r="E26">
            <v>28151</v>
          </cell>
          <cell r="F26">
            <v>36706</v>
          </cell>
          <cell r="H26" t="str">
            <v>FANDIÑO SILVA PATRICIA ALEJANDRA</v>
          </cell>
          <cell r="I26" t="str">
            <v>COLMENA ARP</v>
          </cell>
          <cell r="J26">
            <v>102121</v>
          </cell>
          <cell r="K26" t="str">
            <v>FAMISANAR</v>
          </cell>
          <cell r="L26" t="str">
            <v>COLFONDOS</v>
          </cell>
          <cell r="M26" t="str">
            <v>AGENTE CALL CENTER</v>
          </cell>
          <cell r="N26">
            <v>320000</v>
          </cell>
          <cell r="O26">
            <v>15</v>
          </cell>
          <cell r="T26">
            <v>1</v>
          </cell>
          <cell r="V26">
            <v>6.5</v>
          </cell>
          <cell r="X26">
            <v>160000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466.66666666666669</v>
          </cell>
          <cell r="AE26">
            <v>0</v>
          </cell>
          <cell r="AF26">
            <v>8666.6666666666661</v>
          </cell>
          <cell r="AG26">
            <v>15000</v>
          </cell>
          <cell r="AH26">
            <v>0</v>
          </cell>
          <cell r="AI26">
            <v>0</v>
          </cell>
          <cell r="AJ26">
            <v>0</v>
          </cell>
          <cell r="AK26">
            <v>184133.33333333331</v>
          </cell>
          <cell r="AL26">
            <v>6765.333333333333</v>
          </cell>
          <cell r="AM26">
            <v>5708.25</v>
          </cell>
          <cell r="AN26">
            <v>0</v>
          </cell>
          <cell r="AO26">
            <v>0</v>
          </cell>
          <cell r="AP26">
            <v>0</v>
          </cell>
          <cell r="AQ26">
            <v>12473.583333333332</v>
          </cell>
          <cell r="AR26">
            <v>171659.74999999997</v>
          </cell>
        </row>
        <row r="27">
          <cell r="B27">
            <v>19</v>
          </cell>
          <cell r="C27">
            <v>202215714223</v>
          </cell>
          <cell r="D27">
            <v>52316004</v>
          </cell>
          <cell r="E27">
            <v>28161</v>
          </cell>
          <cell r="F27">
            <v>36706</v>
          </cell>
          <cell r="H27" t="str">
            <v>FLOREZ CASTRO MARITZA ISABEL</v>
          </cell>
          <cell r="I27" t="str">
            <v>COLMENA ARP</v>
          </cell>
          <cell r="J27">
            <v>102121</v>
          </cell>
          <cell r="K27" t="str">
            <v>COLMENA</v>
          </cell>
          <cell r="L27" t="str">
            <v>COLFONDOS</v>
          </cell>
          <cell r="M27" t="str">
            <v>AGENTE CALL CENTER</v>
          </cell>
          <cell r="N27">
            <v>320000</v>
          </cell>
          <cell r="O27">
            <v>15</v>
          </cell>
          <cell r="X27">
            <v>160000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15000</v>
          </cell>
          <cell r="AH27">
            <v>0</v>
          </cell>
          <cell r="AI27">
            <v>0</v>
          </cell>
          <cell r="AJ27">
            <v>0</v>
          </cell>
          <cell r="AK27">
            <v>175000</v>
          </cell>
          <cell r="AL27">
            <v>6400</v>
          </cell>
          <cell r="AM27">
            <v>5400</v>
          </cell>
          <cell r="AN27">
            <v>0</v>
          </cell>
          <cell r="AO27">
            <v>0</v>
          </cell>
          <cell r="AP27">
            <v>0</v>
          </cell>
          <cell r="AQ27">
            <v>11800</v>
          </cell>
          <cell r="AR27">
            <v>163200</v>
          </cell>
        </row>
        <row r="28">
          <cell r="B28">
            <v>20</v>
          </cell>
          <cell r="C28">
            <v>202215713935</v>
          </cell>
          <cell r="D28">
            <v>52349596</v>
          </cell>
          <cell r="E28">
            <v>28213</v>
          </cell>
          <cell r="F28">
            <v>36706</v>
          </cell>
          <cell r="H28" t="str">
            <v>MEDINA OCHOA CARMEN LIZETT</v>
          </cell>
          <cell r="I28" t="str">
            <v>COLMENA ARP</v>
          </cell>
          <cell r="J28">
            <v>102121</v>
          </cell>
          <cell r="K28" t="str">
            <v>FAMISANAR</v>
          </cell>
          <cell r="L28" t="str">
            <v>PROTECCION</v>
          </cell>
          <cell r="M28" t="str">
            <v>AGENTE CALL CENTER</v>
          </cell>
          <cell r="N28">
            <v>320000</v>
          </cell>
          <cell r="O28">
            <v>15</v>
          </cell>
          <cell r="T28">
            <v>19.5</v>
          </cell>
          <cell r="X28">
            <v>160000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9100</v>
          </cell>
          <cell r="AE28">
            <v>0</v>
          </cell>
          <cell r="AF28">
            <v>0</v>
          </cell>
          <cell r="AG28">
            <v>15000</v>
          </cell>
          <cell r="AH28">
            <v>0</v>
          </cell>
          <cell r="AI28">
            <v>0</v>
          </cell>
          <cell r="AJ28">
            <v>0</v>
          </cell>
          <cell r="AK28">
            <v>184100</v>
          </cell>
          <cell r="AL28">
            <v>6764</v>
          </cell>
          <cell r="AM28">
            <v>5707.125</v>
          </cell>
          <cell r="AN28">
            <v>0</v>
          </cell>
          <cell r="AO28">
            <v>0</v>
          </cell>
          <cell r="AP28">
            <v>0</v>
          </cell>
          <cell r="AQ28">
            <v>12471.125</v>
          </cell>
          <cell r="AR28">
            <v>171628.875</v>
          </cell>
        </row>
        <row r="29">
          <cell r="B29">
            <v>21</v>
          </cell>
          <cell r="C29">
            <v>202215713808</v>
          </cell>
          <cell r="D29">
            <v>52334841</v>
          </cell>
          <cell r="E29">
            <v>27863</v>
          </cell>
          <cell r="F29">
            <v>36706</v>
          </cell>
          <cell r="H29" t="str">
            <v>POVEDA BLANCO YUDY MARLEN</v>
          </cell>
          <cell r="I29" t="str">
            <v>COLMENA ARP</v>
          </cell>
          <cell r="J29">
            <v>102121</v>
          </cell>
          <cell r="K29" t="str">
            <v>SALUD TOTAL</v>
          </cell>
          <cell r="L29" t="str">
            <v>PROTECCION</v>
          </cell>
          <cell r="M29" t="str">
            <v>AGENTE CALL CENTER</v>
          </cell>
          <cell r="N29">
            <v>320000</v>
          </cell>
          <cell r="O29">
            <v>13</v>
          </cell>
          <cell r="Q29">
            <v>2</v>
          </cell>
          <cell r="T29">
            <v>19</v>
          </cell>
          <cell r="X29">
            <v>138666.66666666666</v>
          </cell>
          <cell r="Y29">
            <v>0</v>
          </cell>
          <cell r="Z29">
            <v>21333.333333333332</v>
          </cell>
          <cell r="AA29">
            <v>0</v>
          </cell>
          <cell r="AB29">
            <v>0</v>
          </cell>
          <cell r="AC29">
            <v>0</v>
          </cell>
          <cell r="AD29">
            <v>8866.6666666666661</v>
          </cell>
          <cell r="AE29">
            <v>0</v>
          </cell>
          <cell r="AF29">
            <v>0</v>
          </cell>
          <cell r="AG29">
            <v>13000</v>
          </cell>
          <cell r="AH29">
            <v>0</v>
          </cell>
          <cell r="AI29">
            <v>0</v>
          </cell>
          <cell r="AJ29">
            <v>0</v>
          </cell>
          <cell r="AK29">
            <v>181866.66666666666</v>
          </cell>
          <cell r="AL29">
            <v>6754.6666666666661</v>
          </cell>
          <cell r="AM29">
            <v>5699.25</v>
          </cell>
          <cell r="AN29">
            <v>0</v>
          </cell>
          <cell r="AO29">
            <v>0</v>
          </cell>
          <cell r="AP29">
            <v>0</v>
          </cell>
          <cell r="AQ29">
            <v>12453.916666666666</v>
          </cell>
          <cell r="AR29">
            <v>169412.75</v>
          </cell>
        </row>
        <row r="30">
          <cell r="B30">
            <v>22</v>
          </cell>
          <cell r="C30">
            <v>202215722274</v>
          </cell>
          <cell r="D30">
            <v>52210446</v>
          </cell>
          <cell r="E30">
            <v>27679</v>
          </cell>
          <cell r="F30">
            <v>36831</v>
          </cell>
          <cell r="H30" t="str">
            <v>PULIDO VILLAR DALY JOHANA</v>
          </cell>
          <cell r="I30" t="str">
            <v>COLMENA ARP</v>
          </cell>
          <cell r="J30">
            <v>102121</v>
          </cell>
          <cell r="L30" t="str">
            <v>HORIZONTE</v>
          </cell>
          <cell r="M30" t="str">
            <v>AGENTE CALL CENTER</v>
          </cell>
          <cell r="N30">
            <v>320000</v>
          </cell>
          <cell r="O30">
            <v>15</v>
          </cell>
          <cell r="U30">
            <v>18</v>
          </cell>
          <cell r="X30">
            <v>160000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48000</v>
          </cell>
          <cell r="AF30">
            <v>0</v>
          </cell>
          <cell r="AG30">
            <v>15000</v>
          </cell>
          <cell r="AH30">
            <v>0</v>
          </cell>
          <cell r="AI30">
            <v>0</v>
          </cell>
          <cell r="AJ30">
            <v>0</v>
          </cell>
          <cell r="AK30">
            <v>223000</v>
          </cell>
          <cell r="AL30">
            <v>8320</v>
          </cell>
          <cell r="AM30">
            <v>7020.0000000000009</v>
          </cell>
          <cell r="AN30">
            <v>0</v>
          </cell>
          <cell r="AO30">
            <v>0</v>
          </cell>
          <cell r="AP30">
            <v>0</v>
          </cell>
          <cell r="AQ30">
            <v>15340</v>
          </cell>
          <cell r="AR30">
            <v>207660</v>
          </cell>
        </row>
        <row r="31">
          <cell r="I31" t="str">
            <v>Total COLMENA ARP</v>
          </cell>
          <cell r="N31">
            <v>2240000</v>
          </cell>
          <cell r="O31">
            <v>103</v>
          </cell>
          <cell r="P31">
            <v>0</v>
          </cell>
          <cell r="Q31">
            <v>2</v>
          </cell>
          <cell r="R31">
            <v>0</v>
          </cell>
          <cell r="S31">
            <v>0</v>
          </cell>
          <cell r="T31">
            <v>43.5</v>
          </cell>
          <cell r="U31">
            <v>18</v>
          </cell>
          <cell r="V31">
            <v>19.5</v>
          </cell>
          <cell r="W31">
            <v>0</v>
          </cell>
          <cell r="X31">
            <v>1098666.6666666665</v>
          </cell>
          <cell r="Y31">
            <v>0</v>
          </cell>
          <cell r="Z31">
            <v>21333.333333333332</v>
          </cell>
          <cell r="AA31">
            <v>0</v>
          </cell>
          <cell r="AB31">
            <v>0</v>
          </cell>
          <cell r="AC31">
            <v>0</v>
          </cell>
          <cell r="AD31">
            <v>20300</v>
          </cell>
          <cell r="AE31">
            <v>48000</v>
          </cell>
          <cell r="AF31">
            <v>26000</v>
          </cell>
          <cell r="AG31">
            <v>103000</v>
          </cell>
          <cell r="AH31">
            <v>0</v>
          </cell>
          <cell r="AI31">
            <v>0</v>
          </cell>
          <cell r="AJ31">
            <v>0</v>
          </cell>
          <cell r="AK31">
            <v>1317300</v>
          </cell>
          <cell r="AL31">
            <v>48571.999999999993</v>
          </cell>
          <cell r="AM31">
            <v>40982.625</v>
          </cell>
          <cell r="AN31">
            <v>0</v>
          </cell>
          <cell r="AO31">
            <v>0</v>
          </cell>
          <cell r="AP31">
            <v>0</v>
          </cell>
          <cell r="AQ31">
            <v>89554.625</v>
          </cell>
          <cell r="AR31">
            <v>1227745.375</v>
          </cell>
        </row>
        <row r="32">
          <cell r="B32">
            <v>23</v>
          </cell>
          <cell r="C32">
            <v>202215705881</v>
          </cell>
          <cell r="D32">
            <v>80513359</v>
          </cell>
          <cell r="E32">
            <v>27138</v>
          </cell>
          <cell r="F32">
            <v>36711</v>
          </cell>
          <cell r="H32" t="str">
            <v>ACOSTA SANCHEZ FREDY ALEXANDER</v>
          </cell>
          <cell r="I32" t="str">
            <v>FUNDACION</v>
          </cell>
          <cell r="J32">
            <v>102130</v>
          </cell>
          <cell r="K32" t="str">
            <v>FAMISANAR</v>
          </cell>
          <cell r="L32" t="str">
            <v>COLFONDOS</v>
          </cell>
          <cell r="M32" t="str">
            <v>AGENTE CALL CENTER</v>
          </cell>
          <cell r="N32">
            <v>286000</v>
          </cell>
          <cell r="O32">
            <v>15</v>
          </cell>
          <cell r="U32">
            <v>6</v>
          </cell>
          <cell r="X32">
            <v>143000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14300</v>
          </cell>
          <cell r="AF32">
            <v>0</v>
          </cell>
          <cell r="AG32">
            <v>15000</v>
          </cell>
          <cell r="AH32">
            <v>57200</v>
          </cell>
          <cell r="AI32">
            <v>0</v>
          </cell>
          <cell r="AJ32">
            <v>0</v>
          </cell>
          <cell r="AK32">
            <v>229500</v>
          </cell>
          <cell r="AL32">
            <v>8580</v>
          </cell>
          <cell r="AM32">
            <v>7239.3750000000009</v>
          </cell>
          <cell r="AN32">
            <v>0</v>
          </cell>
          <cell r="AO32">
            <v>0</v>
          </cell>
          <cell r="AP32">
            <v>0</v>
          </cell>
          <cell r="AQ32">
            <v>15819.375</v>
          </cell>
          <cell r="AR32">
            <v>213680.625</v>
          </cell>
        </row>
        <row r="33">
          <cell r="B33">
            <v>24</v>
          </cell>
          <cell r="C33">
            <v>202215731963</v>
          </cell>
          <cell r="D33">
            <v>52208526</v>
          </cell>
          <cell r="E33">
            <v>27502</v>
          </cell>
          <cell r="F33">
            <v>36929</v>
          </cell>
          <cell r="H33" t="str">
            <v>AGUILAR GONZALEZ FLORALBA</v>
          </cell>
          <cell r="I33" t="str">
            <v>FUNDACION</v>
          </cell>
          <cell r="J33">
            <v>102130</v>
          </cell>
          <cell r="K33" t="str">
            <v>SALUD TOTAL</v>
          </cell>
          <cell r="L33" t="str">
            <v>PORVENIR?</v>
          </cell>
          <cell r="M33" t="str">
            <v>AGENTE CALL CENTER</v>
          </cell>
          <cell r="N33">
            <v>286000</v>
          </cell>
          <cell r="O33">
            <v>15</v>
          </cell>
          <cell r="T33">
            <v>36</v>
          </cell>
          <cell r="U33">
            <v>6</v>
          </cell>
          <cell r="X33">
            <v>143000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15015</v>
          </cell>
          <cell r="AE33">
            <v>14300</v>
          </cell>
          <cell r="AF33">
            <v>0</v>
          </cell>
          <cell r="AG33">
            <v>15000</v>
          </cell>
          <cell r="AH33">
            <v>57200</v>
          </cell>
          <cell r="AI33">
            <v>0</v>
          </cell>
          <cell r="AJ33">
            <v>0</v>
          </cell>
          <cell r="AK33">
            <v>244515</v>
          </cell>
          <cell r="AL33">
            <v>9180.6</v>
          </cell>
          <cell r="AM33">
            <v>7746.1312500000004</v>
          </cell>
          <cell r="AN33">
            <v>0</v>
          </cell>
          <cell r="AO33">
            <v>0</v>
          </cell>
          <cell r="AP33">
            <v>0</v>
          </cell>
          <cell r="AQ33">
            <v>16926.731250000001</v>
          </cell>
          <cell r="AR33">
            <v>227588.26874999999</v>
          </cell>
        </row>
        <row r="34">
          <cell r="B34">
            <v>25</v>
          </cell>
          <cell r="C34">
            <v>202215741517</v>
          </cell>
          <cell r="D34">
            <v>80060765</v>
          </cell>
          <cell r="E34">
            <v>28800</v>
          </cell>
          <cell r="F34">
            <v>37013</v>
          </cell>
          <cell r="H34" t="str">
            <v>AMOROCHO CUELLAR LEONARDO</v>
          </cell>
          <cell r="I34" t="str">
            <v>FUNDACION</v>
          </cell>
          <cell r="J34">
            <v>102130</v>
          </cell>
          <cell r="K34" t="str">
            <v>SANITAS</v>
          </cell>
          <cell r="L34" t="str">
            <v>SANTANDER</v>
          </cell>
          <cell r="M34" t="str">
            <v>AGENTE CALL CENTER</v>
          </cell>
          <cell r="N34">
            <v>286000</v>
          </cell>
          <cell r="O34">
            <v>15</v>
          </cell>
          <cell r="U34">
            <v>6</v>
          </cell>
          <cell r="X34">
            <v>143000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14300</v>
          </cell>
          <cell r="AF34">
            <v>0</v>
          </cell>
          <cell r="AG34">
            <v>15000</v>
          </cell>
          <cell r="AH34">
            <v>57200</v>
          </cell>
          <cell r="AI34">
            <v>0</v>
          </cell>
          <cell r="AJ34">
            <v>0</v>
          </cell>
          <cell r="AK34">
            <v>229500</v>
          </cell>
          <cell r="AL34">
            <v>8580</v>
          </cell>
          <cell r="AM34">
            <v>7239.3750000000009</v>
          </cell>
          <cell r="AN34">
            <v>0</v>
          </cell>
          <cell r="AO34">
            <v>0</v>
          </cell>
          <cell r="AP34">
            <v>0</v>
          </cell>
          <cell r="AQ34">
            <v>15819.375</v>
          </cell>
          <cell r="AR34">
            <v>213680.625</v>
          </cell>
        </row>
        <row r="35">
          <cell r="B35">
            <v>26</v>
          </cell>
          <cell r="C35">
            <v>202215731988</v>
          </cell>
          <cell r="D35">
            <v>41773185</v>
          </cell>
          <cell r="E35">
            <v>20865</v>
          </cell>
          <cell r="F35">
            <v>36929</v>
          </cell>
          <cell r="H35" t="str">
            <v>BERDUGO CELY LUZ STELLA</v>
          </cell>
          <cell r="I35" t="str">
            <v>FUNDACION</v>
          </cell>
          <cell r="J35">
            <v>102130</v>
          </cell>
          <cell r="K35" t="str">
            <v>ISS</v>
          </cell>
          <cell r="L35" t="str">
            <v>ISS</v>
          </cell>
          <cell r="M35" t="str">
            <v>AGENTE CALL CENTER</v>
          </cell>
          <cell r="N35">
            <v>286000</v>
          </cell>
          <cell r="O35">
            <v>15</v>
          </cell>
          <cell r="T35">
            <v>36</v>
          </cell>
          <cell r="U35">
            <v>6</v>
          </cell>
          <cell r="X35">
            <v>143000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15015</v>
          </cell>
          <cell r="AE35">
            <v>14300</v>
          </cell>
          <cell r="AF35">
            <v>0</v>
          </cell>
          <cell r="AG35">
            <v>15000</v>
          </cell>
          <cell r="AH35">
            <v>57200</v>
          </cell>
          <cell r="AI35">
            <v>0</v>
          </cell>
          <cell r="AJ35">
            <v>0</v>
          </cell>
          <cell r="AK35">
            <v>244515</v>
          </cell>
          <cell r="AL35">
            <v>9180.6</v>
          </cell>
          <cell r="AM35">
            <v>7746.1312500000004</v>
          </cell>
          <cell r="AN35">
            <v>0</v>
          </cell>
          <cell r="AO35">
            <v>0</v>
          </cell>
          <cell r="AP35">
            <v>0</v>
          </cell>
          <cell r="AQ35">
            <v>16926.731250000001</v>
          </cell>
          <cell r="AR35">
            <v>227588.26874999999</v>
          </cell>
        </row>
        <row r="36">
          <cell r="B36">
            <v>27</v>
          </cell>
          <cell r="C36">
            <v>202215705803</v>
          </cell>
          <cell r="D36">
            <v>52075957</v>
          </cell>
          <cell r="E36">
            <v>26718</v>
          </cell>
          <cell r="F36">
            <v>36711</v>
          </cell>
          <cell r="H36" t="str">
            <v>BOHORQUEZ ALARCON MARIA ANGELICA</v>
          </cell>
          <cell r="I36" t="str">
            <v>FUNDACION</v>
          </cell>
          <cell r="J36">
            <v>102130</v>
          </cell>
          <cell r="K36" t="str">
            <v>SALUD TOTAL</v>
          </cell>
          <cell r="L36" t="str">
            <v>DAVIVIR</v>
          </cell>
          <cell r="M36" t="str">
            <v>AGENTE CALL CENTER</v>
          </cell>
          <cell r="N36">
            <v>286000</v>
          </cell>
          <cell r="O36">
            <v>15</v>
          </cell>
          <cell r="V36">
            <v>6</v>
          </cell>
          <cell r="X36">
            <v>143000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7150</v>
          </cell>
          <cell r="AG36">
            <v>15000</v>
          </cell>
          <cell r="AH36">
            <v>57200</v>
          </cell>
          <cell r="AI36">
            <v>0</v>
          </cell>
          <cell r="AJ36">
            <v>0</v>
          </cell>
          <cell r="AK36">
            <v>222350</v>
          </cell>
          <cell r="AL36">
            <v>8294</v>
          </cell>
          <cell r="AM36">
            <v>6998.0625000000009</v>
          </cell>
          <cell r="AN36">
            <v>0</v>
          </cell>
          <cell r="AO36">
            <v>0</v>
          </cell>
          <cell r="AP36">
            <v>0</v>
          </cell>
          <cell r="AQ36">
            <v>15292.0625</v>
          </cell>
          <cell r="AR36">
            <v>207057.9375</v>
          </cell>
        </row>
        <row r="37">
          <cell r="B37">
            <v>28</v>
          </cell>
          <cell r="C37">
            <v>202215731995</v>
          </cell>
          <cell r="D37">
            <v>52518793</v>
          </cell>
          <cell r="E37">
            <v>28383</v>
          </cell>
          <cell r="F37">
            <v>36929</v>
          </cell>
          <cell r="H37" t="str">
            <v>BUSTOS MORENO CLAUDIA</v>
          </cell>
          <cell r="I37" t="str">
            <v>FUNDACION</v>
          </cell>
          <cell r="J37">
            <v>102130</v>
          </cell>
          <cell r="K37" t="str">
            <v>COMPENSAR</v>
          </cell>
          <cell r="L37" t="str">
            <v>HORIZONTE</v>
          </cell>
          <cell r="M37" t="str">
            <v>AGENTE CALL CENTER</v>
          </cell>
          <cell r="N37">
            <v>286000</v>
          </cell>
          <cell r="O37">
            <v>15</v>
          </cell>
          <cell r="Q37">
            <v>0</v>
          </cell>
          <cell r="T37">
            <v>36</v>
          </cell>
          <cell r="U37">
            <v>12</v>
          </cell>
          <cell r="X37">
            <v>143000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15015</v>
          </cell>
          <cell r="AE37">
            <v>28600</v>
          </cell>
          <cell r="AF37">
            <v>0</v>
          </cell>
          <cell r="AG37">
            <v>15000</v>
          </cell>
          <cell r="AH37">
            <v>57200</v>
          </cell>
          <cell r="AI37">
            <v>0</v>
          </cell>
          <cell r="AJ37">
            <v>0</v>
          </cell>
          <cell r="AK37">
            <v>258815</v>
          </cell>
          <cell r="AL37">
            <v>9752.6</v>
          </cell>
          <cell r="AM37">
            <v>8228.7562500000004</v>
          </cell>
          <cell r="AN37">
            <v>0</v>
          </cell>
          <cell r="AO37">
            <v>0</v>
          </cell>
          <cell r="AP37">
            <v>0</v>
          </cell>
          <cell r="AQ37">
            <v>17981.356250000001</v>
          </cell>
          <cell r="AR37">
            <v>240833.64374999999</v>
          </cell>
        </row>
        <row r="38">
          <cell r="B38">
            <v>29</v>
          </cell>
          <cell r="C38">
            <v>202215734435</v>
          </cell>
          <cell r="D38">
            <v>79657993</v>
          </cell>
          <cell r="E38">
            <v>26567</v>
          </cell>
          <cell r="F38">
            <v>36951</v>
          </cell>
          <cell r="H38" t="str">
            <v>CASTELLANOS MEDINA PEDRO JAVIER</v>
          </cell>
          <cell r="I38" t="str">
            <v>FUNDACION</v>
          </cell>
          <cell r="J38">
            <v>102130</v>
          </cell>
          <cell r="M38" t="str">
            <v>AGENTE CALL CENTER</v>
          </cell>
          <cell r="N38">
            <v>286000</v>
          </cell>
          <cell r="O38">
            <v>15</v>
          </cell>
          <cell r="T38">
            <v>36</v>
          </cell>
          <cell r="X38">
            <v>143000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15015</v>
          </cell>
          <cell r="AE38">
            <v>0</v>
          </cell>
          <cell r="AF38">
            <v>0</v>
          </cell>
          <cell r="AG38">
            <v>15000</v>
          </cell>
          <cell r="AH38">
            <v>57200</v>
          </cell>
          <cell r="AI38">
            <v>0</v>
          </cell>
          <cell r="AJ38">
            <v>0</v>
          </cell>
          <cell r="AK38">
            <v>230215</v>
          </cell>
          <cell r="AL38">
            <v>8608.6</v>
          </cell>
          <cell r="AM38">
            <v>7263.5062500000004</v>
          </cell>
          <cell r="AN38">
            <v>0</v>
          </cell>
          <cell r="AO38">
            <v>180000</v>
          </cell>
          <cell r="AP38">
            <v>0</v>
          </cell>
          <cell r="AQ38">
            <v>195872.10625000001</v>
          </cell>
          <cell r="AR38">
            <v>34342.893749999988</v>
          </cell>
        </row>
        <row r="39">
          <cell r="B39">
            <v>30</v>
          </cell>
          <cell r="C39">
            <v>202215705730</v>
          </cell>
          <cell r="D39">
            <v>79848080</v>
          </cell>
          <cell r="E39">
            <v>27572</v>
          </cell>
          <cell r="F39">
            <v>36711</v>
          </cell>
          <cell r="H39" t="str">
            <v>CASTIBLANCO FORERO PEDRO</v>
          </cell>
          <cell r="I39" t="str">
            <v>FUNDACION</v>
          </cell>
          <cell r="J39">
            <v>102130</v>
          </cell>
          <cell r="K39" t="str">
            <v>COMPENSAR</v>
          </cell>
          <cell r="L39" t="str">
            <v>COLFONDOS</v>
          </cell>
          <cell r="M39" t="str">
            <v>AGENTE CALL CENTER</v>
          </cell>
          <cell r="N39">
            <v>286000</v>
          </cell>
          <cell r="O39">
            <v>14</v>
          </cell>
          <cell r="U39">
            <v>6</v>
          </cell>
          <cell r="X39">
            <v>133466.66666666669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14300</v>
          </cell>
          <cell r="AF39">
            <v>0</v>
          </cell>
          <cell r="AG39">
            <v>14000</v>
          </cell>
          <cell r="AH39">
            <v>57200</v>
          </cell>
          <cell r="AI39">
            <v>0</v>
          </cell>
          <cell r="AJ39">
            <v>0</v>
          </cell>
          <cell r="AK39">
            <v>218966.66666666669</v>
          </cell>
          <cell r="AL39">
            <v>8198.6666666666679</v>
          </cell>
          <cell r="AM39">
            <v>6917.6250000000009</v>
          </cell>
          <cell r="AN39">
            <v>0</v>
          </cell>
          <cell r="AO39">
            <v>0</v>
          </cell>
          <cell r="AP39">
            <v>0</v>
          </cell>
          <cell r="AQ39">
            <v>15116.291666666668</v>
          </cell>
          <cell r="AR39">
            <v>203850.37500000003</v>
          </cell>
        </row>
        <row r="40">
          <cell r="B40">
            <v>31</v>
          </cell>
          <cell r="C40">
            <v>202215705747</v>
          </cell>
          <cell r="D40">
            <v>80279126</v>
          </cell>
          <cell r="E40">
            <v>26506</v>
          </cell>
          <cell r="F40">
            <v>36711</v>
          </cell>
          <cell r="H40" t="str">
            <v>DIAZ TARQUINO RICARDO</v>
          </cell>
          <cell r="I40" t="str">
            <v>FUNDACION</v>
          </cell>
          <cell r="J40">
            <v>102130</v>
          </cell>
          <cell r="K40" t="str">
            <v>FAMISANAR</v>
          </cell>
          <cell r="L40" t="str">
            <v>COLPATRIA</v>
          </cell>
          <cell r="M40" t="str">
            <v>AGENTE CALL CENTER</v>
          </cell>
          <cell r="N40">
            <v>286000</v>
          </cell>
          <cell r="O40">
            <v>15</v>
          </cell>
          <cell r="T40">
            <v>5</v>
          </cell>
          <cell r="U40">
            <v>6</v>
          </cell>
          <cell r="X40">
            <v>143000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2085.4166666666665</v>
          </cell>
          <cell r="AE40">
            <v>14300</v>
          </cell>
          <cell r="AF40">
            <v>0</v>
          </cell>
          <cell r="AG40">
            <v>15000</v>
          </cell>
          <cell r="AH40">
            <v>57200</v>
          </cell>
          <cell r="AI40">
            <v>0</v>
          </cell>
          <cell r="AJ40">
            <v>0</v>
          </cell>
          <cell r="AK40">
            <v>231585.41666666666</v>
          </cell>
          <cell r="AL40">
            <v>8663.4166666666661</v>
          </cell>
          <cell r="AM40">
            <v>7309.7578125</v>
          </cell>
          <cell r="AN40">
            <v>0</v>
          </cell>
          <cell r="AO40">
            <v>0</v>
          </cell>
          <cell r="AP40">
            <v>0</v>
          </cell>
          <cell r="AQ40">
            <v>15973.174479166666</v>
          </cell>
          <cell r="AR40">
            <v>215612.2421875</v>
          </cell>
        </row>
        <row r="41">
          <cell r="B41">
            <v>32</v>
          </cell>
          <cell r="C41">
            <v>202215732011</v>
          </cell>
          <cell r="D41">
            <v>79566161</v>
          </cell>
          <cell r="E41">
            <v>26222</v>
          </cell>
          <cell r="F41">
            <v>36929</v>
          </cell>
          <cell r="H41" t="str">
            <v>FARFAN PACHECO GERMAN</v>
          </cell>
          <cell r="I41" t="str">
            <v>FUNDACION</v>
          </cell>
          <cell r="J41">
            <v>102130</v>
          </cell>
          <cell r="K41" t="str">
            <v>FAMISANAR</v>
          </cell>
          <cell r="L41" t="str">
            <v>SANTANDER?</v>
          </cell>
          <cell r="M41" t="str">
            <v>AGENTE CALL CENTER</v>
          </cell>
          <cell r="N41">
            <v>286000</v>
          </cell>
          <cell r="O41">
            <v>15</v>
          </cell>
          <cell r="T41">
            <v>36</v>
          </cell>
          <cell r="U41">
            <v>6</v>
          </cell>
          <cell r="X41">
            <v>143000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15015</v>
          </cell>
          <cell r="AE41">
            <v>14300</v>
          </cell>
          <cell r="AF41">
            <v>0</v>
          </cell>
          <cell r="AG41">
            <v>15000</v>
          </cell>
          <cell r="AH41">
            <v>57200</v>
          </cell>
          <cell r="AI41">
            <v>0</v>
          </cell>
          <cell r="AJ41">
            <v>0</v>
          </cell>
          <cell r="AK41">
            <v>244515</v>
          </cell>
          <cell r="AL41">
            <v>9180.6</v>
          </cell>
          <cell r="AM41">
            <v>7746.1312500000004</v>
          </cell>
          <cell r="AN41">
            <v>0</v>
          </cell>
          <cell r="AO41">
            <v>0</v>
          </cell>
          <cell r="AP41">
            <v>0</v>
          </cell>
          <cell r="AQ41">
            <v>16926.731250000001</v>
          </cell>
          <cell r="AR41">
            <v>227588.26874999999</v>
          </cell>
        </row>
        <row r="42">
          <cell r="B42">
            <v>33</v>
          </cell>
          <cell r="C42">
            <v>202215705867</v>
          </cell>
          <cell r="D42">
            <v>52336340</v>
          </cell>
          <cell r="E42">
            <v>28098</v>
          </cell>
          <cell r="F42">
            <v>36711</v>
          </cell>
          <cell r="H42" t="str">
            <v>GONZALEZ CALVO FRANCY NUBIA</v>
          </cell>
          <cell r="I42" t="str">
            <v>FUNDACION</v>
          </cell>
          <cell r="J42">
            <v>102130</v>
          </cell>
          <cell r="K42" t="str">
            <v>COMPENSAR</v>
          </cell>
          <cell r="L42" t="str">
            <v>SKANDIA</v>
          </cell>
          <cell r="M42" t="str">
            <v>AGENTE CALL CENTER</v>
          </cell>
          <cell r="N42">
            <v>286000</v>
          </cell>
          <cell r="O42">
            <v>15</v>
          </cell>
          <cell r="U42">
            <v>6</v>
          </cell>
          <cell r="X42">
            <v>143000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14300</v>
          </cell>
          <cell r="AF42">
            <v>0</v>
          </cell>
          <cell r="AG42">
            <v>15000</v>
          </cell>
          <cell r="AH42">
            <v>57200</v>
          </cell>
          <cell r="AI42">
            <v>0</v>
          </cell>
          <cell r="AJ42">
            <v>0</v>
          </cell>
          <cell r="AK42">
            <v>229500</v>
          </cell>
          <cell r="AL42">
            <v>8580</v>
          </cell>
          <cell r="AM42">
            <v>7239.3750000000009</v>
          </cell>
          <cell r="AN42">
            <v>0</v>
          </cell>
          <cell r="AO42">
            <v>0</v>
          </cell>
          <cell r="AP42">
            <v>0</v>
          </cell>
          <cell r="AQ42">
            <v>15819.375</v>
          </cell>
          <cell r="AR42">
            <v>213680.625</v>
          </cell>
        </row>
        <row r="43">
          <cell r="B43">
            <v>34</v>
          </cell>
          <cell r="C43">
            <v>202215705761</v>
          </cell>
          <cell r="D43">
            <v>52329474</v>
          </cell>
          <cell r="E43">
            <v>27403</v>
          </cell>
          <cell r="F43">
            <v>36711</v>
          </cell>
          <cell r="H43" t="str">
            <v>GUACANEME CASTELLANOS JUDITH ELIANA</v>
          </cell>
          <cell r="I43" t="str">
            <v>FUNDACION</v>
          </cell>
          <cell r="J43">
            <v>102130</v>
          </cell>
          <cell r="K43" t="str">
            <v>FAMISANAR</v>
          </cell>
          <cell r="L43" t="str">
            <v>PROTECCION</v>
          </cell>
          <cell r="M43" t="str">
            <v>AGENTE CALL CENTER</v>
          </cell>
          <cell r="N43">
            <v>286000</v>
          </cell>
          <cell r="O43">
            <v>15</v>
          </cell>
          <cell r="T43">
            <v>36</v>
          </cell>
          <cell r="U43">
            <v>6</v>
          </cell>
          <cell r="X43">
            <v>143000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15015</v>
          </cell>
          <cell r="AE43">
            <v>14300</v>
          </cell>
          <cell r="AF43">
            <v>0</v>
          </cell>
          <cell r="AG43">
            <v>15000</v>
          </cell>
          <cell r="AH43">
            <v>57200</v>
          </cell>
          <cell r="AI43">
            <v>0</v>
          </cell>
          <cell r="AJ43">
            <v>0</v>
          </cell>
          <cell r="AK43">
            <v>244515</v>
          </cell>
          <cell r="AL43">
            <v>9180.6</v>
          </cell>
          <cell r="AM43">
            <v>7746.1312500000004</v>
          </cell>
          <cell r="AN43">
            <v>0</v>
          </cell>
          <cell r="AO43">
            <v>0</v>
          </cell>
          <cell r="AP43">
            <v>0</v>
          </cell>
          <cell r="AQ43">
            <v>16926.731250000001</v>
          </cell>
          <cell r="AR43">
            <v>227588.26874999999</v>
          </cell>
        </row>
        <row r="44">
          <cell r="B44">
            <v>35</v>
          </cell>
          <cell r="C44">
            <v>202215705779</v>
          </cell>
          <cell r="D44">
            <v>79632849</v>
          </cell>
          <cell r="E44">
            <v>26137</v>
          </cell>
          <cell r="F44">
            <v>36711</v>
          </cell>
          <cell r="H44" t="str">
            <v>LEON VILLANUEVA GERMAN GUILLERMO</v>
          </cell>
          <cell r="I44" t="str">
            <v>FUNDACION</v>
          </cell>
          <cell r="J44">
            <v>102130</v>
          </cell>
          <cell r="K44" t="str">
            <v>SANITAS</v>
          </cell>
          <cell r="L44" t="str">
            <v>PORVENIR</v>
          </cell>
          <cell r="M44" t="str">
            <v>AGENTE CALL CENTER</v>
          </cell>
          <cell r="N44">
            <v>286000</v>
          </cell>
          <cell r="O44">
            <v>15</v>
          </cell>
          <cell r="U44">
            <v>6</v>
          </cell>
          <cell r="X44">
            <v>143000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14300</v>
          </cell>
          <cell r="AF44">
            <v>0</v>
          </cell>
          <cell r="AG44">
            <v>15000</v>
          </cell>
          <cell r="AH44">
            <v>57200</v>
          </cell>
          <cell r="AI44">
            <v>0</v>
          </cell>
          <cell r="AJ44">
            <v>0</v>
          </cell>
          <cell r="AK44">
            <v>229500</v>
          </cell>
          <cell r="AL44">
            <v>8580</v>
          </cell>
          <cell r="AM44">
            <v>7239.3750000000009</v>
          </cell>
          <cell r="AN44">
            <v>0</v>
          </cell>
          <cell r="AO44">
            <v>0</v>
          </cell>
          <cell r="AP44">
            <v>0</v>
          </cell>
          <cell r="AQ44">
            <v>15819.375</v>
          </cell>
          <cell r="AR44">
            <v>213680.625</v>
          </cell>
        </row>
        <row r="45">
          <cell r="B45">
            <v>36</v>
          </cell>
          <cell r="C45">
            <v>202215705786</v>
          </cell>
          <cell r="D45">
            <v>79596628</v>
          </cell>
          <cell r="E45">
            <v>26355</v>
          </cell>
          <cell r="F45">
            <v>36711</v>
          </cell>
          <cell r="H45" t="str">
            <v>LOPEZ GOMEZ RICARDO</v>
          </cell>
          <cell r="I45" t="str">
            <v>FUNDACION</v>
          </cell>
          <cell r="J45">
            <v>102130</v>
          </cell>
          <cell r="K45" t="str">
            <v>SALUDCOOP</v>
          </cell>
          <cell r="L45" t="str">
            <v>SKANDIA</v>
          </cell>
          <cell r="M45" t="str">
            <v>AGENTE CALL CENTER</v>
          </cell>
          <cell r="N45">
            <v>286000</v>
          </cell>
          <cell r="O45">
            <v>15</v>
          </cell>
          <cell r="T45">
            <v>5</v>
          </cell>
          <cell r="X45">
            <v>143000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2085.4166666666665</v>
          </cell>
          <cell r="AE45">
            <v>0</v>
          </cell>
          <cell r="AF45">
            <v>0</v>
          </cell>
          <cell r="AG45">
            <v>15000</v>
          </cell>
          <cell r="AH45">
            <v>57200</v>
          </cell>
          <cell r="AI45">
            <v>0</v>
          </cell>
          <cell r="AJ45">
            <v>29791</v>
          </cell>
          <cell r="AK45">
            <v>247076.41666666666</v>
          </cell>
          <cell r="AL45">
            <v>9283.0566666666673</v>
          </cell>
          <cell r="AM45">
            <v>7832.5790625</v>
          </cell>
          <cell r="AN45">
            <v>0</v>
          </cell>
          <cell r="AO45">
            <v>0</v>
          </cell>
          <cell r="AP45">
            <v>0</v>
          </cell>
          <cell r="AQ45">
            <v>17115.635729166668</v>
          </cell>
          <cell r="AR45">
            <v>229960.78093749998</v>
          </cell>
        </row>
        <row r="46">
          <cell r="B46">
            <v>37</v>
          </cell>
          <cell r="C46">
            <v>2072015722585</v>
          </cell>
          <cell r="D46">
            <v>80152307</v>
          </cell>
          <cell r="E46">
            <v>29435</v>
          </cell>
          <cell r="F46">
            <v>36711</v>
          </cell>
          <cell r="H46" t="str">
            <v>LOPEZ PEÑUELA OSCAR RENE</v>
          </cell>
          <cell r="I46" t="str">
            <v>FUNDACION</v>
          </cell>
          <cell r="J46">
            <v>102130</v>
          </cell>
          <cell r="K46" t="str">
            <v>FAMISANAR</v>
          </cell>
          <cell r="L46" t="str">
            <v>COLFONDOS</v>
          </cell>
          <cell r="M46" t="str">
            <v>AGENTE CALL CENTER</v>
          </cell>
          <cell r="N46">
            <v>286000</v>
          </cell>
          <cell r="O46">
            <v>15</v>
          </cell>
          <cell r="U46">
            <v>6</v>
          </cell>
          <cell r="X46">
            <v>143000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14300</v>
          </cell>
          <cell r="AF46">
            <v>0</v>
          </cell>
          <cell r="AG46">
            <v>15000</v>
          </cell>
          <cell r="AH46">
            <v>57200</v>
          </cell>
          <cell r="AI46">
            <v>0</v>
          </cell>
          <cell r="AJ46">
            <v>0</v>
          </cell>
          <cell r="AK46">
            <v>229500</v>
          </cell>
          <cell r="AL46">
            <v>8580</v>
          </cell>
          <cell r="AM46">
            <v>7239.3750000000009</v>
          </cell>
          <cell r="AN46">
            <v>0</v>
          </cell>
          <cell r="AO46">
            <v>0</v>
          </cell>
          <cell r="AP46">
            <v>0</v>
          </cell>
          <cell r="AQ46">
            <v>15819.375</v>
          </cell>
          <cell r="AR46">
            <v>213680.625</v>
          </cell>
        </row>
        <row r="47">
          <cell r="B47">
            <v>38</v>
          </cell>
          <cell r="C47">
            <v>202215732036</v>
          </cell>
          <cell r="D47">
            <v>51803144</v>
          </cell>
          <cell r="E47">
            <v>25586</v>
          </cell>
          <cell r="F47">
            <v>36929</v>
          </cell>
          <cell r="H47" t="str">
            <v>LOZANO QUIJANO PATRICIA</v>
          </cell>
          <cell r="I47" t="str">
            <v>FUNDACION</v>
          </cell>
          <cell r="J47">
            <v>102130</v>
          </cell>
          <cell r="K47" t="str">
            <v>COMPENSAR</v>
          </cell>
          <cell r="L47" t="str">
            <v>COLMENA?</v>
          </cell>
          <cell r="M47" t="str">
            <v>AGENTE CALL CENTER</v>
          </cell>
          <cell r="N47">
            <v>286000</v>
          </cell>
          <cell r="O47">
            <v>15</v>
          </cell>
          <cell r="T47">
            <v>33.5</v>
          </cell>
          <cell r="U47">
            <v>6</v>
          </cell>
          <cell r="X47">
            <v>143000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13972.291666666666</v>
          </cell>
          <cell r="AE47">
            <v>14300</v>
          </cell>
          <cell r="AF47">
            <v>0</v>
          </cell>
          <cell r="AG47">
            <v>15000</v>
          </cell>
          <cell r="AH47">
            <v>57200</v>
          </cell>
          <cell r="AI47">
            <v>0</v>
          </cell>
          <cell r="AJ47">
            <v>0</v>
          </cell>
          <cell r="AK47">
            <v>243472.29166666666</v>
          </cell>
          <cell r="AL47">
            <v>9138.8916666666664</v>
          </cell>
          <cell r="AM47">
            <v>7710.9398437500004</v>
          </cell>
          <cell r="AN47">
            <v>0</v>
          </cell>
          <cell r="AO47">
            <v>0</v>
          </cell>
          <cell r="AP47">
            <v>0</v>
          </cell>
          <cell r="AQ47">
            <v>16849.831510416669</v>
          </cell>
          <cell r="AR47">
            <v>226622.46015624999</v>
          </cell>
        </row>
        <row r="48">
          <cell r="B48">
            <v>39</v>
          </cell>
          <cell r="C48">
            <v>202215732043</v>
          </cell>
          <cell r="D48">
            <v>52500454</v>
          </cell>
          <cell r="E48">
            <v>28722</v>
          </cell>
          <cell r="F48">
            <v>36929</v>
          </cell>
          <cell r="H48" t="str">
            <v>LOZANO TRIANA ADRIANA MARCELA</v>
          </cell>
          <cell r="I48" t="str">
            <v>FUNDACION</v>
          </cell>
          <cell r="J48">
            <v>102130</v>
          </cell>
          <cell r="K48" t="str">
            <v>CRUZ BLANCA</v>
          </cell>
          <cell r="L48" t="str">
            <v>ISS</v>
          </cell>
          <cell r="M48" t="str">
            <v>AGENTE CALL CENTER</v>
          </cell>
          <cell r="N48">
            <v>286000</v>
          </cell>
          <cell r="O48">
            <v>15</v>
          </cell>
          <cell r="T48">
            <v>32</v>
          </cell>
          <cell r="U48">
            <v>6</v>
          </cell>
          <cell r="X48">
            <v>143000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13346.666666666666</v>
          </cell>
          <cell r="AE48">
            <v>14300</v>
          </cell>
          <cell r="AF48">
            <v>0</v>
          </cell>
          <cell r="AG48">
            <v>15000</v>
          </cell>
          <cell r="AH48">
            <v>57200</v>
          </cell>
          <cell r="AI48">
            <v>0</v>
          </cell>
          <cell r="AJ48">
            <v>0</v>
          </cell>
          <cell r="AK48">
            <v>242846.66666666666</v>
          </cell>
          <cell r="AL48">
            <v>9113.8666666666668</v>
          </cell>
          <cell r="AM48">
            <v>7689.8249999999998</v>
          </cell>
          <cell r="AN48">
            <v>0</v>
          </cell>
          <cell r="AO48">
            <v>0</v>
          </cell>
          <cell r="AP48">
            <v>0</v>
          </cell>
          <cell r="AQ48">
            <v>16803.691666666666</v>
          </cell>
          <cell r="AR48">
            <v>226042.97499999998</v>
          </cell>
        </row>
        <row r="49">
          <cell r="B49">
            <v>40</v>
          </cell>
          <cell r="C49">
            <v>202215732068</v>
          </cell>
          <cell r="D49">
            <v>52341083</v>
          </cell>
          <cell r="E49">
            <v>27597</v>
          </cell>
          <cell r="F49">
            <v>36929</v>
          </cell>
          <cell r="H49" t="str">
            <v>OCAMPO VARGAS ANGELICA</v>
          </cell>
          <cell r="I49" t="str">
            <v>FUNDACION</v>
          </cell>
          <cell r="J49">
            <v>102130</v>
          </cell>
          <cell r="K49" t="str">
            <v>COMPENSAR</v>
          </cell>
          <cell r="L49" t="str">
            <v>PORVENIR?</v>
          </cell>
          <cell r="M49" t="str">
            <v>AGENTE CALL CENTER</v>
          </cell>
          <cell r="N49">
            <v>286000</v>
          </cell>
          <cell r="O49">
            <v>15</v>
          </cell>
          <cell r="U49">
            <v>6</v>
          </cell>
          <cell r="X49">
            <v>143000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14300</v>
          </cell>
          <cell r="AF49">
            <v>0</v>
          </cell>
          <cell r="AG49">
            <v>15000</v>
          </cell>
          <cell r="AH49">
            <v>57200</v>
          </cell>
          <cell r="AI49">
            <v>0</v>
          </cell>
          <cell r="AJ49">
            <v>0</v>
          </cell>
          <cell r="AK49">
            <v>229500</v>
          </cell>
          <cell r="AL49">
            <v>8580</v>
          </cell>
          <cell r="AM49">
            <v>7239.3750000000009</v>
          </cell>
          <cell r="AN49">
            <v>0</v>
          </cell>
          <cell r="AO49">
            <v>0</v>
          </cell>
          <cell r="AP49">
            <v>0</v>
          </cell>
          <cell r="AQ49">
            <v>15819.375</v>
          </cell>
          <cell r="AR49">
            <v>213680.625</v>
          </cell>
        </row>
        <row r="50">
          <cell r="B50">
            <v>41</v>
          </cell>
          <cell r="C50">
            <v>202215705793</v>
          </cell>
          <cell r="D50">
            <v>39792396</v>
          </cell>
          <cell r="E50">
            <v>26426</v>
          </cell>
          <cell r="F50">
            <v>36711</v>
          </cell>
          <cell r="H50" t="str">
            <v>OCHOA GAMBOA CAROLINA</v>
          </cell>
          <cell r="I50" t="str">
            <v>FUNDACION</v>
          </cell>
          <cell r="J50">
            <v>102130</v>
          </cell>
          <cell r="K50" t="str">
            <v>SALUD TOTAL</v>
          </cell>
          <cell r="L50" t="str">
            <v>SKANDIA</v>
          </cell>
          <cell r="M50" t="str">
            <v>AGENTE CALL CENTER</v>
          </cell>
          <cell r="N50">
            <v>286000</v>
          </cell>
          <cell r="O50">
            <v>15</v>
          </cell>
          <cell r="Q50">
            <v>0</v>
          </cell>
          <cell r="T50">
            <v>36</v>
          </cell>
          <cell r="U50">
            <v>6</v>
          </cell>
          <cell r="X50">
            <v>143000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15015</v>
          </cell>
          <cell r="AE50">
            <v>14300</v>
          </cell>
          <cell r="AF50">
            <v>0</v>
          </cell>
          <cell r="AG50">
            <v>15000</v>
          </cell>
          <cell r="AH50">
            <v>57200</v>
          </cell>
          <cell r="AI50">
            <v>0</v>
          </cell>
          <cell r="AJ50">
            <v>0</v>
          </cell>
          <cell r="AK50">
            <v>244515</v>
          </cell>
          <cell r="AL50">
            <v>9180.6</v>
          </cell>
          <cell r="AM50">
            <v>7746.1312500000004</v>
          </cell>
          <cell r="AN50">
            <v>0</v>
          </cell>
          <cell r="AO50">
            <v>0</v>
          </cell>
          <cell r="AP50">
            <v>0</v>
          </cell>
          <cell r="AQ50">
            <v>16926.731250000001</v>
          </cell>
          <cell r="AR50">
            <v>227588.26874999999</v>
          </cell>
        </row>
        <row r="51">
          <cell r="B51">
            <v>42</v>
          </cell>
          <cell r="C51">
            <v>202215732075</v>
          </cell>
          <cell r="D51">
            <v>51950897</v>
          </cell>
          <cell r="E51">
            <v>25172</v>
          </cell>
          <cell r="F51">
            <v>36929</v>
          </cell>
          <cell r="H51" t="str">
            <v>PINEDA RAMIREZ DORIS</v>
          </cell>
          <cell r="I51" t="str">
            <v>FUNDACION</v>
          </cell>
          <cell r="J51">
            <v>102130</v>
          </cell>
          <cell r="K51" t="str">
            <v>CRUZ BLANCA</v>
          </cell>
          <cell r="L51" t="str">
            <v>HORIZONTE</v>
          </cell>
          <cell r="M51" t="str">
            <v>AGENTE CALL CENTER</v>
          </cell>
          <cell r="N51">
            <v>286000</v>
          </cell>
          <cell r="O51">
            <v>15</v>
          </cell>
          <cell r="U51">
            <v>6</v>
          </cell>
          <cell r="X51">
            <v>143000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14300</v>
          </cell>
          <cell r="AF51">
            <v>0</v>
          </cell>
          <cell r="AG51">
            <v>15000</v>
          </cell>
          <cell r="AH51">
            <v>57200</v>
          </cell>
          <cell r="AI51">
            <v>0</v>
          </cell>
          <cell r="AJ51">
            <v>0</v>
          </cell>
          <cell r="AK51">
            <v>229500</v>
          </cell>
          <cell r="AL51">
            <v>8580</v>
          </cell>
          <cell r="AM51">
            <v>7239.3750000000009</v>
          </cell>
          <cell r="AN51">
            <v>0</v>
          </cell>
          <cell r="AO51">
            <v>0</v>
          </cell>
          <cell r="AP51">
            <v>0</v>
          </cell>
          <cell r="AQ51">
            <v>15819.375</v>
          </cell>
          <cell r="AR51">
            <v>213680.625</v>
          </cell>
        </row>
        <row r="52">
          <cell r="B52">
            <v>43</v>
          </cell>
          <cell r="C52">
            <v>202215705850</v>
          </cell>
          <cell r="D52">
            <v>51980903</v>
          </cell>
          <cell r="E52">
            <v>25587</v>
          </cell>
          <cell r="F52">
            <v>36711</v>
          </cell>
          <cell r="H52" t="str">
            <v>QUITIAN PEÑA DERLY ROCIO</v>
          </cell>
          <cell r="I52" t="str">
            <v>FUNDACION</v>
          </cell>
          <cell r="J52">
            <v>102130</v>
          </cell>
          <cell r="K52" t="str">
            <v>FAMISANAR</v>
          </cell>
          <cell r="L52" t="str">
            <v>PORVENIR</v>
          </cell>
          <cell r="M52" t="str">
            <v>AGENTE CALL CENTER</v>
          </cell>
          <cell r="N52">
            <v>286000</v>
          </cell>
          <cell r="O52">
            <v>15</v>
          </cell>
          <cell r="U52">
            <v>6</v>
          </cell>
          <cell r="X52">
            <v>143000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14300</v>
          </cell>
          <cell r="AF52">
            <v>0</v>
          </cell>
          <cell r="AG52">
            <v>15000</v>
          </cell>
          <cell r="AH52">
            <v>57200</v>
          </cell>
          <cell r="AI52">
            <v>0</v>
          </cell>
          <cell r="AJ52">
            <v>0</v>
          </cell>
          <cell r="AK52">
            <v>229500</v>
          </cell>
          <cell r="AL52">
            <v>8580</v>
          </cell>
          <cell r="AM52">
            <v>7239.3750000000009</v>
          </cell>
          <cell r="AN52">
            <v>0</v>
          </cell>
          <cell r="AO52">
            <v>0</v>
          </cell>
          <cell r="AP52">
            <v>0</v>
          </cell>
          <cell r="AQ52">
            <v>15819.375</v>
          </cell>
          <cell r="AR52">
            <v>213680.625</v>
          </cell>
        </row>
        <row r="53">
          <cell r="B53">
            <v>44</v>
          </cell>
          <cell r="C53">
            <v>202215741500</v>
          </cell>
          <cell r="D53">
            <v>80023512</v>
          </cell>
          <cell r="E53">
            <v>29063</v>
          </cell>
          <cell r="F53">
            <v>37013</v>
          </cell>
          <cell r="H53" t="str">
            <v>RIVAS REYES DOUGLAS EDUARDO</v>
          </cell>
          <cell r="I53" t="str">
            <v>FUNDACION</v>
          </cell>
          <cell r="J53">
            <v>102130</v>
          </cell>
          <cell r="K53" t="str">
            <v>CRUZ BLANCA</v>
          </cell>
          <cell r="L53" t="str">
            <v>SANTANDER</v>
          </cell>
          <cell r="M53" t="str">
            <v>AGENTE CALL CENTER</v>
          </cell>
          <cell r="N53">
            <v>286000</v>
          </cell>
          <cell r="O53">
            <v>15</v>
          </cell>
          <cell r="U53">
            <v>6</v>
          </cell>
          <cell r="X53">
            <v>143000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14300</v>
          </cell>
          <cell r="AF53">
            <v>0</v>
          </cell>
          <cell r="AG53">
            <v>15000</v>
          </cell>
          <cell r="AH53">
            <v>57200</v>
          </cell>
          <cell r="AI53">
            <v>0</v>
          </cell>
          <cell r="AJ53">
            <v>0</v>
          </cell>
          <cell r="AK53">
            <v>229500</v>
          </cell>
          <cell r="AL53">
            <v>8580</v>
          </cell>
          <cell r="AM53">
            <v>7239.3750000000009</v>
          </cell>
          <cell r="AN53">
            <v>0</v>
          </cell>
          <cell r="AO53">
            <v>0</v>
          </cell>
          <cell r="AP53">
            <v>0</v>
          </cell>
          <cell r="AQ53">
            <v>15819.375</v>
          </cell>
          <cell r="AR53">
            <v>213680.625</v>
          </cell>
        </row>
        <row r="54">
          <cell r="B54">
            <v>45</v>
          </cell>
          <cell r="C54">
            <v>2011000851382</v>
          </cell>
          <cell r="D54">
            <v>79709031</v>
          </cell>
          <cell r="E54">
            <v>26789</v>
          </cell>
          <cell r="F54">
            <v>36711</v>
          </cell>
          <cell r="H54" t="str">
            <v>RODRIGUEZ LUENGAS ROLANDO</v>
          </cell>
          <cell r="I54" t="str">
            <v>FUNDACION</v>
          </cell>
          <cell r="J54">
            <v>102130</v>
          </cell>
          <cell r="K54" t="str">
            <v>COMPENSAR</v>
          </cell>
          <cell r="L54" t="str">
            <v>PROTECCION</v>
          </cell>
          <cell r="M54" t="str">
            <v>AGENTE CALL CENTER</v>
          </cell>
          <cell r="N54">
            <v>286000</v>
          </cell>
          <cell r="O54">
            <v>15</v>
          </cell>
          <cell r="U54">
            <v>6</v>
          </cell>
          <cell r="X54">
            <v>143000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14300</v>
          </cell>
          <cell r="AF54">
            <v>0</v>
          </cell>
          <cell r="AG54">
            <v>15000</v>
          </cell>
          <cell r="AH54">
            <v>57200</v>
          </cell>
          <cell r="AI54">
            <v>0</v>
          </cell>
          <cell r="AJ54">
            <v>0</v>
          </cell>
          <cell r="AK54">
            <v>229500</v>
          </cell>
          <cell r="AL54">
            <v>8580</v>
          </cell>
          <cell r="AM54">
            <v>7239.3750000000009</v>
          </cell>
          <cell r="AN54">
            <v>0</v>
          </cell>
          <cell r="AO54">
            <v>0</v>
          </cell>
          <cell r="AP54">
            <v>0</v>
          </cell>
          <cell r="AQ54">
            <v>15819.375</v>
          </cell>
          <cell r="AR54">
            <v>213680.625</v>
          </cell>
        </row>
        <row r="55">
          <cell r="B55">
            <v>46</v>
          </cell>
          <cell r="C55">
            <v>202215705835</v>
          </cell>
          <cell r="D55">
            <v>52081144</v>
          </cell>
          <cell r="E55">
            <v>26926</v>
          </cell>
          <cell r="F55">
            <v>36711</v>
          </cell>
          <cell r="H55" t="str">
            <v>RODRIGUEZ PULIDO LUZ ADRIANA</v>
          </cell>
          <cell r="I55" t="str">
            <v>FUNDACION</v>
          </cell>
          <cell r="J55">
            <v>102130</v>
          </cell>
          <cell r="K55" t="str">
            <v>SALUD TOTAL</v>
          </cell>
          <cell r="L55" t="str">
            <v>SKANDIA</v>
          </cell>
          <cell r="M55" t="str">
            <v>AGENTE CALL CENTER</v>
          </cell>
          <cell r="N55">
            <v>286000</v>
          </cell>
          <cell r="O55">
            <v>15</v>
          </cell>
          <cell r="T55">
            <v>5</v>
          </cell>
          <cell r="U55">
            <v>6</v>
          </cell>
          <cell r="V55">
            <v>6</v>
          </cell>
          <cell r="X55">
            <v>143000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2085.4166666666665</v>
          </cell>
          <cell r="AE55">
            <v>14300</v>
          </cell>
          <cell r="AF55">
            <v>7150</v>
          </cell>
          <cell r="AG55">
            <v>15000</v>
          </cell>
          <cell r="AH55">
            <v>57200</v>
          </cell>
          <cell r="AI55">
            <v>0</v>
          </cell>
          <cell r="AJ55">
            <v>0</v>
          </cell>
          <cell r="AK55">
            <v>238735.41666666666</v>
          </cell>
          <cell r="AL55">
            <v>8949.4166666666661</v>
          </cell>
          <cell r="AM55">
            <v>7551.0703125</v>
          </cell>
          <cell r="AN55">
            <v>0</v>
          </cell>
          <cell r="AO55">
            <v>50000</v>
          </cell>
          <cell r="AP55">
            <v>0</v>
          </cell>
          <cell r="AQ55">
            <v>66500.486979166657</v>
          </cell>
          <cell r="AR55">
            <v>172234.9296875</v>
          </cell>
        </row>
        <row r="56">
          <cell r="B56">
            <v>47</v>
          </cell>
          <cell r="C56">
            <v>202215732100</v>
          </cell>
          <cell r="D56">
            <v>52395538</v>
          </cell>
          <cell r="E56">
            <v>29085</v>
          </cell>
          <cell r="F56">
            <v>36929</v>
          </cell>
          <cell r="H56" t="str">
            <v>ROJAS MARIA DEL PILAR</v>
          </cell>
          <cell r="I56" t="str">
            <v>FUNDACION</v>
          </cell>
          <cell r="J56">
            <v>102130</v>
          </cell>
          <cell r="K56" t="str">
            <v>FAMISANAR</v>
          </cell>
          <cell r="L56" t="str">
            <v>HORIZONTE</v>
          </cell>
          <cell r="M56" t="str">
            <v>AGENTE CALL CENTER</v>
          </cell>
          <cell r="N56">
            <v>286000</v>
          </cell>
          <cell r="O56">
            <v>15</v>
          </cell>
          <cell r="T56">
            <v>36</v>
          </cell>
          <cell r="U56">
            <v>6</v>
          </cell>
          <cell r="X56">
            <v>143000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15015</v>
          </cell>
          <cell r="AE56">
            <v>14300</v>
          </cell>
          <cell r="AF56">
            <v>0</v>
          </cell>
          <cell r="AG56">
            <v>15000</v>
          </cell>
          <cell r="AH56">
            <v>57200</v>
          </cell>
          <cell r="AI56">
            <v>0</v>
          </cell>
          <cell r="AJ56">
            <v>0</v>
          </cell>
          <cell r="AK56">
            <v>244515</v>
          </cell>
          <cell r="AL56">
            <v>9180.6</v>
          </cell>
          <cell r="AM56">
            <v>7746.1312500000004</v>
          </cell>
          <cell r="AN56">
            <v>0</v>
          </cell>
          <cell r="AO56">
            <v>0</v>
          </cell>
          <cell r="AP56">
            <v>0</v>
          </cell>
          <cell r="AQ56">
            <v>16926.731250000001</v>
          </cell>
          <cell r="AR56">
            <v>227588.26874999999</v>
          </cell>
        </row>
        <row r="57">
          <cell r="B57">
            <v>48</v>
          </cell>
          <cell r="C57">
            <v>202215705828</v>
          </cell>
          <cell r="D57">
            <v>52715623</v>
          </cell>
          <cell r="E57">
            <v>29883</v>
          </cell>
          <cell r="F57">
            <v>36711</v>
          </cell>
          <cell r="H57" t="str">
            <v>ROSAS TORO MONICA LILIANA</v>
          </cell>
          <cell r="I57" t="str">
            <v>FUNDACION</v>
          </cell>
          <cell r="J57">
            <v>102130</v>
          </cell>
          <cell r="K57" t="str">
            <v>SALUD TOTAL</v>
          </cell>
          <cell r="L57" t="str">
            <v>PORVENIR</v>
          </cell>
          <cell r="M57" t="str">
            <v>AGENTE CALL CENTER</v>
          </cell>
          <cell r="N57">
            <v>286000</v>
          </cell>
          <cell r="O57">
            <v>15</v>
          </cell>
          <cell r="Q57">
            <v>0</v>
          </cell>
          <cell r="T57">
            <v>33.5</v>
          </cell>
          <cell r="U57">
            <v>6</v>
          </cell>
          <cell r="X57">
            <v>143000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13972.291666666666</v>
          </cell>
          <cell r="AE57">
            <v>14300</v>
          </cell>
          <cell r="AF57">
            <v>0</v>
          </cell>
          <cell r="AG57">
            <v>15000</v>
          </cell>
          <cell r="AH57">
            <v>57200</v>
          </cell>
          <cell r="AI57">
            <v>0</v>
          </cell>
          <cell r="AJ57">
            <v>0</v>
          </cell>
          <cell r="AK57">
            <v>243472.29166666666</v>
          </cell>
          <cell r="AL57">
            <v>9138.8916666666664</v>
          </cell>
          <cell r="AM57">
            <v>7710.9398437500004</v>
          </cell>
          <cell r="AN57">
            <v>0</v>
          </cell>
          <cell r="AO57">
            <v>0</v>
          </cell>
          <cell r="AP57">
            <v>0</v>
          </cell>
          <cell r="AQ57">
            <v>16849.831510416669</v>
          </cell>
          <cell r="AR57">
            <v>226622.46015624999</v>
          </cell>
        </row>
        <row r="58">
          <cell r="B58">
            <v>49</v>
          </cell>
          <cell r="C58">
            <v>202215741490</v>
          </cell>
          <cell r="D58">
            <v>80063441</v>
          </cell>
          <cell r="E58">
            <v>28991</v>
          </cell>
          <cell r="F58">
            <v>37013</v>
          </cell>
          <cell r="H58" t="str">
            <v>TIBOCHA VELASCO JONATHAN FERNANDO</v>
          </cell>
          <cell r="I58" t="str">
            <v>FUNDACION</v>
          </cell>
          <cell r="J58">
            <v>102130</v>
          </cell>
          <cell r="K58" t="str">
            <v>FAMISANAR</v>
          </cell>
          <cell r="L58" t="str">
            <v>HORIZONTE</v>
          </cell>
          <cell r="M58" t="str">
            <v>AGENTE CALL CENTER</v>
          </cell>
          <cell r="N58">
            <v>286000</v>
          </cell>
          <cell r="O58">
            <v>13</v>
          </cell>
          <cell r="Q58">
            <v>2</v>
          </cell>
          <cell r="U58">
            <v>6</v>
          </cell>
          <cell r="X58">
            <v>123933.33333333334</v>
          </cell>
          <cell r="Y58">
            <v>0</v>
          </cell>
          <cell r="Z58">
            <v>19066.666666666668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14300</v>
          </cell>
          <cell r="AF58">
            <v>0</v>
          </cell>
          <cell r="AG58">
            <v>13000</v>
          </cell>
          <cell r="AH58">
            <v>57200</v>
          </cell>
          <cell r="AI58">
            <v>0</v>
          </cell>
          <cell r="AJ58">
            <v>0</v>
          </cell>
          <cell r="AK58">
            <v>227500</v>
          </cell>
          <cell r="AL58">
            <v>8580</v>
          </cell>
          <cell r="AM58">
            <v>7239.3750000000009</v>
          </cell>
          <cell r="AN58">
            <v>0</v>
          </cell>
          <cell r="AO58">
            <v>0</v>
          </cell>
          <cell r="AP58">
            <v>0</v>
          </cell>
          <cell r="AQ58">
            <v>15819.375</v>
          </cell>
          <cell r="AR58">
            <v>211680.625</v>
          </cell>
        </row>
        <row r="59">
          <cell r="B59">
            <v>50</v>
          </cell>
          <cell r="C59">
            <v>202215714255</v>
          </cell>
          <cell r="D59">
            <v>52771622</v>
          </cell>
          <cell r="E59">
            <v>29372</v>
          </cell>
          <cell r="F59">
            <v>36711</v>
          </cell>
          <cell r="H59" t="str">
            <v>URREGO OSPITIA MARY LUZ</v>
          </cell>
          <cell r="I59" t="str">
            <v>FUNDACION</v>
          </cell>
          <cell r="J59">
            <v>102130</v>
          </cell>
          <cell r="K59" t="str">
            <v>CAFÉ SALUD</v>
          </cell>
          <cell r="L59" t="str">
            <v>SKANDIA</v>
          </cell>
          <cell r="M59" t="str">
            <v>AGENTE CALL CENTER</v>
          </cell>
          <cell r="N59">
            <v>286000</v>
          </cell>
          <cell r="O59">
            <v>15</v>
          </cell>
          <cell r="T59">
            <v>48.5</v>
          </cell>
          <cell r="V59">
            <v>6</v>
          </cell>
          <cell r="X59">
            <v>143000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20228.541666666664</v>
          </cell>
          <cell r="AE59">
            <v>0</v>
          </cell>
          <cell r="AF59">
            <v>7150</v>
          </cell>
          <cell r="AG59">
            <v>15000</v>
          </cell>
          <cell r="AH59">
            <v>57200</v>
          </cell>
          <cell r="AI59">
            <v>0</v>
          </cell>
          <cell r="AJ59">
            <v>0</v>
          </cell>
          <cell r="AK59">
            <v>242578.54166666666</v>
          </cell>
          <cell r="AL59">
            <v>9103.1416666666664</v>
          </cell>
          <cell r="AM59">
            <v>7680.7757812500004</v>
          </cell>
          <cell r="AN59">
            <v>0</v>
          </cell>
          <cell r="AO59">
            <v>0</v>
          </cell>
          <cell r="AP59">
            <v>0</v>
          </cell>
          <cell r="AQ59">
            <v>16783.917447916669</v>
          </cell>
          <cell r="AR59">
            <v>225794.62421874999</v>
          </cell>
        </row>
        <row r="60">
          <cell r="I60" t="str">
            <v>Total FUNDACION</v>
          </cell>
          <cell r="N60">
            <v>8008000</v>
          </cell>
          <cell r="O60">
            <v>417</v>
          </cell>
          <cell r="P60">
            <v>0</v>
          </cell>
          <cell r="Q60">
            <v>2</v>
          </cell>
          <cell r="R60">
            <v>0</v>
          </cell>
          <cell r="S60">
            <v>0</v>
          </cell>
          <cell r="T60">
            <v>450.5</v>
          </cell>
          <cell r="U60">
            <v>150</v>
          </cell>
          <cell r="V60">
            <v>18</v>
          </cell>
          <cell r="W60">
            <v>0</v>
          </cell>
          <cell r="X60">
            <v>3975400.0000000005</v>
          </cell>
          <cell r="Y60">
            <v>0</v>
          </cell>
          <cell r="Z60">
            <v>19066.666666666668</v>
          </cell>
          <cell r="AA60">
            <v>0</v>
          </cell>
          <cell r="AB60">
            <v>0</v>
          </cell>
          <cell r="AC60">
            <v>0</v>
          </cell>
          <cell r="AD60">
            <v>187896.04166666666</v>
          </cell>
          <cell r="AE60">
            <v>357500</v>
          </cell>
          <cell r="AF60">
            <v>21450</v>
          </cell>
          <cell r="AG60">
            <v>417000</v>
          </cell>
          <cell r="AH60">
            <v>1601600</v>
          </cell>
          <cell r="AI60">
            <v>0</v>
          </cell>
          <cell r="AJ60">
            <v>29791</v>
          </cell>
          <cell r="AK60">
            <v>6609703.708333334</v>
          </cell>
          <cell r="AL60">
            <v>247708.14833333335</v>
          </cell>
          <cell r="AM60">
            <v>209003.75015625003</v>
          </cell>
          <cell r="AN60">
            <v>0</v>
          </cell>
          <cell r="AO60">
            <v>230000</v>
          </cell>
          <cell r="AP60">
            <v>0</v>
          </cell>
          <cell r="AQ60">
            <v>686711.8984895834</v>
          </cell>
          <cell r="AR60">
            <v>5922991.8098437488</v>
          </cell>
        </row>
        <row r="61">
          <cell r="B61">
            <v>51</v>
          </cell>
          <cell r="C61">
            <v>202215716118</v>
          </cell>
          <cell r="D61">
            <v>52346168</v>
          </cell>
          <cell r="E61">
            <v>28050</v>
          </cell>
          <cell r="F61">
            <v>36739</v>
          </cell>
          <cell r="H61" t="str">
            <v>GARCERA RODIGUEZ ANA MARIA</v>
          </cell>
          <cell r="I61" t="str">
            <v>HORIZONTE</v>
          </cell>
          <cell r="J61">
            <v>102140</v>
          </cell>
          <cell r="K61" t="str">
            <v>COMPENSAR</v>
          </cell>
          <cell r="L61" t="str">
            <v>HORIZONTE</v>
          </cell>
          <cell r="M61" t="str">
            <v>AGENTE CALL CENTER</v>
          </cell>
          <cell r="N61">
            <v>320000</v>
          </cell>
          <cell r="O61">
            <v>15</v>
          </cell>
          <cell r="X61">
            <v>160000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15000</v>
          </cell>
          <cell r="AH61">
            <v>0</v>
          </cell>
          <cell r="AI61">
            <v>0</v>
          </cell>
          <cell r="AJ61">
            <v>0</v>
          </cell>
          <cell r="AK61">
            <v>175000</v>
          </cell>
          <cell r="AL61">
            <v>6400</v>
          </cell>
          <cell r="AM61">
            <v>5400</v>
          </cell>
          <cell r="AN61">
            <v>0</v>
          </cell>
          <cell r="AO61">
            <v>0</v>
          </cell>
          <cell r="AP61">
            <v>0</v>
          </cell>
          <cell r="AQ61">
            <v>11800</v>
          </cell>
          <cell r="AR61">
            <v>163200</v>
          </cell>
        </row>
        <row r="62">
          <cell r="B62">
            <v>52</v>
          </cell>
          <cell r="C62">
            <v>202215716189</v>
          </cell>
          <cell r="D62">
            <v>79810729</v>
          </cell>
          <cell r="E62">
            <v>26224</v>
          </cell>
          <cell r="F62">
            <v>36739</v>
          </cell>
          <cell r="H62" t="str">
            <v>GRANADOS RIVERA HECTOR JULIAN</v>
          </cell>
          <cell r="I62" t="str">
            <v>HORIZONTE</v>
          </cell>
          <cell r="J62">
            <v>102140</v>
          </cell>
          <cell r="K62" t="str">
            <v>COMPENSAR</v>
          </cell>
          <cell r="L62" t="str">
            <v>HORIZONTE</v>
          </cell>
          <cell r="M62" t="str">
            <v>AGENTE CALL CENTER</v>
          </cell>
          <cell r="N62">
            <v>320000</v>
          </cell>
          <cell r="O62">
            <v>15</v>
          </cell>
          <cell r="X62">
            <v>160000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15000</v>
          </cell>
          <cell r="AH62">
            <v>0</v>
          </cell>
          <cell r="AI62">
            <v>0</v>
          </cell>
          <cell r="AJ62">
            <v>0</v>
          </cell>
          <cell r="AK62">
            <v>175000</v>
          </cell>
          <cell r="AL62">
            <v>6400</v>
          </cell>
          <cell r="AM62">
            <v>5400</v>
          </cell>
          <cell r="AN62">
            <v>0</v>
          </cell>
          <cell r="AO62">
            <v>0</v>
          </cell>
          <cell r="AP62">
            <v>0</v>
          </cell>
          <cell r="AQ62">
            <v>11800</v>
          </cell>
          <cell r="AR62">
            <v>163200</v>
          </cell>
        </row>
        <row r="63">
          <cell r="B63">
            <v>53</v>
          </cell>
          <cell r="C63">
            <v>202215716140</v>
          </cell>
          <cell r="D63">
            <v>52314987</v>
          </cell>
          <cell r="E63">
            <v>27724</v>
          </cell>
          <cell r="F63">
            <v>36739</v>
          </cell>
          <cell r="H63" t="str">
            <v>MEJIA YASNO GUELDY CLAIR</v>
          </cell>
          <cell r="I63" t="str">
            <v>HORIZONTE</v>
          </cell>
          <cell r="J63">
            <v>102140</v>
          </cell>
          <cell r="K63" t="str">
            <v>FAMISANAR</v>
          </cell>
          <cell r="L63" t="str">
            <v>PORVENIR</v>
          </cell>
          <cell r="M63" t="str">
            <v>AGENTE CALL CENTER</v>
          </cell>
          <cell r="N63">
            <v>320000</v>
          </cell>
          <cell r="O63">
            <v>15</v>
          </cell>
          <cell r="X63">
            <v>160000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15000</v>
          </cell>
          <cell r="AH63">
            <v>0</v>
          </cell>
          <cell r="AI63">
            <v>0</v>
          </cell>
          <cell r="AJ63">
            <v>0</v>
          </cell>
          <cell r="AK63">
            <v>175000</v>
          </cell>
          <cell r="AL63">
            <v>6400</v>
          </cell>
          <cell r="AM63">
            <v>5400</v>
          </cell>
          <cell r="AN63">
            <v>0</v>
          </cell>
          <cell r="AO63">
            <v>0</v>
          </cell>
          <cell r="AP63">
            <v>0</v>
          </cell>
          <cell r="AQ63">
            <v>11800</v>
          </cell>
          <cell r="AR63">
            <v>163200</v>
          </cell>
        </row>
        <row r="64">
          <cell r="B64">
            <v>54</v>
          </cell>
          <cell r="C64">
            <v>202215716083</v>
          </cell>
          <cell r="D64">
            <v>51771438</v>
          </cell>
          <cell r="E64">
            <v>23840</v>
          </cell>
          <cell r="F64">
            <v>36739</v>
          </cell>
          <cell r="H64" t="str">
            <v>PEREZ MENDEZ STELLA MARIA</v>
          </cell>
          <cell r="I64" t="str">
            <v>HORIZONTE</v>
          </cell>
          <cell r="J64">
            <v>102140</v>
          </cell>
          <cell r="K64" t="str">
            <v>COMPENSAR</v>
          </cell>
          <cell r="L64" t="str">
            <v>SANTANDER</v>
          </cell>
          <cell r="M64" t="str">
            <v>AGENTE CALL CENTER</v>
          </cell>
          <cell r="N64">
            <v>320000</v>
          </cell>
          <cell r="O64">
            <v>15</v>
          </cell>
          <cell r="X64">
            <v>160000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15000</v>
          </cell>
          <cell r="AH64">
            <v>0</v>
          </cell>
          <cell r="AI64">
            <v>0</v>
          </cell>
          <cell r="AJ64">
            <v>0</v>
          </cell>
          <cell r="AK64">
            <v>175000</v>
          </cell>
          <cell r="AL64">
            <v>6400</v>
          </cell>
          <cell r="AM64">
            <v>5400</v>
          </cell>
          <cell r="AN64">
            <v>0</v>
          </cell>
          <cell r="AO64">
            <v>0</v>
          </cell>
          <cell r="AP64">
            <v>0</v>
          </cell>
          <cell r="AQ64">
            <v>11800</v>
          </cell>
          <cell r="AR64">
            <v>163200</v>
          </cell>
        </row>
        <row r="65">
          <cell r="B65">
            <v>55</v>
          </cell>
          <cell r="C65">
            <v>202215716132</v>
          </cell>
          <cell r="D65">
            <v>79733304</v>
          </cell>
          <cell r="E65">
            <v>29306</v>
          </cell>
          <cell r="F65">
            <v>36739</v>
          </cell>
          <cell r="H65" t="str">
            <v>RIVEROS SANCHEZ JAVIER ROBERTO</v>
          </cell>
          <cell r="I65" t="str">
            <v>HORIZONTE</v>
          </cell>
          <cell r="J65">
            <v>102140</v>
          </cell>
          <cell r="K65" t="str">
            <v>COLSEGUROS</v>
          </cell>
          <cell r="L65" t="str">
            <v>PROTECCION</v>
          </cell>
          <cell r="M65" t="str">
            <v>AGENTE CALL CENTER</v>
          </cell>
          <cell r="N65">
            <v>320000</v>
          </cell>
          <cell r="O65">
            <v>15</v>
          </cell>
          <cell r="X65">
            <v>160000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15000</v>
          </cell>
          <cell r="AH65">
            <v>0</v>
          </cell>
          <cell r="AI65">
            <v>0</v>
          </cell>
          <cell r="AJ65">
            <v>0</v>
          </cell>
          <cell r="AK65">
            <v>175000</v>
          </cell>
          <cell r="AL65">
            <v>6400</v>
          </cell>
          <cell r="AM65">
            <v>5400</v>
          </cell>
          <cell r="AN65">
            <v>0</v>
          </cell>
          <cell r="AO65">
            <v>0</v>
          </cell>
          <cell r="AP65">
            <v>0</v>
          </cell>
          <cell r="AQ65">
            <v>11800</v>
          </cell>
          <cell r="AR65">
            <v>163200</v>
          </cell>
        </row>
        <row r="66">
          <cell r="B66">
            <v>56</v>
          </cell>
          <cell r="C66">
            <v>202215716164</v>
          </cell>
          <cell r="D66">
            <v>79985345</v>
          </cell>
          <cell r="E66">
            <v>28762</v>
          </cell>
          <cell r="F66">
            <v>36739</v>
          </cell>
          <cell r="H66" t="str">
            <v>VEGA GIL CARLOS ASDRUBAL</v>
          </cell>
          <cell r="I66" t="str">
            <v>HORIZONTE</v>
          </cell>
          <cell r="J66">
            <v>102140</v>
          </cell>
          <cell r="K66" t="str">
            <v>SANITAS</v>
          </cell>
          <cell r="L66" t="str">
            <v>HORIZONTE</v>
          </cell>
          <cell r="M66" t="str">
            <v>AGENTE CALL CENTER</v>
          </cell>
          <cell r="N66">
            <v>320000</v>
          </cell>
          <cell r="O66">
            <v>15</v>
          </cell>
          <cell r="X66">
            <v>160000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15000</v>
          </cell>
          <cell r="AH66">
            <v>0</v>
          </cell>
          <cell r="AI66">
            <v>0</v>
          </cell>
          <cell r="AJ66">
            <v>0</v>
          </cell>
          <cell r="AK66">
            <v>175000</v>
          </cell>
          <cell r="AL66">
            <v>6400</v>
          </cell>
          <cell r="AM66">
            <v>5400</v>
          </cell>
          <cell r="AN66">
            <v>0</v>
          </cell>
          <cell r="AO66">
            <v>0</v>
          </cell>
          <cell r="AP66">
            <v>0</v>
          </cell>
          <cell r="AQ66">
            <v>11800</v>
          </cell>
          <cell r="AR66">
            <v>163200</v>
          </cell>
        </row>
        <row r="67">
          <cell r="I67" t="str">
            <v>Total HORIZONTE</v>
          </cell>
          <cell r="N67">
            <v>1920000</v>
          </cell>
          <cell r="O67">
            <v>90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960000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90000</v>
          </cell>
          <cell r="AH67">
            <v>0</v>
          </cell>
          <cell r="AI67">
            <v>0</v>
          </cell>
          <cell r="AJ67">
            <v>0</v>
          </cell>
          <cell r="AK67">
            <v>1050000</v>
          </cell>
          <cell r="AL67">
            <v>38400</v>
          </cell>
          <cell r="AM67">
            <v>32400</v>
          </cell>
          <cell r="AN67">
            <v>0</v>
          </cell>
          <cell r="AO67">
            <v>0</v>
          </cell>
          <cell r="AP67">
            <v>0</v>
          </cell>
          <cell r="AQ67">
            <v>70800</v>
          </cell>
          <cell r="AR67">
            <v>979200</v>
          </cell>
        </row>
        <row r="68">
          <cell r="B68">
            <v>57</v>
          </cell>
          <cell r="C68">
            <v>2093015794760</v>
          </cell>
          <cell r="D68">
            <v>79951094</v>
          </cell>
          <cell r="E68">
            <v>28994</v>
          </cell>
          <cell r="F68">
            <v>36923</v>
          </cell>
          <cell r="H68" t="str">
            <v>ACEVEDO FLOREZ ALEXANDER</v>
          </cell>
          <cell r="I68" t="str">
            <v>PANAMCO</v>
          </cell>
          <cell r="J68">
            <v>102150</v>
          </cell>
          <cell r="K68" t="str">
            <v>FAMISANAR</v>
          </cell>
          <cell r="L68" t="str">
            <v>HORIZONTE</v>
          </cell>
          <cell r="M68" t="str">
            <v>AGENTE CALL CENTER</v>
          </cell>
          <cell r="N68">
            <v>286000</v>
          </cell>
          <cell r="O68">
            <v>15</v>
          </cell>
          <cell r="X68">
            <v>143000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15000</v>
          </cell>
          <cell r="AH68">
            <v>79000</v>
          </cell>
          <cell r="AI68">
            <v>0</v>
          </cell>
          <cell r="AJ68">
            <v>0</v>
          </cell>
          <cell r="AK68">
            <v>237000</v>
          </cell>
          <cell r="AL68">
            <v>8880</v>
          </cell>
          <cell r="AM68">
            <v>7492.5000000000009</v>
          </cell>
          <cell r="AN68">
            <v>0</v>
          </cell>
          <cell r="AO68">
            <v>0</v>
          </cell>
          <cell r="AP68">
            <v>0</v>
          </cell>
          <cell r="AQ68">
            <v>16372.5</v>
          </cell>
          <cell r="AR68">
            <v>220627.5</v>
          </cell>
        </row>
        <row r="69">
          <cell r="B69">
            <v>58</v>
          </cell>
          <cell r="C69">
            <v>2078005159085</v>
          </cell>
          <cell r="D69">
            <v>52488316</v>
          </cell>
          <cell r="E69">
            <v>28193</v>
          </cell>
          <cell r="F69">
            <v>36923</v>
          </cell>
          <cell r="H69" t="str">
            <v>ALFONSO LUZ ADRIANA</v>
          </cell>
          <cell r="I69" t="str">
            <v>PANAMCO</v>
          </cell>
          <cell r="J69">
            <v>102150</v>
          </cell>
          <cell r="K69" t="str">
            <v>FAMISANAR</v>
          </cell>
          <cell r="L69" t="e">
            <v>#N/A</v>
          </cell>
          <cell r="M69" t="str">
            <v>AGENTE CALL CENTER</v>
          </cell>
          <cell r="N69">
            <v>286000</v>
          </cell>
          <cell r="O69">
            <v>15</v>
          </cell>
          <cell r="X69">
            <v>143000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30000</v>
          </cell>
          <cell r="AH69">
            <v>158000</v>
          </cell>
          <cell r="AI69">
            <v>0</v>
          </cell>
          <cell r="AJ69">
            <v>0</v>
          </cell>
          <cell r="AK69">
            <v>331000</v>
          </cell>
          <cell r="AL69">
            <v>12040</v>
          </cell>
          <cell r="AM69">
            <v>10158.75</v>
          </cell>
          <cell r="AN69">
            <v>0</v>
          </cell>
          <cell r="AO69">
            <v>0</v>
          </cell>
          <cell r="AP69">
            <v>0</v>
          </cell>
          <cell r="AQ69">
            <v>22198.75</v>
          </cell>
          <cell r="AR69">
            <v>308801.25</v>
          </cell>
        </row>
        <row r="70">
          <cell r="B70">
            <v>59</v>
          </cell>
          <cell r="C70">
            <v>2037015695586</v>
          </cell>
          <cell r="D70">
            <v>52320321</v>
          </cell>
          <cell r="E70">
            <v>27611</v>
          </cell>
          <cell r="F70">
            <v>36923</v>
          </cell>
          <cell r="H70" t="str">
            <v>BARRERA YANET</v>
          </cell>
          <cell r="I70" t="str">
            <v>PANAMCO</v>
          </cell>
          <cell r="J70">
            <v>102150</v>
          </cell>
          <cell r="K70" t="str">
            <v>COMPENSAR</v>
          </cell>
          <cell r="L70" t="e">
            <v>#N/A</v>
          </cell>
          <cell r="M70" t="str">
            <v>AGENTE CALL CENTER</v>
          </cell>
          <cell r="N70">
            <v>286000</v>
          </cell>
          <cell r="O70">
            <v>15</v>
          </cell>
          <cell r="X70">
            <v>143000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15000</v>
          </cell>
          <cell r="AH70">
            <v>79000</v>
          </cell>
          <cell r="AI70">
            <v>0</v>
          </cell>
          <cell r="AJ70">
            <v>0</v>
          </cell>
          <cell r="AK70">
            <v>237000</v>
          </cell>
          <cell r="AL70">
            <v>8880</v>
          </cell>
          <cell r="AM70">
            <v>7492.5000000000009</v>
          </cell>
          <cell r="AN70">
            <v>0</v>
          </cell>
          <cell r="AO70">
            <v>0</v>
          </cell>
          <cell r="AP70">
            <v>0</v>
          </cell>
          <cell r="AQ70">
            <v>16372.5</v>
          </cell>
          <cell r="AR70">
            <v>220627.5</v>
          </cell>
        </row>
        <row r="71">
          <cell r="B71">
            <v>60</v>
          </cell>
          <cell r="C71">
            <v>2016015709294</v>
          </cell>
          <cell r="D71">
            <v>79958378</v>
          </cell>
          <cell r="F71">
            <v>37013</v>
          </cell>
          <cell r="H71" t="str">
            <v>BERNAL VILLEGA MIKE</v>
          </cell>
          <cell r="I71" t="str">
            <v>PANAMCO</v>
          </cell>
          <cell r="J71">
            <v>102150</v>
          </cell>
          <cell r="K71" t="str">
            <v>FAMISANAR</v>
          </cell>
          <cell r="L71" t="str">
            <v>PORVENIR</v>
          </cell>
          <cell r="M71" t="str">
            <v>AGENTE CALL CENTER</v>
          </cell>
          <cell r="N71">
            <v>286000</v>
          </cell>
          <cell r="O71">
            <v>15</v>
          </cell>
          <cell r="X71">
            <v>143000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15000</v>
          </cell>
          <cell r="AH71">
            <v>0</v>
          </cell>
          <cell r="AI71">
            <v>0</v>
          </cell>
          <cell r="AJ71">
            <v>0</v>
          </cell>
          <cell r="AK71">
            <v>158000</v>
          </cell>
          <cell r="AL71">
            <v>5720</v>
          </cell>
          <cell r="AM71">
            <v>4826.25</v>
          </cell>
          <cell r="AN71">
            <v>0</v>
          </cell>
          <cell r="AO71">
            <v>0</v>
          </cell>
          <cell r="AP71">
            <v>0</v>
          </cell>
          <cell r="AQ71">
            <v>10546.25</v>
          </cell>
          <cell r="AR71">
            <v>147453.75</v>
          </cell>
        </row>
        <row r="72">
          <cell r="B72">
            <v>61</v>
          </cell>
          <cell r="C72">
            <v>2022015719126</v>
          </cell>
          <cell r="D72">
            <v>39949597</v>
          </cell>
          <cell r="E72">
            <v>27549</v>
          </cell>
          <cell r="F72">
            <v>36923</v>
          </cell>
          <cell r="H72" t="str">
            <v>CAMPOS ROLDAN DEISSY HANETH</v>
          </cell>
          <cell r="I72" t="str">
            <v>PANAMCO</v>
          </cell>
          <cell r="J72">
            <v>102150</v>
          </cell>
          <cell r="K72" t="str">
            <v>FAMISANAR</v>
          </cell>
          <cell r="L72" t="e">
            <v>#N/A</v>
          </cell>
          <cell r="M72" t="str">
            <v>AGENTE CALL CENTER</v>
          </cell>
          <cell r="N72">
            <v>286000</v>
          </cell>
          <cell r="O72">
            <v>15</v>
          </cell>
          <cell r="X72">
            <v>143000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15000</v>
          </cell>
          <cell r="AH72">
            <v>158000</v>
          </cell>
          <cell r="AI72">
            <v>0</v>
          </cell>
          <cell r="AJ72">
            <v>0</v>
          </cell>
          <cell r="AK72">
            <v>316000</v>
          </cell>
          <cell r="AL72">
            <v>12040</v>
          </cell>
          <cell r="AM72">
            <v>10158.75</v>
          </cell>
          <cell r="AN72">
            <v>0</v>
          </cell>
          <cell r="AO72">
            <v>0</v>
          </cell>
          <cell r="AP72">
            <v>0</v>
          </cell>
          <cell r="AQ72">
            <v>22198.75</v>
          </cell>
          <cell r="AR72">
            <v>293801.25</v>
          </cell>
        </row>
        <row r="73">
          <cell r="B73">
            <v>62</v>
          </cell>
          <cell r="C73">
            <v>2093015794015</v>
          </cell>
          <cell r="D73">
            <v>46372627</v>
          </cell>
          <cell r="E73">
            <v>27318</v>
          </cell>
          <cell r="F73">
            <v>36923</v>
          </cell>
          <cell r="H73" t="str">
            <v>CARRILLO SILVA FRANCY JANETH</v>
          </cell>
          <cell r="I73" t="str">
            <v>PANAMCO</v>
          </cell>
          <cell r="J73">
            <v>102150</v>
          </cell>
          <cell r="K73" t="str">
            <v>CRUZ BLANCA</v>
          </cell>
          <cell r="L73" t="str">
            <v>HORIZONTE</v>
          </cell>
          <cell r="M73" t="str">
            <v>AGENTE CALL CENTER</v>
          </cell>
          <cell r="N73">
            <v>286000</v>
          </cell>
          <cell r="O73">
            <v>15</v>
          </cell>
          <cell r="X73">
            <v>143000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15000</v>
          </cell>
          <cell r="AH73">
            <v>79000</v>
          </cell>
          <cell r="AI73">
            <v>0</v>
          </cell>
          <cell r="AJ73">
            <v>0</v>
          </cell>
          <cell r="AK73">
            <v>237000</v>
          </cell>
          <cell r="AL73">
            <v>8880</v>
          </cell>
          <cell r="AM73">
            <v>7492.5000000000009</v>
          </cell>
          <cell r="AN73">
            <v>0</v>
          </cell>
          <cell r="AO73">
            <v>0</v>
          </cell>
          <cell r="AP73">
            <v>0</v>
          </cell>
          <cell r="AQ73">
            <v>16372.5</v>
          </cell>
          <cell r="AR73">
            <v>220627.5</v>
          </cell>
        </row>
        <row r="74">
          <cell r="B74">
            <v>63</v>
          </cell>
          <cell r="C74">
            <v>2022005174636</v>
          </cell>
          <cell r="D74">
            <v>52715224</v>
          </cell>
          <cell r="E74">
            <v>29850</v>
          </cell>
          <cell r="F74">
            <v>36923</v>
          </cell>
          <cell r="H74" t="str">
            <v>COBOS PENAGOS FRANCY LILIANA</v>
          </cell>
          <cell r="I74" t="str">
            <v>PANAMCO</v>
          </cell>
          <cell r="J74">
            <v>102150</v>
          </cell>
          <cell r="K74" t="str">
            <v>COLSEGUROS</v>
          </cell>
          <cell r="L74" t="e">
            <v>#N/A</v>
          </cell>
          <cell r="M74" t="str">
            <v>AGENTE CALL CENTER</v>
          </cell>
          <cell r="N74">
            <v>286000</v>
          </cell>
          <cell r="O74">
            <v>15</v>
          </cell>
          <cell r="X74">
            <v>143000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15000</v>
          </cell>
          <cell r="AH74">
            <v>79000</v>
          </cell>
          <cell r="AI74">
            <v>0</v>
          </cell>
          <cell r="AJ74">
            <v>0</v>
          </cell>
          <cell r="AK74">
            <v>237000</v>
          </cell>
          <cell r="AL74">
            <v>8880</v>
          </cell>
          <cell r="AM74">
            <v>7492.5000000000009</v>
          </cell>
          <cell r="AN74">
            <v>0</v>
          </cell>
          <cell r="AO74">
            <v>0</v>
          </cell>
          <cell r="AP74">
            <v>0</v>
          </cell>
          <cell r="AQ74">
            <v>16372.5</v>
          </cell>
          <cell r="AR74">
            <v>220627.5</v>
          </cell>
        </row>
        <row r="75">
          <cell r="B75">
            <v>64</v>
          </cell>
          <cell r="C75">
            <v>202215705874</v>
          </cell>
          <cell r="D75">
            <v>52788756</v>
          </cell>
          <cell r="E75">
            <v>29373</v>
          </cell>
          <cell r="F75">
            <v>36711</v>
          </cell>
          <cell r="H75" t="str">
            <v>CORTES GONZALEZ MARIA DEL PILAR</v>
          </cell>
          <cell r="I75" t="str">
            <v>PANAMCO</v>
          </cell>
          <cell r="J75">
            <v>102150</v>
          </cell>
          <cell r="K75" t="str">
            <v>COMPENSAR</v>
          </cell>
          <cell r="L75" t="str">
            <v>PORVENIR</v>
          </cell>
          <cell r="M75" t="str">
            <v>AGENTE CALL CENTER</v>
          </cell>
          <cell r="N75">
            <v>286000</v>
          </cell>
          <cell r="O75">
            <v>15</v>
          </cell>
          <cell r="X75">
            <v>143000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15000</v>
          </cell>
          <cell r="AH75">
            <v>79000</v>
          </cell>
          <cell r="AI75">
            <v>0</v>
          </cell>
          <cell r="AJ75">
            <v>0</v>
          </cell>
          <cell r="AK75">
            <v>237000</v>
          </cell>
          <cell r="AL75">
            <v>8880</v>
          </cell>
          <cell r="AM75">
            <v>7492.5000000000009</v>
          </cell>
          <cell r="AN75">
            <v>0</v>
          </cell>
          <cell r="AO75">
            <v>0</v>
          </cell>
          <cell r="AP75">
            <v>0</v>
          </cell>
          <cell r="AQ75">
            <v>16372.5</v>
          </cell>
          <cell r="AR75">
            <v>220627.5</v>
          </cell>
        </row>
        <row r="76">
          <cell r="B76">
            <v>65</v>
          </cell>
          <cell r="C76">
            <v>2022005149100</v>
          </cell>
          <cell r="D76">
            <v>52347810</v>
          </cell>
          <cell r="E76">
            <v>28193</v>
          </cell>
          <cell r="F76">
            <v>36923</v>
          </cell>
          <cell r="H76" t="str">
            <v>CUERVO MEDINA LUZ ALEXANDRA</v>
          </cell>
          <cell r="I76" t="str">
            <v>PANAMCO</v>
          </cell>
          <cell r="J76">
            <v>102150</v>
          </cell>
          <cell r="K76" t="str">
            <v>ISS</v>
          </cell>
          <cell r="L76" t="e">
            <v>#N/A</v>
          </cell>
          <cell r="M76" t="str">
            <v>AGENTE CALL CENTER</v>
          </cell>
          <cell r="N76">
            <v>286000</v>
          </cell>
          <cell r="O76">
            <v>15</v>
          </cell>
          <cell r="P76">
            <v>0</v>
          </cell>
          <cell r="X76">
            <v>143000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15000</v>
          </cell>
          <cell r="AH76">
            <v>0</v>
          </cell>
          <cell r="AI76">
            <v>0</v>
          </cell>
          <cell r="AJ76">
            <v>0</v>
          </cell>
          <cell r="AK76">
            <v>158000</v>
          </cell>
          <cell r="AL76">
            <v>5720</v>
          </cell>
          <cell r="AM76">
            <v>4826.25</v>
          </cell>
          <cell r="AN76">
            <v>0</v>
          </cell>
          <cell r="AO76">
            <v>0</v>
          </cell>
          <cell r="AP76">
            <v>0</v>
          </cell>
          <cell r="AQ76">
            <v>10546.25</v>
          </cell>
          <cell r="AR76">
            <v>147453.75</v>
          </cell>
        </row>
        <row r="77">
          <cell r="B77">
            <v>66</v>
          </cell>
          <cell r="C77">
            <v>2022005115646</v>
          </cell>
          <cell r="D77">
            <v>52448211</v>
          </cell>
          <cell r="E77">
            <v>29290</v>
          </cell>
          <cell r="F77">
            <v>36923</v>
          </cell>
          <cell r="H77" t="str">
            <v>FLOREZ CASTRO LUZ ESTELLA</v>
          </cell>
          <cell r="I77" t="str">
            <v>PANAMCO</v>
          </cell>
          <cell r="J77">
            <v>102150</v>
          </cell>
          <cell r="K77" t="str">
            <v>COMPENSAR</v>
          </cell>
          <cell r="L77" t="e">
            <v>#N/A</v>
          </cell>
          <cell r="M77" t="str">
            <v>AGENTE CALL CENTER</v>
          </cell>
          <cell r="N77">
            <v>286000</v>
          </cell>
          <cell r="O77">
            <v>15</v>
          </cell>
          <cell r="X77">
            <v>143000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15000</v>
          </cell>
          <cell r="AH77">
            <v>79000</v>
          </cell>
          <cell r="AI77">
            <v>0</v>
          </cell>
          <cell r="AJ77">
            <v>0</v>
          </cell>
          <cell r="AK77">
            <v>237000</v>
          </cell>
          <cell r="AL77">
            <v>8880</v>
          </cell>
          <cell r="AM77">
            <v>7492.5000000000009</v>
          </cell>
          <cell r="AN77">
            <v>0</v>
          </cell>
          <cell r="AO77">
            <v>0</v>
          </cell>
          <cell r="AP77">
            <v>0</v>
          </cell>
          <cell r="AQ77">
            <v>16372.5</v>
          </cell>
          <cell r="AR77">
            <v>220627.5</v>
          </cell>
        </row>
        <row r="78">
          <cell r="B78">
            <v>67</v>
          </cell>
          <cell r="C78">
            <v>2022005177813</v>
          </cell>
          <cell r="D78">
            <v>52423800</v>
          </cell>
          <cell r="E78">
            <v>28464</v>
          </cell>
          <cell r="F78">
            <v>36923</v>
          </cell>
          <cell r="H78" t="str">
            <v>GALLO MORALES CLAUDIA  JACQUELINE</v>
          </cell>
          <cell r="I78" t="str">
            <v>PANAMCO</v>
          </cell>
          <cell r="J78">
            <v>102150</v>
          </cell>
          <cell r="K78" t="str">
            <v>COLSEGUROS</v>
          </cell>
          <cell r="L78" t="e">
            <v>#N/A</v>
          </cell>
          <cell r="M78" t="str">
            <v>AGENTE CALL CENTER</v>
          </cell>
          <cell r="N78">
            <v>286000</v>
          </cell>
          <cell r="O78">
            <v>15</v>
          </cell>
          <cell r="X78">
            <v>143000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15000</v>
          </cell>
          <cell r="AH78">
            <v>79000</v>
          </cell>
          <cell r="AI78">
            <v>0</v>
          </cell>
          <cell r="AJ78">
            <v>0</v>
          </cell>
          <cell r="AK78">
            <v>237000</v>
          </cell>
          <cell r="AL78">
            <v>8880</v>
          </cell>
          <cell r="AM78">
            <v>7492.5000000000009</v>
          </cell>
          <cell r="AN78">
            <v>0</v>
          </cell>
          <cell r="AO78">
            <v>0</v>
          </cell>
          <cell r="AP78">
            <v>0</v>
          </cell>
          <cell r="AQ78">
            <v>16372.5</v>
          </cell>
          <cell r="AR78">
            <v>220627.5</v>
          </cell>
        </row>
        <row r="79">
          <cell r="B79">
            <v>68</v>
          </cell>
          <cell r="C79">
            <v>202215723253</v>
          </cell>
          <cell r="D79">
            <v>37844990</v>
          </cell>
          <cell r="E79">
            <v>29709</v>
          </cell>
          <cell r="F79">
            <v>36923</v>
          </cell>
          <cell r="H79" t="str">
            <v>GALVIS FLOREZ KAROL ANDREA</v>
          </cell>
          <cell r="I79" t="str">
            <v>PANAMCO</v>
          </cell>
          <cell r="J79">
            <v>102150</v>
          </cell>
          <cell r="K79" t="str">
            <v>COLSEGUROS</v>
          </cell>
          <cell r="L79" t="str">
            <v>HORIZONTE</v>
          </cell>
          <cell r="M79" t="str">
            <v>AGENTE CALL CENTER</v>
          </cell>
          <cell r="N79">
            <v>286000</v>
          </cell>
          <cell r="O79">
            <v>15</v>
          </cell>
          <cell r="X79">
            <v>143000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15000</v>
          </cell>
          <cell r="AH79">
            <v>31600</v>
          </cell>
          <cell r="AI79">
            <v>0</v>
          </cell>
          <cell r="AJ79">
            <v>0</v>
          </cell>
          <cell r="AK79">
            <v>189600</v>
          </cell>
          <cell r="AL79">
            <v>6984</v>
          </cell>
          <cell r="AM79">
            <v>5892.75</v>
          </cell>
          <cell r="AN79">
            <v>0</v>
          </cell>
          <cell r="AO79">
            <v>0</v>
          </cell>
          <cell r="AP79">
            <v>0</v>
          </cell>
          <cell r="AQ79">
            <v>12876.75</v>
          </cell>
          <cell r="AR79">
            <v>176723.25</v>
          </cell>
        </row>
        <row r="80">
          <cell r="B80">
            <v>69</v>
          </cell>
          <cell r="C80">
            <v>2022005169907</v>
          </cell>
          <cell r="D80">
            <v>79646277</v>
          </cell>
          <cell r="E80">
            <v>27230</v>
          </cell>
          <cell r="F80">
            <v>36923</v>
          </cell>
          <cell r="H80" t="str">
            <v>GOMEZ ARIZA HELMUMTH</v>
          </cell>
          <cell r="I80" t="str">
            <v>PANAMCO</v>
          </cell>
          <cell r="J80">
            <v>102150</v>
          </cell>
          <cell r="K80" t="str">
            <v>CRUZ BLANCA</v>
          </cell>
          <cell r="L80" t="e">
            <v>#N/A</v>
          </cell>
          <cell r="M80" t="str">
            <v>AGENTE CALL CENTER</v>
          </cell>
          <cell r="N80">
            <v>286000</v>
          </cell>
          <cell r="O80">
            <v>15</v>
          </cell>
          <cell r="X80">
            <v>143000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15000</v>
          </cell>
          <cell r="AH80">
            <v>31600</v>
          </cell>
          <cell r="AI80">
            <v>0</v>
          </cell>
          <cell r="AJ80">
            <v>0</v>
          </cell>
          <cell r="AK80">
            <v>189600</v>
          </cell>
          <cell r="AL80">
            <v>6984</v>
          </cell>
          <cell r="AM80">
            <v>5892.75</v>
          </cell>
          <cell r="AN80">
            <v>0</v>
          </cell>
          <cell r="AO80">
            <v>0</v>
          </cell>
          <cell r="AP80">
            <v>0</v>
          </cell>
          <cell r="AQ80">
            <v>12876.75</v>
          </cell>
          <cell r="AR80">
            <v>176723.25</v>
          </cell>
        </row>
        <row r="81">
          <cell r="B81">
            <v>70</v>
          </cell>
          <cell r="C81">
            <v>2022005165966</v>
          </cell>
          <cell r="D81">
            <v>79738512</v>
          </cell>
          <cell r="E81">
            <v>27517</v>
          </cell>
          <cell r="F81">
            <v>36923</v>
          </cell>
          <cell r="H81" t="str">
            <v>LINARES BELTRAN EDGAR MAURICIO</v>
          </cell>
          <cell r="I81" t="str">
            <v>PANAMCO</v>
          </cell>
          <cell r="J81">
            <v>102150</v>
          </cell>
          <cell r="K81" t="str">
            <v>COMPENSAR</v>
          </cell>
          <cell r="L81" t="e">
            <v>#N/A</v>
          </cell>
          <cell r="M81" t="str">
            <v>AGENTE CALL CENTER</v>
          </cell>
          <cell r="N81">
            <v>286000</v>
          </cell>
          <cell r="O81">
            <v>15</v>
          </cell>
          <cell r="X81">
            <v>143000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15000</v>
          </cell>
          <cell r="AH81">
            <v>158000</v>
          </cell>
          <cell r="AI81">
            <v>0</v>
          </cell>
          <cell r="AJ81">
            <v>0</v>
          </cell>
          <cell r="AK81">
            <v>316000</v>
          </cell>
          <cell r="AL81">
            <v>12040</v>
          </cell>
          <cell r="AM81">
            <v>10158.75</v>
          </cell>
          <cell r="AN81">
            <v>0</v>
          </cell>
          <cell r="AO81">
            <v>0</v>
          </cell>
          <cell r="AP81">
            <v>0</v>
          </cell>
          <cell r="AQ81">
            <v>22198.75</v>
          </cell>
          <cell r="AR81">
            <v>293801.25</v>
          </cell>
        </row>
        <row r="82">
          <cell r="B82">
            <v>71</v>
          </cell>
          <cell r="C82">
            <v>2022005133681</v>
          </cell>
          <cell r="D82">
            <v>52125519</v>
          </cell>
          <cell r="E82">
            <v>27280</v>
          </cell>
          <cell r="F82">
            <v>36923</v>
          </cell>
          <cell r="H82" t="str">
            <v>LOPEZ HERRERA SANDRA PATRICIA</v>
          </cell>
          <cell r="I82" t="str">
            <v>PANAMCO</v>
          </cell>
          <cell r="J82">
            <v>102150</v>
          </cell>
          <cell r="K82" t="str">
            <v>COLSEGUROS</v>
          </cell>
          <cell r="L82" t="e">
            <v>#N/A</v>
          </cell>
          <cell r="M82" t="str">
            <v>AGENTE CALL CENTER</v>
          </cell>
          <cell r="N82">
            <v>286000</v>
          </cell>
          <cell r="O82">
            <v>15</v>
          </cell>
          <cell r="X82">
            <v>143000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15000</v>
          </cell>
          <cell r="AH82">
            <v>31600</v>
          </cell>
          <cell r="AI82">
            <v>0</v>
          </cell>
          <cell r="AJ82">
            <v>0</v>
          </cell>
          <cell r="AK82">
            <v>189600</v>
          </cell>
          <cell r="AL82">
            <v>6984</v>
          </cell>
          <cell r="AM82">
            <v>5892.75</v>
          </cell>
          <cell r="AN82">
            <v>0</v>
          </cell>
          <cell r="AO82">
            <v>0</v>
          </cell>
          <cell r="AP82">
            <v>0</v>
          </cell>
          <cell r="AQ82">
            <v>12876.75</v>
          </cell>
          <cell r="AR82">
            <v>176723.25</v>
          </cell>
        </row>
        <row r="83">
          <cell r="B83">
            <v>72</v>
          </cell>
          <cell r="C83">
            <v>2022005131099</v>
          </cell>
          <cell r="D83">
            <v>28698927</v>
          </cell>
          <cell r="E83" t="str">
            <v>31/13/1977</v>
          </cell>
          <cell r="F83">
            <v>36923</v>
          </cell>
          <cell r="H83" t="str">
            <v>LOPEZ PÉÑA LUZ CELY</v>
          </cell>
          <cell r="I83" t="str">
            <v>PANAMCO</v>
          </cell>
          <cell r="J83">
            <v>102150</v>
          </cell>
          <cell r="K83" t="str">
            <v>FAMISANAR</v>
          </cell>
          <cell r="L83" t="e">
            <v>#N/A</v>
          </cell>
          <cell r="M83" t="str">
            <v>AGENTE CALL CENTER</v>
          </cell>
          <cell r="N83">
            <v>286000</v>
          </cell>
          <cell r="O83">
            <v>15</v>
          </cell>
          <cell r="X83">
            <v>143000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15000</v>
          </cell>
          <cell r="AH83">
            <v>158000</v>
          </cell>
          <cell r="AI83">
            <v>0</v>
          </cell>
          <cell r="AJ83">
            <v>0</v>
          </cell>
          <cell r="AK83">
            <v>316000</v>
          </cell>
          <cell r="AL83">
            <v>12040</v>
          </cell>
          <cell r="AM83">
            <v>10158.75</v>
          </cell>
          <cell r="AN83">
            <v>0</v>
          </cell>
          <cell r="AO83">
            <v>0</v>
          </cell>
          <cell r="AP83">
            <v>0</v>
          </cell>
          <cell r="AQ83">
            <v>22198.75</v>
          </cell>
          <cell r="AR83">
            <v>293801.25</v>
          </cell>
        </row>
        <row r="84">
          <cell r="B84">
            <v>73</v>
          </cell>
          <cell r="C84">
            <v>20225144373</v>
          </cell>
          <cell r="F84">
            <v>36951</v>
          </cell>
          <cell r="H84" t="str">
            <v>MELO QUINTANA HELEN YADIRA</v>
          </cell>
          <cell r="I84" t="str">
            <v>PANAMCO</v>
          </cell>
          <cell r="J84">
            <v>102150</v>
          </cell>
          <cell r="M84" t="str">
            <v>AGENTE CALL CENTER</v>
          </cell>
          <cell r="N84">
            <v>286000</v>
          </cell>
          <cell r="O84">
            <v>15</v>
          </cell>
          <cell r="X84">
            <v>143000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15000</v>
          </cell>
          <cell r="AH84">
            <v>79000</v>
          </cell>
          <cell r="AI84">
            <v>0</v>
          </cell>
          <cell r="AJ84">
            <v>0</v>
          </cell>
          <cell r="AK84">
            <v>237000</v>
          </cell>
          <cell r="AL84">
            <v>8880</v>
          </cell>
          <cell r="AM84">
            <v>7492.5000000000009</v>
          </cell>
          <cell r="AN84">
            <v>0</v>
          </cell>
          <cell r="AO84">
            <v>0</v>
          </cell>
          <cell r="AP84">
            <v>0</v>
          </cell>
          <cell r="AQ84">
            <v>16372.5</v>
          </cell>
          <cell r="AR84">
            <v>220627.5</v>
          </cell>
        </row>
        <row r="85">
          <cell r="B85">
            <v>74</v>
          </cell>
          <cell r="C85">
            <v>20185105723</v>
          </cell>
          <cell r="D85">
            <v>52427590</v>
          </cell>
          <cell r="E85">
            <v>28699</v>
          </cell>
          <cell r="F85">
            <v>36923</v>
          </cell>
          <cell r="G85">
            <v>37042</v>
          </cell>
          <cell r="H85" t="str">
            <v>MERCADO COY TATIANA MARGARITA</v>
          </cell>
          <cell r="I85" t="str">
            <v>PANAMCO</v>
          </cell>
          <cell r="J85">
            <v>102150</v>
          </cell>
          <cell r="K85" t="str">
            <v>COLSEGUROS</v>
          </cell>
          <cell r="L85" t="e">
            <v>#N/A</v>
          </cell>
          <cell r="M85" t="str">
            <v>AGENTE CALL CENTER</v>
          </cell>
          <cell r="N85">
            <v>286000</v>
          </cell>
          <cell r="O85">
            <v>15</v>
          </cell>
          <cell r="X85">
            <v>143000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15000</v>
          </cell>
          <cell r="AH85">
            <v>158000</v>
          </cell>
          <cell r="AI85">
            <v>0</v>
          </cell>
          <cell r="AJ85">
            <v>0</v>
          </cell>
          <cell r="AK85">
            <v>316000</v>
          </cell>
          <cell r="AL85">
            <v>12040</v>
          </cell>
          <cell r="AM85">
            <v>10158.75</v>
          </cell>
          <cell r="AN85">
            <v>0</v>
          </cell>
          <cell r="AO85">
            <v>0</v>
          </cell>
          <cell r="AP85">
            <v>0</v>
          </cell>
          <cell r="AQ85">
            <v>22198.75</v>
          </cell>
          <cell r="AR85">
            <v>293801.25</v>
          </cell>
        </row>
        <row r="86">
          <cell r="B86">
            <v>75</v>
          </cell>
          <cell r="C86">
            <v>2059015724832</v>
          </cell>
          <cell r="D86">
            <v>80462931</v>
          </cell>
          <cell r="E86">
            <v>28136</v>
          </cell>
          <cell r="F86">
            <v>36923</v>
          </cell>
          <cell r="H86" t="str">
            <v>MORA RODRIGUEZ DIEGO YOBANNY</v>
          </cell>
          <cell r="I86" t="str">
            <v>PANAMCO</v>
          </cell>
          <cell r="J86">
            <v>102150</v>
          </cell>
          <cell r="K86" t="str">
            <v>COLSEGUROS</v>
          </cell>
          <cell r="L86" t="e">
            <v>#N/A</v>
          </cell>
          <cell r="M86" t="str">
            <v>AGENTE CALL CENTER</v>
          </cell>
          <cell r="N86">
            <v>286000</v>
          </cell>
          <cell r="O86">
            <v>15</v>
          </cell>
          <cell r="X86">
            <v>143000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15000</v>
          </cell>
          <cell r="AH86">
            <v>31600</v>
          </cell>
          <cell r="AI86">
            <v>0</v>
          </cell>
          <cell r="AJ86">
            <v>0</v>
          </cell>
          <cell r="AK86">
            <v>189600</v>
          </cell>
          <cell r="AL86">
            <v>6984</v>
          </cell>
          <cell r="AM86">
            <v>5892.75</v>
          </cell>
          <cell r="AN86">
            <v>0</v>
          </cell>
          <cell r="AO86">
            <v>0</v>
          </cell>
          <cell r="AP86">
            <v>0</v>
          </cell>
          <cell r="AQ86">
            <v>12876.75</v>
          </cell>
          <cell r="AR86">
            <v>176723.25</v>
          </cell>
        </row>
        <row r="87">
          <cell r="B87">
            <v>76</v>
          </cell>
          <cell r="C87">
            <v>2022015738101</v>
          </cell>
          <cell r="D87">
            <v>52275136</v>
          </cell>
          <cell r="E87">
            <v>28006</v>
          </cell>
          <cell r="F87">
            <v>36923</v>
          </cell>
          <cell r="H87" t="str">
            <v>MORALES RIVAS MAGDA PATRICIA</v>
          </cell>
          <cell r="I87" t="str">
            <v>PANAMCO</v>
          </cell>
          <cell r="J87">
            <v>102150</v>
          </cell>
          <cell r="K87" t="str">
            <v>COLSEGUROS</v>
          </cell>
          <cell r="L87" t="e">
            <v>#N/A</v>
          </cell>
          <cell r="M87" t="str">
            <v>AGENTE CALL CENTER</v>
          </cell>
          <cell r="N87">
            <v>286000</v>
          </cell>
          <cell r="O87">
            <v>15</v>
          </cell>
          <cell r="X87">
            <v>143000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15000</v>
          </cell>
          <cell r="AH87">
            <v>158000</v>
          </cell>
          <cell r="AI87">
            <v>0</v>
          </cell>
          <cell r="AJ87">
            <v>0</v>
          </cell>
          <cell r="AK87">
            <v>316000</v>
          </cell>
          <cell r="AL87">
            <v>12040</v>
          </cell>
          <cell r="AM87">
            <v>10158.75</v>
          </cell>
          <cell r="AN87">
            <v>0</v>
          </cell>
          <cell r="AO87">
            <v>0</v>
          </cell>
          <cell r="AP87">
            <v>0</v>
          </cell>
          <cell r="AQ87">
            <v>22198.75</v>
          </cell>
          <cell r="AR87">
            <v>293801.25</v>
          </cell>
        </row>
        <row r="88">
          <cell r="B88">
            <v>77</v>
          </cell>
          <cell r="C88">
            <v>202215734354</v>
          </cell>
          <cell r="D88">
            <v>52086027</v>
          </cell>
          <cell r="E88">
            <v>27608</v>
          </cell>
          <cell r="F88">
            <v>36951</v>
          </cell>
          <cell r="H88" t="str">
            <v>NEME ACOSTA MARIA VICTORIA</v>
          </cell>
          <cell r="I88" t="str">
            <v>PANAMCO</v>
          </cell>
          <cell r="J88">
            <v>102150</v>
          </cell>
          <cell r="K88" t="str">
            <v>SALUD COOP</v>
          </cell>
          <cell r="L88" t="str">
            <v>HORIZONTE</v>
          </cell>
          <cell r="M88" t="str">
            <v>AGENTE CALL CENTER</v>
          </cell>
          <cell r="N88">
            <v>286000</v>
          </cell>
          <cell r="O88">
            <v>15</v>
          </cell>
          <cell r="X88">
            <v>143000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15000</v>
          </cell>
          <cell r="AH88">
            <v>31600</v>
          </cell>
          <cell r="AI88">
            <v>0</v>
          </cell>
          <cell r="AJ88">
            <v>0</v>
          </cell>
          <cell r="AK88">
            <v>189600</v>
          </cell>
          <cell r="AL88">
            <v>6984</v>
          </cell>
          <cell r="AM88">
            <v>5892.75</v>
          </cell>
          <cell r="AN88">
            <v>0</v>
          </cell>
          <cell r="AO88">
            <v>0</v>
          </cell>
          <cell r="AP88">
            <v>0</v>
          </cell>
          <cell r="AQ88">
            <v>12876.75</v>
          </cell>
          <cell r="AR88">
            <v>176723.25</v>
          </cell>
        </row>
        <row r="89">
          <cell r="B89">
            <v>78</v>
          </cell>
          <cell r="C89">
            <v>2022005141767</v>
          </cell>
          <cell r="D89">
            <v>51869145</v>
          </cell>
          <cell r="E89">
            <v>24654</v>
          </cell>
          <cell r="F89">
            <v>36923</v>
          </cell>
          <cell r="H89" t="str">
            <v>ORTIZ JOAQUI BLANCA EMILIA</v>
          </cell>
          <cell r="I89" t="str">
            <v>PANAMCO</v>
          </cell>
          <cell r="J89">
            <v>102150</v>
          </cell>
          <cell r="K89" t="str">
            <v>ISS</v>
          </cell>
          <cell r="L89" t="e">
            <v>#N/A</v>
          </cell>
          <cell r="M89" t="str">
            <v>AGENTE CALL CENTER</v>
          </cell>
          <cell r="N89">
            <v>286000</v>
          </cell>
          <cell r="O89">
            <v>15</v>
          </cell>
          <cell r="X89">
            <v>143000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15000</v>
          </cell>
          <cell r="AH89">
            <v>79000</v>
          </cell>
          <cell r="AI89">
            <v>0</v>
          </cell>
          <cell r="AJ89">
            <v>0</v>
          </cell>
          <cell r="AK89">
            <v>237000</v>
          </cell>
          <cell r="AL89">
            <v>8880</v>
          </cell>
          <cell r="AM89">
            <v>7492.5000000000009</v>
          </cell>
          <cell r="AN89">
            <v>0</v>
          </cell>
          <cell r="AO89">
            <v>0</v>
          </cell>
          <cell r="AP89">
            <v>0</v>
          </cell>
          <cell r="AQ89">
            <v>16372.5</v>
          </cell>
          <cell r="AR89">
            <v>220627.5</v>
          </cell>
        </row>
        <row r="90">
          <cell r="B90">
            <v>79</v>
          </cell>
          <cell r="C90">
            <v>2022005130183</v>
          </cell>
          <cell r="D90">
            <v>52337895</v>
          </cell>
          <cell r="E90">
            <v>27170</v>
          </cell>
          <cell r="F90">
            <v>36923</v>
          </cell>
          <cell r="H90" t="str">
            <v>ORTIZ BENITEZ LUZ STELLA</v>
          </cell>
          <cell r="I90" t="str">
            <v>PANAMCO</v>
          </cell>
          <cell r="J90">
            <v>102150</v>
          </cell>
          <cell r="K90" t="str">
            <v>COLSEGUROS</v>
          </cell>
          <cell r="L90" t="e">
            <v>#N/A</v>
          </cell>
          <cell r="M90" t="str">
            <v>AGENTE CALL CENTER</v>
          </cell>
          <cell r="N90">
            <v>286000</v>
          </cell>
          <cell r="O90">
            <v>15</v>
          </cell>
          <cell r="X90">
            <v>143000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15000</v>
          </cell>
          <cell r="AH90">
            <v>31600</v>
          </cell>
          <cell r="AI90">
            <v>0</v>
          </cell>
          <cell r="AJ90">
            <v>0</v>
          </cell>
          <cell r="AK90">
            <v>189600</v>
          </cell>
          <cell r="AL90">
            <v>6984</v>
          </cell>
          <cell r="AM90">
            <v>5892.75</v>
          </cell>
          <cell r="AN90">
            <v>0</v>
          </cell>
          <cell r="AO90">
            <v>0</v>
          </cell>
          <cell r="AP90">
            <v>0</v>
          </cell>
          <cell r="AQ90">
            <v>12876.75</v>
          </cell>
          <cell r="AR90">
            <v>176723.25</v>
          </cell>
        </row>
        <row r="91">
          <cell r="B91">
            <v>80</v>
          </cell>
          <cell r="C91">
            <v>2045005116900</v>
          </cell>
          <cell r="D91">
            <v>52267888</v>
          </cell>
          <cell r="E91">
            <v>28174</v>
          </cell>
          <cell r="F91">
            <v>36923</v>
          </cell>
          <cell r="H91" t="str">
            <v>PEREIRA LOPEZ DAISY JOANA</v>
          </cell>
          <cell r="I91" t="str">
            <v>PANAMCO</v>
          </cell>
          <cell r="J91">
            <v>102150</v>
          </cell>
          <cell r="K91" t="str">
            <v>CRUZ BLANCA</v>
          </cell>
          <cell r="L91" t="e">
            <v>#N/A</v>
          </cell>
          <cell r="M91" t="str">
            <v>AGENTE CALL CENTER</v>
          </cell>
          <cell r="N91">
            <v>286000</v>
          </cell>
          <cell r="O91">
            <v>15</v>
          </cell>
          <cell r="X91">
            <v>143000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15000</v>
          </cell>
          <cell r="AH91">
            <v>79000</v>
          </cell>
          <cell r="AI91">
            <v>0</v>
          </cell>
          <cell r="AJ91">
            <v>0</v>
          </cell>
          <cell r="AK91">
            <v>237000</v>
          </cell>
          <cell r="AL91">
            <v>8880</v>
          </cell>
          <cell r="AM91">
            <v>7492.5000000000009</v>
          </cell>
          <cell r="AN91">
            <v>0</v>
          </cell>
          <cell r="AO91">
            <v>0</v>
          </cell>
          <cell r="AP91">
            <v>0</v>
          </cell>
          <cell r="AQ91">
            <v>16372.5</v>
          </cell>
          <cell r="AR91">
            <v>220627.5</v>
          </cell>
        </row>
        <row r="92">
          <cell r="B92">
            <v>81</v>
          </cell>
          <cell r="C92">
            <v>2022015696161</v>
          </cell>
          <cell r="D92">
            <v>39754591</v>
          </cell>
          <cell r="E92">
            <v>25582</v>
          </cell>
          <cell r="F92">
            <v>36923</v>
          </cell>
          <cell r="H92" t="str">
            <v>PRIETO ADRIANA</v>
          </cell>
          <cell r="I92" t="str">
            <v>PANAMCO</v>
          </cell>
          <cell r="J92">
            <v>102150</v>
          </cell>
          <cell r="K92" t="str">
            <v>FAMISANAR</v>
          </cell>
          <cell r="L92" t="e">
            <v>#N/A</v>
          </cell>
          <cell r="M92" t="str">
            <v>AGENTE CALL CENTER</v>
          </cell>
          <cell r="N92">
            <v>286000</v>
          </cell>
          <cell r="O92">
            <v>15</v>
          </cell>
          <cell r="X92">
            <v>143000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15000</v>
          </cell>
          <cell r="AH92">
            <v>79000</v>
          </cell>
          <cell r="AI92">
            <v>0</v>
          </cell>
          <cell r="AJ92">
            <v>0</v>
          </cell>
          <cell r="AK92">
            <v>237000</v>
          </cell>
          <cell r="AL92">
            <v>8880</v>
          </cell>
          <cell r="AM92">
            <v>7492.5000000000009</v>
          </cell>
          <cell r="AN92">
            <v>0</v>
          </cell>
          <cell r="AO92">
            <v>0</v>
          </cell>
          <cell r="AP92">
            <v>0</v>
          </cell>
          <cell r="AQ92">
            <v>16372.5</v>
          </cell>
          <cell r="AR92">
            <v>220627.5</v>
          </cell>
        </row>
        <row r="93">
          <cell r="B93">
            <v>82</v>
          </cell>
          <cell r="C93">
            <v>2022005115082</v>
          </cell>
          <cell r="D93">
            <v>52066503</v>
          </cell>
          <cell r="E93">
            <v>26271</v>
          </cell>
          <cell r="F93">
            <v>36923</v>
          </cell>
          <cell r="H93" t="str">
            <v>PULIDO RODRIGUEZ SANDRA</v>
          </cell>
          <cell r="I93" t="str">
            <v>PANAMCO</v>
          </cell>
          <cell r="J93">
            <v>102150</v>
          </cell>
          <cell r="K93" t="str">
            <v>COMPENSAR</v>
          </cell>
          <cell r="L93" t="e">
            <v>#N/A</v>
          </cell>
          <cell r="M93" t="str">
            <v>AGENTE CALL CENTER</v>
          </cell>
          <cell r="N93">
            <v>286000</v>
          </cell>
          <cell r="O93">
            <v>15</v>
          </cell>
          <cell r="X93">
            <v>143000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15000</v>
          </cell>
          <cell r="AH93">
            <v>31600</v>
          </cell>
          <cell r="AI93">
            <v>0</v>
          </cell>
          <cell r="AJ93">
            <v>0</v>
          </cell>
          <cell r="AK93">
            <v>189600</v>
          </cell>
          <cell r="AL93">
            <v>6984</v>
          </cell>
          <cell r="AM93">
            <v>5892.75</v>
          </cell>
          <cell r="AN93">
            <v>0</v>
          </cell>
          <cell r="AO93">
            <v>0</v>
          </cell>
          <cell r="AP93">
            <v>0</v>
          </cell>
          <cell r="AQ93">
            <v>12876.75</v>
          </cell>
          <cell r="AR93">
            <v>176723.25</v>
          </cell>
        </row>
        <row r="94">
          <cell r="B94">
            <v>83</v>
          </cell>
          <cell r="C94">
            <v>2022005118541</v>
          </cell>
          <cell r="D94">
            <v>52155484</v>
          </cell>
          <cell r="E94">
            <v>27385</v>
          </cell>
          <cell r="F94">
            <v>36923</v>
          </cell>
          <cell r="H94" t="str">
            <v>ROCHA SANCHEZ MARISOL</v>
          </cell>
          <cell r="I94" t="str">
            <v>PANAMCO</v>
          </cell>
          <cell r="J94">
            <v>102150</v>
          </cell>
          <cell r="K94" t="str">
            <v>FAMISANAR</v>
          </cell>
          <cell r="L94" t="e">
            <v>#N/A</v>
          </cell>
          <cell r="M94" t="str">
            <v>AGENTE CALL CENTER</v>
          </cell>
          <cell r="N94">
            <v>286000</v>
          </cell>
          <cell r="O94">
            <v>15</v>
          </cell>
          <cell r="X94">
            <v>143000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15000</v>
          </cell>
          <cell r="AH94">
            <v>31600</v>
          </cell>
          <cell r="AI94">
            <v>0</v>
          </cell>
          <cell r="AJ94">
            <v>0</v>
          </cell>
          <cell r="AK94">
            <v>189600</v>
          </cell>
          <cell r="AL94">
            <v>6984</v>
          </cell>
          <cell r="AM94">
            <v>5892.75</v>
          </cell>
          <cell r="AN94">
            <v>0</v>
          </cell>
          <cell r="AO94">
            <v>0</v>
          </cell>
          <cell r="AP94">
            <v>0</v>
          </cell>
          <cell r="AQ94">
            <v>12876.75</v>
          </cell>
          <cell r="AR94">
            <v>176723.25</v>
          </cell>
        </row>
        <row r="95">
          <cell r="B95">
            <v>84</v>
          </cell>
          <cell r="C95">
            <v>2022005160703</v>
          </cell>
          <cell r="D95">
            <v>79877369</v>
          </cell>
          <cell r="E95">
            <v>28517</v>
          </cell>
          <cell r="F95">
            <v>36923</v>
          </cell>
          <cell r="H95" t="str">
            <v>RODRIGUEZ CADENA EMMERZON</v>
          </cell>
          <cell r="I95" t="str">
            <v>PANAMCO</v>
          </cell>
          <cell r="J95">
            <v>102150</v>
          </cell>
          <cell r="K95" t="str">
            <v>COMPENSAR</v>
          </cell>
          <cell r="L95" t="e">
            <v>#N/A</v>
          </cell>
          <cell r="M95" t="str">
            <v>AGENTE CALL CENTER</v>
          </cell>
          <cell r="N95">
            <v>286000</v>
          </cell>
          <cell r="O95">
            <v>15</v>
          </cell>
          <cell r="X95">
            <v>143000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15000</v>
          </cell>
          <cell r="AH95">
            <v>79000</v>
          </cell>
          <cell r="AI95">
            <v>0</v>
          </cell>
          <cell r="AJ95">
            <v>0</v>
          </cell>
          <cell r="AK95">
            <v>237000</v>
          </cell>
          <cell r="AL95">
            <v>8880</v>
          </cell>
          <cell r="AM95">
            <v>7492.5000000000009</v>
          </cell>
          <cell r="AN95">
            <v>0</v>
          </cell>
          <cell r="AO95">
            <v>0</v>
          </cell>
          <cell r="AP95">
            <v>0</v>
          </cell>
          <cell r="AQ95">
            <v>16372.5</v>
          </cell>
          <cell r="AR95">
            <v>220627.5</v>
          </cell>
        </row>
        <row r="96">
          <cell r="B96">
            <v>85</v>
          </cell>
          <cell r="C96">
            <v>2071005115678</v>
          </cell>
          <cell r="D96">
            <v>79766670</v>
          </cell>
          <cell r="E96">
            <v>27850</v>
          </cell>
          <cell r="F96">
            <v>36923</v>
          </cell>
          <cell r="H96" t="str">
            <v>SILVA LOPEZ DRIGUELIO</v>
          </cell>
          <cell r="I96" t="str">
            <v>PANAMCO</v>
          </cell>
          <cell r="J96">
            <v>102150</v>
          </cell>
          <cell r="K96" t="str">
            <v>COLSEGUROS</v>
          </cell>
          <cell r="L96" t="e">
            <v>#N/A</v>
          </cell>
          <cell r="M96" t="str">
            <v>AGENTE CALL CENTER</v>
          </cell>
          <cell r="N96">
            <v>286000</v>
          </cell>
          <cell r="O96">
            <v>15</v>
          </cell>
          <cell r="X96">
            <v>143000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15000</v>
          </cell>
          <cell r="AH96">
            <v>79000</v>
          </cell>
          <cell r="AI96">
            <v>0</v>
          </cell>
          <cell r="AJ96">
            <v>0</v>
          </cell>
          <cell r="AK96">
            <v>237000</v>
          </cell>
          <cell r="AL96">
            <v>8880</v>
          </cell>
          <cell r="AM96">
            <v>7492.5000000000009</v>
          </cell>
          <cell r="AN96">
            <v>0</v>
          </cell>
          <cell r="AO96">
            <v>0</v>
          </cell>
          <cell r="AP96">
            <v>0</v>
          </cell>
          <cell r="AQ96">
            <v>16372.5</v>
          </cell>
          <cell r="AR96">
            <v>220627.5</v>
          </cell>
        </row>
        <row r="97">
          <cell r="B97">
            <v>86</v>
          </cell>
          <cell r="C97">
            <v>2022015717778</v>
          </cell>
          <cell r="D97">
            <v>79856461</v>
          </cell>
          <cell r="E97">
            <v>27197</v>
          </cell>
          <cell r="F97">
            <v>36923</v>
          </cell>
          <cell r="H97" t="str">
            <v>TORRES CHANAGA JOHAN RAMIRO</v>
          </cell>
          <cell r="I97" t="str">
            <v>PANAMCO</v>
          </cell>
          <cell r="J97">
            <v>102150</v>
          </cell>
          <cell r="K97" t="str">
            <v>FAMISANAR</v>
          </cell>
          <cell r="L97" t="e">
            <v>#N/A</v>
          </cell>
          <cell r="M97" t="str">
            <v>AGENTE CALL CENTER</v>
          </cell>
          <cell r="N97">
            <v>286000</v>
          </cell>
          <cell r="O97">
            <v>15</v>
          </cell>
          <cell r="X97">
            <v>143000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15000</v>
          </cell>
          <cell r="AH97">
            <v>79000</v>
          </cell>
          <cell r="AI97">
            <v>0</v>
          </cell>
          <cell r="AJ97">
            <v>0</v>
          </cell>
          <cell r="AK97">
            <v>237000</v>
          </cell>
          <cell r="AL97">
            <v>8880</v>
          </cell>
          <cell r="AM97">
            <v>7492.5000000000009</v>
          </cell>
          <cell r="AN97">
            <v>0</v>
          </cell>
          <cell r="AO97">
            <v>0</v>
          </cell>
          <cell r="AP97">
            <v>0</v>
          </cell>
          <cell r="AQ97">
            <v>16372.5</v>
          </cell>
          <cell r="AR97">
            <v>220627.5</v>
          </cell>
        </row>
        <row r="98">
          <cell r="B98">
            <v>87</v>
          </cell>
          <cell r="C98">
            <v>2001015760614</v>
          </cell>
          <cell r="D98">
            <v>52531963</v>
          </cell>
          <cell r="E98">
            <v>28760</v>
          </cell>
          <cell r="F98">
            <v>36982</v>
          </cell>
          <cell r="H98" t="str">
            <v>VANEGAS DEAZA PAOLA</v>
          </cell>
          <cell r="I98" t="str">
            <v>PANAMCO</v>
          </cell>
          <cell r="J98">
            <v>102150</v>
          </cell>
          <cell r="K98" t="str">
            <v>CRUZ BLANCA</v>
          </cell>
          <cell r="M98" t="str">
            <v>AGENTE CALL CENTER</v>
          </cell>
          <cell r="N98">
            <v>286000</v>
          </cell>
          <cell r="O98">
            <v>15</v>
          </cell>
          <cell r="X98">
            <v>143000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15000</v>
          </cell>
          <cell r="AH98">
            <v>158000</v>
          </cell>
          <cell r="AI98">
            <v>0</v>
          </cell>
          <cell r="AJ98">
            <v>0</v>
          </cell>
          <cell r="AK98">
            <v>316000</v>
          </cell>
          <cell r="AL98">
            <v>12040</v>
          </cell>
          <cell r="AM98">
            <v>10158.75</v>
          </cell>
          <cell r="AN98">
            <v>0</v>
          </cell>
          <cell r="AO98">
            <v>0</v>
          </cell>
          <cell r="AP98">
            <v>0</v>
          </cell>
          <cell r="AQ98">
            <v>22198.75</v>
          </cell>
          <cell r="AR98">
            <v>293801.25</v>
          </cell>
        </row>
        <row r="99">
          <cell r="B99">
            <v>88</v>
          </cell>
          <cell r="C99">
            <v>2093015794008</v>
          </cell>
          <cell r="D99">
            <v>79951911</v>
          </cell>
          <cell r="E99">
            <v>29040</v>
          </cell>
          <cell r="F99">
            <v>36923</v>
          </cell>
          <cell r="H99" t="str">
            <v>VICTORIA BARBETTY DIEGO ANDRES</v>
          </cell>
          <cell r="I99" t="str">
            <v>PANAMCO</v>
          </cell>
          <cell r="J99">
            <v>102150</v>
          </cell>
          <cell r="K99" t="str">
            <v>FAMISANAR</v>
          </cell>
          <cell r="L99" t="e">
            <v>#N/A</v>
          </cell>
          <cell r="M99" t="str">
            <v>AGENTE CALL CENTER</v>
          </cell>
          <cell r="N99">
            <v>286000</v>
          </cell>
          <cell r="O99">
            <v>15</v>
          </cell>
          <cell r="X99">
            <v>143000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15000</v>
          </cell>
          <cell r="AH99">
            <v>31600</v>
          </cell>
          <cell r="AI99">
            <v>0</v>
          </cell>
          <cell r="AJ99">
            <v>0</v>
          </cell>
          <cell r="AK99">
            <v>189600</v>
          </cell>
          <cell r="AL99">
            <v>6984</v>
          </cell>
          <cell r="AM99">
            <v>5892.75</v>
          </cell>
          <cell r="AN99">
            <v>0</v>
          </cell>
          <cell r="AO99">
            <v>0</v>
          </cell>
          <cell r="AP99">
            <v>0</v>
          </cell>
          <cell r="AQ99">
            <v>12876.75</v>
          </cell>
          <cell r="AR99">
            <v>176723.25</v>
          </cell>
        </row>
        <row r="100">
          <cell r="B100">
            <v>89</v>
          </cell>
          <cell r="C100">
            <v>2022015702930</v>
          </cell>
          <cell r="D100">
            <v>79612961</v>
          </cell>
          <cell r="E100">
            <v>26464</v>
          </cell>
          <cell r="F100">
            <v>36923</v>
          </cell>
          <cell r="H100" t="str">
            <v>VILLAMIL OSCAR MAURICIO</v>
          </cell>
          <cell r="I100" t="str">
            <v>PANAMCO</v>
          </cell>
          <cell r="J100">
            <v>102150</v>
          </cell>
          <cell r="K100" t="str">
            <v>COLSEGUROS</v>
          </cell>
          <cell r="L100" t="e">
            <v>#N/A</v>
          </cell>
          <cell r="M100" t="str">
            <v>AGENTE CALL CENTER</v>
          </cell>
          <cell r="N100">
            <v>286000</v>
          </cell>
          <cell r="O100">
            <v>15</v>
          </cell>
          <cell r="X100">
            <v>143000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15000</v>
          </cell>
          <cell r="AH100">
            <v>31600</v>
          </cell>
          <cell r="AI100">
            <v>0</v>
          </cell>
          <cell r="AJ100">
            <v>0</v>
          </cell>
          <cell r="AK100">
            <v>189600</v>
          </cell>
          <cell r="AL100">
            <v>6984</v>
          </cell>
          <cell r="AM100">
            <v>5892.75</v>
          </cell>
          <cell r="AN100">
            <v>0</v>
          </cell>
          <cell r="AO100">
            <v>0</v>
          </cell>
          <cell r="AP100">
            <v>0</v>
          </cell>
          <cell r="AQ100">
            <v>12876.75</v>
          </cell>
          <cell r="AR100">
            <v>176723.25</v>
          </cell>
        </row>
        <row r="101">
          <cell r="I101" t="str">
            <v>Total PANAMCO</v>
          </cell>
          <cell r="N101">
            <v>9438000</v>
          </cell>
          <cell r="O101">
            <v>495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4719000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510000</v>
          </cell>
          <cell r="AH101">
            <v>2528000</v>
          </cell>
          <cell r="AI101">
            <v>0</v>
          </cell>
          <cell r="AJ101">
            <v>0</v>
          </cell>
          <cell r="AK101">
            <v>7757000</v>
          </cell>
          <cell r="AL101">
            <v>289880</v>
          </cell>
          <cell r="AM101">
            <v>244586.25</v>
          </cell>
          <cell r="AN101">
            <v>0</v>
          </cell>
          <cell r="AO101">
            <v>0</v>
          </cell>
          <cell r="AP101">
            <v>0</v>
          </cell>
          <cell r="AQ101">
            <v>534466.25</v>
          </cell>
          <cell r="AR101">
            <v>7222533.75</v>
          </cell>
        </row>
        <row r="102">
          <cell r="B102">
            <v>90</v>
          </cell>
          <cell r="C102">
            <v>202215725116</v>
          </cell>
          <cell r="D102">
            <v>79951395</v>
          </cell>
          <cell r="E102">
            <v>29010</v>
          </cell>
          <cell r="F102">
            <v>36861</v>
          </cell>
          <cell r="H102" t="str">
            <v>ANGARITA SOLER CARLOS ANDRES</v>
          </cell>
          <cell r="I102" t="str">
            <v>MC DONALD ' S</v>
          </cell>
          <cell r="J102">
            <v>102160</v>
          </cell>
          <cell r="K102" t="str">
            <v>COMPENSAR</v>
          </cell>
          <cell r="L102" t="str">
            <v>HORIZONTE</v>
          </cell>
          <cell r="M102" t="str">
            <v>AGENTE CALL CENTER</v>
          </cell>
          <cell r="N102">
            <v>320000</v>
          </cell>
          <cell r="O102">
            <v>15</v>
          </cell>
          <cell r="X102">
            <v>160000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15000</v>
          </cell>
          <cell r="AH102">
            <v>0</v>
          </cell>
          <cell r="AI102">
            <v>0</v>
          </cell>
          <cell r="AJ102">
            <v>0</v>
          </cell>
          <cell r="AK102">
            <v>175000</v>
          </cell>
          <cell r="AL102">
            <v>6400</v>
          </cell>
          <cell r="AM102">
            <v>5400</v>
          </cell>
          <cell r="AN102">
            <v>0</v>
          </cell>
          <cell r="AO102">
            <v>0</v>
          </cell>
          <cell r="AP102">
            <v>0</v>
          </cell>
          <cell r="AQ102">
            <v>11800</v>
          </cell>
          <cell r="AR102">
            <v>163200</v>
          </cell>
        </row>
        <row r="103">
          <cell r="B103">
            <v>91</v>
          </cell>
          <cell r="C103">
            <v>202215725170</v>
          </cell>
          <cell r="D103">
            <v>52442873</v>
          </cell>
          <cell r="E103">
            <v>28928</v>
          </cell>
          <cell r="F103">
            <v>36861</v>
          </cell>
          <cell r="H103" t="str">
            <v>AVELLANEDA ACOSTA JENNY FERNANDA</v>
          </cell>
          <cell r="I103" t="str">
            <v>MC DONALD ' S</v>
          </cell>
          <cell r="J103">
            <v>102160</v>
          </cell>
          <cell r="K103" t="str">
            <v>SALUD TOTAL</v>
          </cell>
          <cell r="L103" t="str">
            <v>HORIZONTE</v>
          </cell>
          <cell r="M103" t="str">
            <v>AGENTE CALL CENTER</v>
          </cell>
          <cell r="N103">
            <v>320000</v>
          </cell>
          <cell r="O103">
            <v>15</v>
          </cell>
          <cell r="X103">
            <v>160000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15000</v>
          </cell>
          <cell r="AH103">
            <v>0</v>
          </cell>
          <cell r="AI103">
            <v>0</v>
          </cell>
          <cell r="AJ103">
            <v>0</v>
          </cell>
          <cell r="AK103">
            <v>175000</v>
          </cell>
          <cell r="AL103">
            <v>6400</v>
          </cell>
          <cell r="AM103">
            <v>5400</v>
          </cell>
          <cell r="AN103">
            <v>0</v>
          </cell>
          <cell r="AO103">
            <v>0</v>
          </cell>
          <cell r="AP103">
            <v>0</v>
          </cell>
          <cell r="AQ103">
            <v>11800</v>
          </cell>
          <cell r="AR103">
            <v>163200</v>
          </cell>
        </row>
        <row r="104">
          <cell r="B104">
            <v>92</v>
          </cell>
          <cell r="C104">
            <v>202215725236</v>
          </cell>
          <cell r="D104">
            <v>52267052</v>
          </cell>
          <cell r="E104">
            <v>27896</v>
          </cell>
          <cell r="F104">
            <v>36861</v>
          </cell>
          <cell r="H104" t="str">
            <v>AYARZA MURCIA PAOLA ALEXANDRA</v>
          </cell>
          <cell r="I104" t="str">
            <v>MC DONALD ' S</v>
          </cell>
          <cell r="J104">
            <v>102160</v>
          </cell>
          <cell r="K104" t="str">
            <v>COMPENSAR</v>
          </cell>
          <cell r="L104" t="str">
            <v>PORVENIR</v>
          </cell>
          <cell r="M104" t="str">
            <v>AGENTE CALL CENTER</v>
          </cell>
          <cell r="N104">
            <v>320000</v>
          </cell>
          <cell r="O104">
            <v>15</v>
          </cell>
          <cell r="X104">
            <v>160000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15000</v>
          </cell>
          <cell r="AH104">
            <v>0</v>
          </cell>
          <cell r="AI104">
            <v>0</v>
          </cell>
          <cell r="AJ104">
            <v>0</v>
          </cell>
          <cell r="AK104">
            <v>175000</v>
          </cell>
          <cell r="AL104">
            <v>6400</v>
          </cell>
          <cell r="AM104">
            <v>5400</v>
          </cell>
          <cell r="AN104">
            <v>0</v>
          </cell>
          <cell r="AO104">
            <v>0</v>
          </cell>
          <cell r="AP104">
            <v>0</v>
          </cell>
          <cell r="AQ104">
            <v>11800</v>
          </cell>
          <cell r="AR104">
            <v>163200</v>
          </cell>
        </row>
        <row r="105">
          <cell r="B105">
            <v>93</v>
          </cell>
          <cell r="C105">
            <v>202215725275</v>
          </cell>
          <cell r="D105">
            <v>52382835</v>
          </cell>
          <cell r="E105">
            <v>28641</v>
          </cell>
          <cell r="F105">
            <v>36861</v>
          </cell>
          <cell r="H105" t="str">
            <v>BELTRAN VASQUEZ CONSUELO IRENE</v>
          </cell>
          <cell r="I105" t="str">
            <v>MC DONALD ' S</v>
          </cell>
          <cell r="J105">
            <v>102160</v>
          </cell>
          <cell r="K105" t="str">
            <v>SALUD TOTAL</v>
          </cell>
          <cell r="L105" t="str">
            <v>HORIZONTE</v>
          </cell>
          <cell r="M105" t="str">
            <v>AGENTE CALL CENTER</v>
          </cell>
          <cell r="N105">
            <v>320000</v>
          </cell>
          <cell r="O105">
            <v>15</v>
          </cell>
          <cell r="T105">
            <v>8</v>
          </cell>
          <cell r="X105">
            <v>160000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3733.3333333333335</v>
          </cell>
          <cell r="AE105">
            <v>0</v>
          </cell>
          <cell r="AF105">
            <v>0</v>
          </cell>
          <cell r="AG105">
            <v>15000</v>
          </cell>
          <cell r="AH105">
            <v>0</v>
          </cell>
          <cell r="AI105">
            <v>0</v>
          </cell>
          <cell r="AJ105">
            <v>0</v>
          </cell>
          <cell r="AK105">
            <v>178733.33333333334</v>
          </cell>
          <cell r="AL105">
            <v>6549.3333333333339</v>
          </cell>
          <cell r="AM105">
            <v>5526.0000000000009</v>
          </cell>
          <cell r="AN105">
            <v>0</v>
          </cell>
          <cell r="AO105">
            <v>0</v>
          </cell>
          <cell r="AP105">
            <v>0</v>
          </cell>
          <cell r="AQ105">
            <v>12075.333333333336</v>
          </cell>
          <cell r="AR105">
            <v>166658</v>
          </cell>
        </row>
        <row r="106">
          <cell r="B106">
            <v>94</v>
          </cell>
          <cell r="C106">
            <v>202215725194</v>
          </cell>
          <cell r="D106">
            <v>79795553</v>
          </cell>
          <cell r="E106">
            <v>28617</v>
          </cell>
          <cell r="F106">
            <v>36861</v>
          </cell>
          <cell r="H106" t="str">
            <v>FUENTES BARRERA DAVID ANAYIT</v>
          </cell>
          <cell r="I106" t="str">
            <v>MC DONALD ' S</v>
          </cell>
          <cell r="J106">
            <v>102160</v>
          </cell>
          <cell r="K106" t="str">
            <v>COLSANITAS</v>
          </cell>
          <cell r="L106" t="str">
            <v>HORIZONTE</v>
          </cell>
          <cell r="M106" t="str">
            <v>AGENTE CALL CENTER</v>
          </cell>
          <cell r="N106">
            <v>320000</v>
          </cell>
          <cell r="O106">
            <v>15</v>
          </cell>
          <cell r="T106">
            <v>56</v>
          </cell>
          <cell r="U106">
            <v>4</v>
          </cell>
          <cell r="V106">
            <v>5</v>
          </cell>
          <cell r="X106">
            <v>160000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26133.333333333328</v>
          </cell>
          <cell r="AE106">
            <v>10666.666666666666</v>
          </cell>
          <cell r="AF106">
            <v>6666.666666666667</v>
          </cell>
          <cell r="AG106">
            <v>15000</v>
          </cell>
          <cell r="AH106">
            <v>0</v>
          </cell>
          <cell r="AI106">
            <v>0</v>
          </cell>
          <cell r="AJ106">
            <v>0</v>
          </cell>
          <cell r="AK106">
            <v>218466.66666666663</v>
          </cell>
          <cell r="AL106">
            <v>8138.6666666666652</v>
          </cell>
          <cell r="AM106">
            <v>6866.9999999999991</v>
          </cell>
          <cell r="AN106">
            <v>0</v>
          </cell>
          <cell r="AO106">
            <v>0</v>
          </cell>
          <cell r="AP106">
            <v>0</v>
          </cell>
          <cell r="AQ106">
            <v>15005.666666666664</v>
          </cell>
          <cell r="AR106">
            <v>203460.99999999997</v>
          </cell>
        </row>
        <row r="107">
          <cell r="B107">
            <v>95</v>
          </cell>
          <cell r="C107">
            <v>202215725187</v>
          </cell>
          <cell r="D107">
            <v>39625437</v>
          </cell>
          <cell r="E107">
            <v>27394</v>
          </cell>
          <cell r="F107">
            <v>36861</v>
          </cell>
          <cell r="H107" t="str">
            <v>MARTINEZ SANABRIA ANDREA CAROLINA</v>
          </cell>
          <cell r="I107" t="str">
            <v>MC DONALD ' S</v>
          </cell>
          <cell r="J107">
            <v>102160</v>
          </cell>
          <cell r="K107" t="str">
            <v>ISS</v>
          </cell>
          <cell r="L107" t="str">
            <v>HORIZONTE</v>
          </cell>
          <cell r="M107" t="str">
            <v>AGENTE CALL CENTER</v>
          </cell>
          <cell r="N107">
            <v>320000</v>
          </cell>
          <cell r="O107">
            <v>15</v>
          </cell>
          <cell r="X107">
            <v>160000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15000</v>
          </cell>
          <cell r="AH107">
            <v>0</v>
          </cell>
          <cell r="AI107">
            <v>0</v>
          </cell>
          <cell r="AJ107">
            <v>0</v>
          </cell>
          <cell r="AK107">
            <v>175000</v>
          </cell>
          <cell r="AL107">
            <v>6400</v>
          </cell>
          <cell r="AM107">
            <v>5400</v>
          </cell>
          <cell r="AN107">
            <v>0</v>
          </cell>
          <cell r="AO107">
            <v>0</v>
          </cell>
          <cell r="AP107">
            <v>0</v>
          </cell>
          <cell r="AQ107">
            <v>11800</v>
          </cell>
          <cell r="AR107">
            <v>163200</v>
          </cell>
        </row>
        <row r="108">
          <cell r="B108">
            <v>96</v>
          </cell>
          <cell r="C108">
            <v>202215725204</v>
          </cell>
          <cell r="D108">
            <v>52265640</v>
          </cell>
          <cell r="E108">
            <v>27668</v>
          </cell>
          <cell r="F108">
            <v>36861</v>
          </cell>
          <cell r="H108" t="str">
            <v>MOLINA YEPES LUZ EVELYN</v>
          </cell>
          <cell r="I108" t="str">
            <v>MC DONALD ' S</v>
          </cell>
          <cell r="J108">
            <v>102160</v>
          </cell>
          <cell r="K108" t="str">
            <v>FAMISANAR</v>
          </cell>
          <cell r="L108" t="str">
            <v>HORIZONTE</v>
          </cell>
          <cell r="M108" t="str">
            <v>AGENTE CALL CENTER</v>
          </cell>
          <cell r="N108">
            <v>320000</v>
          </cell>
          <cell r="O108">
            <v>15</v>
          </cell>
          <cell r="X108">
            <v>160000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15000</v>
          </cell>
          <cell r="AH108">
            <v>0</v>
          </cell>
          <cell r="AI108">
            <v>0</v>
          </cell>
          <cell r="AJ108">
            <v>0</v>
          </cell>
          <cell r="AK108">
            <v>175000</v>
          </cell>
          <cell r="AL108">
            <v>6400</v>
          </cell>
          <cell r="AM108">
            <v>5400</v>
          </cell>
          <cell r="AN108">
            <v>0</v>
          </cell>
          <cell r="AO108">
            <v>0</v>
          </cell>
          <cell r="AP108">
            <v>0</v>
          </cell>
          <cell r="AQ108">
            <v>11800</v>
          </cell>
          <cell r="AR108">
            <v>163200</v>
          </cell>
        </row>
        <row r="109">
          <cell r="B109">
            <v>97</v>
          </cell>
          <cell r="C109">
            <v>202215725324</v>
          </cell>
          <cell r="D109">
            <v>52266833</v>
          </cell>
          <cell r="E109">
            <v>28017</v>
          </cell>
          <cell r="F109">
            <v>36861</v>
          </cell>
          <cell r="H109" t="str">
            <v>OTERO FAJARDO MARCELA CONCEPCION</v>
          </cell>
          <cell r="I109" t="str">
            <v>MC DONALD ' S</v>
          </cell>
          <cell r="J109">
            <v>102160</v>
          </cell>
          <cell r="K109" t="str">
            <v>COMPENSAR</v>
          </cell>
          <cell r="L109" t="str">
            <v>PORVENIR</v>
          </cell>
          <cell r="M109" t="str">
            <v>AGENTE CALL CENTER</v>
          </cell>
          <cell r="N109">
            <v>320000</v>
          </cell>
          <cell r="O109">
            <v>0</v>
          </cell>
          <cell r="P109">
            <v>15</v>
          </cell>
          <cell r="X109">
            <v>0</v>
          </cell>
          <cell r="Y109">
            <v>160000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160000</v>
          </cell>
          <cell r="AL109">
            <v>6400</v>
          </cell>
          <cell r="AM109">
            <v>5400</v>
          </cell>
          <cell r="AN109">
            <v>0</v>
          </cell>
          <cell r="AO109">
            <v>0</v>
          </cell>
          <cell r="AP109">
            <v>0</v>
          </cell>
          <cell r="AQ109">
            <v>11800</v>
          </cell>
          <cell r="AR109">
            <v>148200</v>
          </cell>
        </row>
        <row r="110">
          <cell r="B110">
            <v>98</v>
          </cell>
          <cell r="C110">
            <v>202215725162</v>
          </cell>
          <cell r="D110">
            <v>79671962</v>
          </cell>
          <cell r="E110">
            <v>27193</v>
          </cell>
          <cell r="F110">
            <v>36861</v>
          </cell>
          <cell r="G110">
            <v>37043</v>
          </cell>
          <cell r="H110" t="str">
            <v>QUIROGA DAZA YAIR ALBERTO</v>
          </cell>
          <cell r="I110" t="str">
            <v>MC DONALD ' S</v>
          </cell>
          <cell r="J110">
            <v>102160</v>
          </cell>
          <cell r="K110" t="str">
            <v>COMPENSAR</v>
          </cell>
          <cell r="L110" t="str">
            <v>HORIZONTE</v>
          </cell>
          <cell r="M110" t="str">
            <v>AGENTE CALL CENTER</v>
          </cell>
          <cell r="N110">
            <v>320000</v>
          </cell>
          <cell r="O110">
            <v>15</v>
          </cell>
          <cell r="T110">
            <v>4</v>
          </cell>
          <cell r="X110">
            <v>160000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1866.6666666666667</v>
          </cell>
          <cell r="AE110">
            <v>0</v>
          </cell>
          <cell r="AF110">
            <v>0</v>
          </cell>
          <cell r="AG110">
            <v>15000</v>
          </cell>
          <cell r="AH110">
            <v>0</v>
          </cell>
          <cell r="AI110">
            <v>0</v>
          </cell>
          <cell r="AJ110">
            <v>0</v>
          </cell>
          <cell r="AK110">
            <v>176866.66666666666</v>
          </cell>
          <cell r="AL110">
            <v>6474.6666666666661</v>
          </cell>
          <cell r="AM110">
            <v>5463</v>
          </cell>
          <cell r="AN110">
            <v>0</v>
          </cell>
          <cell r="AO110">
            <v>0</v>
          </cell>
          <cell r="AP110">
            <v>0</v>
          </cell>
          <cell r="AQ110">
            <v>11937.666666666666</v>
          </cell>
          <cell r="AR110">
            <v>164929</v>
          </cell>
        </row>
        <row r="111">
          <cell r="B111">
            <v>99</v>
          </cell>
          <cell r="C111">
            <v>202215725155</v>
          </cell>
          <cell r="D111">
            <v>79949320</v>
          </cell>
          <cell r="E111">
            <v>28599</v>
          </cell>
          <cell r="F111">
            <v>36861</v>
          </cell>
          <cell r="H111" t="str">
            <v>VARGAS HERRERA OSCAR</v>
          </cell>
          <cell r="I111" t="str">
            <v>MC DONALD ' S</v>
          </cell>
          <cell r="J111">
            <v>102160</v>
          </cell>
          <cell r="K111" t="str">
            <v>CRUZ BLANCA</v>
          </cell>
          <cell r="L111" t="str">
            <v>PORVENIR</v>
          </cell>
          <cell r="M111" t="str">
            <v>AGENTE CALL CENTER</v>
          </cell>
          <cell r="N111">
            <v>320000</v>
          </cell>
          <cell r="O111">
            <v>15</v>
          </cell>
          <cell r="T111">
            <v>12</v>
          </cell>
          <cell r="U111">
            <v>6</v>
          </cell>
          <cell r="V111">
            <v>12</v>
          </cell>
          <cell r="X111">
            <v>160000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5599.9999999999991</v>
          </cell>
          <cell r="AE111">
            <v>16000</v>
          </cell>
          <cell r="AF111">
            <v>16000</v>
          </cell>
          <cell r="AG111">
            <v>15000</v>
          </cell>
          <cell r="AH111">
            <v>0</v>
          </cell>
          <cell r="AI111">
            <v>0</v>
          </cell>
          <cell r="AJ111">
            <v>0</v>
          </cell>
          <cell r="AK111">
            <v>212600</v>
          </cell>
          <cell r="AL111">
            <v>7904</v>
          </cell>
          <cell r="AM111">
            <v>6669</v>
          </cell>
          <cell r="AN111">
            <v>0</v>
          </cell>
          <cell r="AO111">
            <v>0</v>
          </cell>
          <cell r="AP111">
            <v>0</v>
          </cell>
          <cell r="AQ111">
            <v>14573</v>
          </cell>
          <cell r="AR111">
            <v>198027</v>
          </cell>
        </row>
        <row r="112">
          <cell r="B112">
            <v>100</v>
          </cell>
          <cell r="C112">
            <v>2041005120643</v>
          </cell>
          <cell r="D112">
            <v>52314263</v>
          </cell>
          <cell r="E112">
            <v>28056</v>
          </cell>
          <cell r="F112">
            <v>36861</v>
          </cell>
          <cell r="H112" t="str">
            <v>VILLARRAGA CESPEDES MARGIE PAOLA</v>
          </cell>
          <cell r="I112" t="str">
            <v>MC DONALD ' S</v>
          </cell>
          <cell r="J112">
            <v>102160</v>
          </cell>
          <cell r="K112" t="str">
            <v>COMPENSAR</v>
          </cell>
          <cell r="L112" t="str">
            <v>HORIZONTE</v>
          </cell>
          <cell r="M112" t="str">
            <v>AGENTE CALL CENTER</v>
          </cell>
          <cell r="N112">
            <v>320000</v>
          </cell>
          <cell r="O112">
            <v>15</v>
          </cell>
          <cell r="X112">
            <v>160000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15000</v>
          </cell>
          <cell r="AH112">
            <v>0</v>
          </cell>
          <cell r="AI112">
            <v>0</v>
          </cell>
          <cell r="AJ112">
            <v>0</v>
          </cell>
          <cell r="AK112">
            <v>175000</v>
          </cell>
          <cell r="AL112">
            <v>6400</v>
          </cell>
          <cell r="AM112">
            <v>5400</v>
          </cell>
          <cell r="AN112">
            <v>0</v>
          </cell>
          <cell r="AO112">
            <v>0</v>
          </cell>
          <cell r="AP112">
            <v>0</v>
          </cell>
          <cell r="AQ112">
            <v>11800</v>
          </cell>
          <cell r="AR112">
            <v>163200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urnos"/>
      <sheetName val="Personas"/>
      <sheetName val="RefTurnos"/>
      <sheetName val="Periodos"/>
    </sheetNames>
    <sheetDataSet>
      <sheetData sheetId="0"/>
      <sheetData sheetId="1">
        <row r="1">
          <cell r="B1" t="str">
            <v>documento</v>
          </cell>
        </row>
        <row r="2">
          <cell r="B2">
            <v>4237150</v>
          </cell>
        </row>
        <row r="3">
          <cell r="B3">
            <v>6764934</v>
          </cell>
        </row>
        <row r="4">
          <cell r="B4">
            <v>7166729</v>
          </cell>
        </row>
        <row r="5">
          <cell r="B5">
            <v>7179036</v>
          </cell>
        </row>
        <row r="6">
          <cell r="B6">
            <v>7186436</v>
          </cell>
        </row>
        <row r="7">
          <cell r="B7">
            <v>7186869</v>
          </cell>
        </row>
        <row r="8">
          <cell r="B8">
            <v>9525235</v>
          </cell>
        </row>
        <row r="9">
          <cell r="B9">
            <v>9590162</v>
          </cell>
        </row>
        <row r="10">
          <cell r="B10">
            <v>1049609542</v>
          </cell>
        </row>
        <row r="11">
          <cell r="B11">
            <v>1049620011</v>
          </cell>
        </row>
        <row r="12">
          <cell r="B12">
            <v>1052314053</v>
          </cell>
        </row>
      </sheetData>
      <sheetData sheetId="2"/>
      <sheetData sheetId="3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urnos"/>
      <sheetName val="Personas"/>
      <sheetName val="RefTurnos"/>
      <sheetName val="Periodos"/>
      <sheetName val="DV-IDENTITY-0"/>
    </sheetNames>
    <sheetDataSet>
      <sheetData sheetId="0"/>
      <sheetData sheetId="1"/>
      <sheetData sheetId="2">
        <row r="1">
          <cell r="B1" t="str">
            <v>referencia</v>
          </cell>
        </row>
        <row r="2">
          <cell r="B2" t="str">
            <v>10</v>
          </cell>
        </row>
        <row r="3">
          <cell r="B3" t="str">
            <v>4</v>
          </cell>
        </row>
        <row r="4">
          <cell r="B4" t="str">
            <v>8</v>
          </cell>
        </row>
        <row r="5">
          <cell r="B5" t="str">
            <v>9</v>
          </cell>
        </row>
        <row r="6">
          <cell r="B6" t="str">
            <v>A</v>
          </cell>
        </row>
        <row r="7">
          <cell r="B7" t="str">
            <v>AM</v>
          </cell>
        </row>
        <row r="8">
          <cell r="B8" t="str">
            <v>-AM</v>
          </cell>
        </row>
        <row r="9">
          <cell r="B9" t="str">
            <v>AM+</v>
          </cell>
        </row>
        <row r="10">
          <cell r="B10" t="str">
            <v>AV</v>
          </cell>
        </row>
        <row r="11">
          <cell r="B11" t="str">
            <v>-AV</v>
          </cell>
        </row>
        <row r="12">
          <cell r="B12" t="str">
            <v>C</v>
          </cell>
        </row>
        <row r="13">
          <cell r="B13" t="str">
            <v>-C</v>
          </cell>
        </row>
        <row r="14">
          <cell r="B14" t="str">
            <v>E</v>
          </cell>
        </row>
        <row r="15">
          <cell r="B15" t="str">
            <v>F</v>
          </cell>
        </row>
        <row r="16">
          <cell r="B16" t="str">
            <v>-F</v>
          </cell>
        </row>
        <row r="17">
          <cell r="B17" t="str">
            <v>H</v>
          </cell>
        </row>
        <row r="18">
          <cell r="B18" t="str">
            <v>-H</v>
          </cell>
        </row>
        <row r="19">
          <cell r="B19" t="str">
            <v>I</v>
          </cell>
        </row>
        <row r="20">
          <cell r="B20" t="str">
            <v>L</v>
          </cell>
        </row>
        <row r="21">
          <cell r="B21" t="str">
            <v>M</v>
          </cell>
        </row>
        <row r="22">
          <cell r="B22" t="str">
            <v>R</v>
          </cell>
        </row>
        <row r="23">
          <cell r="B23" t="str">
            <v>R+</v>
          </cell>
        </row>
        <row r="24">
          <cell r="B24" t="str">
            <v>S</v>
          </cell>
        </row>
        <row r="25">
          <cell r="B25" t="str">
            <v>S+</v>
          </cell>
        </row>
        <row r="26">
          <cell r="B26" t="str">
            <v>-S1</v>
          </cell>
        </row>
        <row r="27">
          <cell r="B27" t="str">
            <v>S2</v>
          </cell>
        </row>
        <row r="28">
          <cell r="B28" t="str">
            <v>-S2</v>
          </cell>
        </row>
        <row r="29">
          <cell r="B29" t="str">
            <v>T</v>
          </cell>
        </row>
        <row r="30">
          <cell r="B30" t="str">
            <v>U</v>
          </cell>
        </row>
        <row r="31">
          <cell r="B31" t="str">
            <v>U+</v>
          </cell>
        </row>
        <row r="32">
          <cell r="B32" t="str">
            <v>U++</v>
          </cell>
        </row>
        <row r="33">
          <cell r="B33" t="str">
            <v>-U1</v>
          </cell>
        </row>
        <row r="34">
          <cell r="B34" t="str">
            <v>U2</v>
          </cell>
        </row>
        <row r="35">
          <cell r="B35" t="str">
            <v>-U2</v>
          </cell>
        </row>
        <row r="36">
          <cell r="B36" t="str">
            <v>V</v>
          </cell>
        </row>
      </sheetData>
      <sheetData sheetId="3"/>
      <sheetData sheetId="4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PruebaEmp"/>
      <sheetName val="Liquidaciones"/>
    </sheetNames>
    <sheetDataSet>
      <sheetData sheetId="0">
        <row r="3">
          <cell r="B3" t="str">
            <v>CENTRO TRABAJO 0</v>
          </cell>
          <cell r="H3" t="str">
            <v>Sin Riesgo</v>
          </cell>
          <cell r="J3" t="str">
            <v>NINGUNA</v>
          </cell>
          <cell r="L3" t="str">
            <v>NINGUNA</v>
          </cell>
          <cell r="V3" t="str">
            <v>ACTUAL</v>
          </cell>
          <cell r="W3" t="str">
            <v>NO</v>
          </cell>
          <cell r="AD3" t="str">
            <v>AMAZONAS</v>
          </cell>
          <cell r="BL3" t="str">
            <v>Todos los sistemas (ARL, AFP, CCF, EPS)</v>
          </cell>
          <cell r="BM3" t="str">
            <v>Todos los sistemas (ARL, AFP, CCF, EPS)</v>
          </cell>
          <cell r="BN3" t="str">
            <v>VACACIONES</v>
          </cell>
        </row>
        <row r="4">
          <cell r="B4" t="str">
            <v>HUSRT R3</v>
          </cell>
          <cell r="H4" t="str">
            <v>1. Actividades de alto riesgo</v>
          </cell>
          <cell r="J4" t="str">
            <v>CAFABA</v>
          </cell>
          <cell r="V4" t="str">
            <v>CORRECCIÓN</v>
          </cell>
          <cell r="W4" t="str">
            <v>LICENCIA NO REMUNERADA</v>
          </cell>
          <cell r="AD4" t="str">
            <v>ANTIOQUIA</v>
          </cell>
          <cell r="BL4" t="str">
            <v>Administradora de Riesgos Laborales (ARL)</v>
          </cell>
          <cell r="BM4" t="str">
            <v>Administradora de Fondo de Pensiones (AFP)</v>
          </cell>
          <cell r="BN4" t="str">
            <v>LICENCIA REMUNERADA</v>
          </cell>
        </row>
        <row r="5">
          <cell r="B5" t="str">
            <v>HUSRT R4</v>
          </cell>
          <cell r="H5" t="str">
            <v>2. Senadores</v>
          </cell>
          <cell r="J5" t="str">
            <v>CAFAM</v>
          </cell>
          <cell r="V5" t="str">
            <v>NO</v>
          </cell>
          <cell r="W5" t="str">
            <v>COMISIÓN DE SERVICIO</v>
          </cell>
          <cell r="AD5" t="str">
            <v>ARAUCA</v>
          </cell>
          <cell r="BL5" t="str">
            <v>Caja de Compensación Familiar (CCF)</v>
          </cell>
          <cell r="BM5" t="str">
            <v>Administradora de Riesgos Laborales (ARL)</v>
          </cell>
          <cell r="BN5" t="str">
            <v>NO</v>
          </cell>
        </row>
        <row r="6">
          <cell r="B6" t="str">
            <v>HUSRT R5</v>
          </cell>
          <cell r="H6" t="str">
            <v>3. CTI</v>
          </cell>
          <cell r="J6" t="str">
            <v>CAFAMAZ</v>
          </cell>
          <cell r="AD6" t="str">
            <v>ATLANTICO</v>
          </cell>
          <cell r="BL6" t="str">
            <v>NO</v>
          </cell>
          <cell r="BM6" t="str">
            <v>Caja de Compensación Familiar (CCF)</v>
          </cell>
        </row>
        <row r="7">
          <cell r="H7" t="str">
            <v>4. Aviadores</v>
          </cell>
          <cell r="J7" t="str">
            <v>CAFASUR</v>
          </cell>
          <cell r="AD7" t="str">
            <v>BOGOTA_D.E.</v>
          </cell>
          <cell r="BM7" t="str">
            <v>NO</v>
          </cell>
        </row>
        <row r="8">
          <cell r="J8" t="str">
            <v>CAJACOPI ATLANTICO</v>
          </cell>
          <cell r="AD8" t="str">
            <v>BOLIVAR</v>
          </cell>
        </row>
        <row r="9">
          <cell r="J9" t="str">
            <v>CAJAMAG</v>
          </cell>
          <cell r="AD9" t="str">
            <v>BOYACA</v>
          </cell>
        </row>
        <row r="10">
          <cell r="J10" t="str">
            <v>CAJASAI</v>
          </cell>
          <cell r="AD10" t="str">
            <v>CALDAS</v>
          </cell>
        </row>
        <row r="11">
          <cell r="J11" t="str">
            <v>CAJASAN</v>
          </cell>
          <cell r="AD11" t="str">
            <v>CAQUETA</v>
          </cell>
        </row>
        <row r="12">
          <cell r="J12" t="str">
            <v>COFREM</v>
          </cell>
          <cell r="AD12" t="str">
            <v>CASANARE</v>
          </cell>
        </row>
        <row r="13">
          <cell r="J13" t="str">
            <v>COLSUBSIDIO</v>
          </cell>
          <cell r="AD13" t="str">
            <v>CAUCA</v>
          </cell>
        </row>
        <row r="14">
          <cell r="J14" t="str">
            <v>COMBARRANQUILLA</v>
          </cell>
          <cell r="AD14" t="str">
            <v>CESAR</v>
          </cell>
        </row>
        <row r="15">
          <cell r="J15" t="str">
            <v>COMCAJA</v>
          </cell>
          <cell r="AD15" t="str">
            <v>CHOCO</v>
          </cell>
        </row>
        <row r="16">
          <cell r="J16" t="str">
            <v>COMFABOY</v>
          </cell>
          <cell r="AD16" t="str">
            <v>CORDOBA</v>
          </cell>
        </row>
        <row r="17">
          <cell r="J17" t="str">
            <v>COMFACA</v>
          </cell>
          <cell r="AD17" t="str">
            <v>CUNDINAMARCA</v>
          </cell>
        </row>
        <row r="18">
          <cell r="J18" t="str">
            <v>COMFACASANARE</v>
          </cell>
          <cell r="AD18" t="str">
            <v>GUAINIA</v>
          </cell>
        </row>
        <row r="19">
          <cell r="J19" t="str">
            <v>COMFACAUCA</v>
          </cell>
          <cell r="AD19" t="str">
            <v>GUAVIARE</v>
          </cell>
        </row>
        <row r="20">
          <cell r="J20" t="str">
            <v>COMFACESAR</v>
          </cell>
          <cell r="AD20" t="str">
            <v>HUILA</v>
          </cell>
        </row>
        <row r="21">
          <cell r="J21" t="str">
            <v>COMFACHOCÓ</v>
          </cell>
          <cell r="AD21" t="str">
            <v>LA_GUAJIRA</v>
          </cell>
        </row>
        <row r="22">
          <cell r="J22" t="str">
            <v>COMFACOR</v>
          </cell>
          <cell r="AD22" t="str">
            <v>MAGDALENA</v>
          </cell>
        </row>
        <row r="23">
          <cell r="J23" t="str">
            <v>COMFACUNDI</v>
          </cell>
          <cell r="AD23" t="str">
            <v>META</v>
          </cell>
        </row>
        <row r="24">
          <cell r="J24" t="str">
            <v>COMFAMA</v>
          </cell>
          <cell r="AD24" t="str">
            <v>NARIÑO</v>
          </cell>
        </row>
        <row r="25">
          <cell r="J25" t="str">
            <v>COMFAMILIAR ATLANTICO</v>
          </cell>
          <cell r="AD25" t="str">
            <v>NORTE_DE_SANTANDER</v>
          </cell>
        </row>
        <row r="26">
          <cell r="J26" t="str">
            <v>COMFAMILIAR CAMACOL</v>
          </cell>
          <cell r="AD26" t="str">
            <v>PUTUMAYO</v>
          </cell>
        </row>
        <row r="27">
          <cell r="J27" t="str">
            <v>COMFAMILIAR CARTAGENA</v>
          </cell>
          <cell r="AD27" t="str">
            <v>QUINDIO</v>
          </cell>
        </row>
        <row r="28">
          <cell r="J28" t="str">
            <v>COMFAMILIAR GUAJIRA</v>
          </cell>
          <cell r="AD28" t="str">
            <v>RISARALDA</v>
          </cell>
        </row>
        <row r="29">
          <cell r="J29" t="str">
            <v>COMFAMILIAR HUILA</v>
          </cell>
          <cell r="AD29" t="str">
            <v>SAN_ANDRES</v>
          </cell>
        </row>
        <row r="30">
          <cell r="J30" t="str">
            <v>COMFAMILIAR NARIÑO</v>
          </cell>
          <cell r="AD30" t="str">
            <v>SANTANDER</v>
          </cell>
        </row>
        <row r="31">
          <cell r="J31" t="str">
            <v>COMFAMILIAR PUTUMAYO</v>
          </cell>
          <cell r="AD31" t="str">
            <v>SUCRE</v>
          </cell>
        </row>
        <row r="32">
          <cell r="J32" t="str">
            <v>COMFAMILIAR RISARALDA</v>
          </cell>
          <cell r="AD32" t="str">
            <v>TOLIMA</v>
          </cell>
        </row>
        <row r="33">
          <cell r="J33" t="str">
            <v>COMFANDI</v>
          </cell>
          <cell r="AD33" t="str">
            <v>VALLE</v>
          </cell>
        </row>
        <row r="34">
          <cell r="J34" t="str">
            <v>COMFANORTE</v>
          </cell>
          <cell r="AD34" t="str">
            <v>VAUPES</v>
          </cell>
        </row>
        <row r="35">
          <cell r="J35" t="str">
            <v>COMFAORIENTE</v>
          </cell>
          <cell r="AD35" t="str">
            <v>VICHADA</v>
          </cell>
        </row>
        <row r="36">
          <cell r="J36" t="str">
            <v>COMFASUCRE</v>
          </cell>
        </row>
        <row r="37">
          <cell r="J37" t="str">
            <v>COMFATOLIMA</v>
          </cell>
        </row>
        <row r="38">
          <cell r="J38" t="str">
            <v>COMFENALCO ANTIOQUIA</v>
          </cell>
        </row>
        <row r="39">
          <cell r="J39" t="str">
            <v>COMFENALCO CARTAGENA</v>
          </cell>
        </row>
        <row r="40">
          <cell r="J40" t="str">
            <v>COMFENALCO QUINDIO</v>
          </cell>
        </row>
        <row r="41">
          <cell r="J41" t="str">
            <v>COMFENALCO SANTANDER</v>
          </cell>
        </row>
        <row r="42">
          <cell r="J42" t="str">
            <v>COMFENALCO TOLIMA</v>
          </cell>
        </row>
        <row r="43">
          <cell r="J43" t="str">
            <v>COMFENALCO VALLE</v>
          </cell>
        </row>
        <row r="44">
          <cell r="J44" t="str">
            <v>COMFIAR</v>
          </cell>
        </row>
        <row r="45">
          <cell r="J45" t="str">
            <v>COMPENSAR</v>
          </cell>
        </row>
        <row r="46">
          <cell r="J46" t="str">
            <v>CONFAMILIARES</v>
          </cell>
        </row>
      </sheetData>
      <sheetData sheetId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PruebaEmp"/>
      <sheetName val="Liquidaciones"/>
    </sheetNames>
    <sheetDataSet>
      <sheetData sheetId="0">
        <row r="3">
          <cell r="S3" t="str">
            <v>CC</v>
          </cell>
        </row>
        <row r="4">
          <cell r="S4" t="str">
            <v>CE</v>
          </cell>
        </row>
        <row r="5">
          <cell r="S5" t="str">
            <v>TI</v>
          </cell>
        </row>
        <row r="6">
          <cell r="S6" t="str">
            <v>RC</v>
          </cell>
        </row>
        <row r="7">
          <cell r="S7" t="str">
            <v>PA</v>
          </cell>
        </row>
        <row r="8">
          <cell r="S8" t="str">
            <v>CD</v>
          </cell>
        </row>
        <row r="9">
          <cell r="S9" t="str">
            <v>SC</v>
          </cell>
        </row>
        <row r="10">
          <cell r="S10" t="str">
            <v>PE</v>
          </cell>
        </row>
      </sheetData>
      <sheetData sheetId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IO 1-15"/>
      <sheetName val="INCAP. JUNIO 1-15"/>
      <sheetName val="COMP JUNIO 1-15"/>
      <sheetName val="COMP. INCAPACIDADES"/>
      <sheetName val="NOVEDADES 1-15 JUNIO"/>
    </sheetNames>
    <sheetDataSet>
      <sheetData sheetId="0">
        <row r="5">
          <cell r="A5" t="str">
            <v>#</v>
          </cell>
          <cell r="B5" t="str">
            <v>C.C</v>
          </cell>
          <cell r="C5" t="str">
            <v>APELLIDOS</v>
          </cell>
          <cell r="D5" t="str">
            <v>NOMBRES</v>
          </cell>
          <cell r="E5" t="str">
            <v>NOMBRE COMPLETO</v>
          </cell>
          <cell r="F5" t="str">
            <v>CARGO</v>
          </cell>
          <cell r="G5" t="str">
            <v>AREA</v>
          </cell>
          <cell r="H5" t="str">
            <v>C.C ASIGNADO</v>
          </cell>
          <cell r="I5" t="str">
            <v>SUBAREA</v>
          </cell>
          <cell r="J5" t="str">
            <v>UBICACIÓN</v>
          </cell>
          <cell r="K5" t="str">
            <v>CIUDAD</v>
          </cell>
          <cell r="L5" t="str">
            <v>FECHA INGRESO</v>
          </cell>
          <cell r="M5" t="str">
            <v>ESTADO</v>
          </cell>
          <cell r="N5" t="str">
            <v>IBC</v>
          </cell>
          <cell r="O5" t="str">
            <v>TOTAL COMPENSACION</v>
          </cell>
          <cell r="P5" t="str">
            <v>DIAS</v>
          </cell>
          <cell r="Q5" t="str">
            <v>BASICO DEVENGADO</v>
          </cell>
          <cell r="R5" t="str">
            <v>COMPENSACION POR PRODUCTIVIDAD</v>
          </cell>
          <cell r="S5" t="str">
            <v>AUXILIO DE TRASPORTE</v>
          </cell>
          <cell r="T5" t="str">
            <v>TOTAL DEVENGADO</v>
          </cell>
          <cell r="U5" t="str">
            <v>APORTE E.P.S.</v>
          </cell>
          <cell r="V5" t="str">
            <v>APORTE A.F.P.</v>
          </cell>
          <cell r="W5" t="str">
            <v>AHORRO COP.</v>
          </cell>
          <cell r="X5" t="str">
            <v>OTROS DESCUENTOS</v>
          </cell>
          <cell r="Y5" t="str">
            <v>U.P.C. ADICIONAL</v>
          </cell>
          <cell r="Z5" t="str">
            <v>TOTAL DEDUCCION</v>
          </cell>
          <cell r="AA5" t="str">
            <v>TOTAL A PAGAR</v>
          </cell>
          <cell r="AB5" t="str">
            <v>CUENTA</v>
          </cell>
          <cell r="AC5" t="str">
            <v>SALUD</v>
          </cell>
          <cell r="AD5" t="str">
            <v>PENSION</v>
          </cell>
          <cell r="AE5" t="str">
            <v>ARP</v>
          </cell>
          <cell r="AF5" t="str">
            <v>ADMON</v>
          </cell>
          <cell r="AG5" t="str">
            <v>TOTAL FACTURA</v>
          </cell>
        </row>
        <row r="6">
          <cell r="A6">
            <v>1</v>
          </cell>
          <cell r="B6">
            <v>80238167</v>
          </cell>
          <cell r="C6" t="str">
            <v>PULIDO MOSCOSO</v>
          </cell>
          <cell r="D6" t="str">
            <v>DANNY YESID</v>
          </cell>
          <cell r="E6" t="str">
            <v>DANNY YESID PULIDO MOSCOSO</v>
          </cell>
          <cell r="F6" t="str">
            <v>AUXILIAR DE BODEGA</v>
          </cell>
          <cell r="G6" t="str">
            <v>OPERACIONES</v>
          </cell>
          <cell r="H6" t="str">
            <v>01-GO-DO-02</v>
          </cell>
          <cell r="I6" t="str">
            <v>BODEGA</v>
          </cell>
          <cell r="J6" t="str">
            <v>ZONA FRANCA</v>
          </cell>
          <cell r="K6" t="str">
            <v>BOGOTA</v>
          </cell>
          <cell r="L6">
            <v>37771</v>
          </cell>
          <cell r="M6" t="str">
            <v>ACTIVO</v>
          </cell>
          <cell r="N6">
            <v>332000</v>
          </cell>
          <cell r="O6">
            <v>411111.66666666669</v>
          </cell>
          <cell r="P6">
            <v>16</v>
          </cell>
          <cell r="Q6">
            <v>219259.55555555556</v>
          </cell>
          <cell r="R6">
            <v>0</v>
          </cell>
          <cell r="S6">
            <v>20000</v>
          </cell>
          <cell r="T6">
            <v>239259.55555555556</v>
          </cell>
          <cell r="U6">
            <v>7082.666666666667</v>
          </cell>
          <cell r="V6">
            <v>5980</v>
          </cell>
          <cell r="W6">
            <v>0</v>
          </cell>
          <cell r="Y6">
            <v>0</v>
          </cell>
          <cell r="Z6">
            <v>13062.666666666668</v>
          </cell>
          <cell r="AA6">
            <v>226196.88888888891</v>
          </cell>
          <cell r="AB6" t="str">
            <v>NUEVO</v>
          </cell>
          <cell r="AC6">
            <v>21247.999999999996</v>
          </cell>
          <cell r="AD6">
            <v>23904</v>
          </cell>
          <cell r="AE6">
            <v>924.2879999999999</v>
          </cell>
          <cell r="AF6">
            <v>8853.3333333333339</v>
          </cell>
          <cell r="AG6">
            <v>281126.51022222225</v>
          </cell>
        </row>
        <row r="7">
          <cell r="A7">
            <v>2</v>
          </cell>
          <cell r="B7">
            <v>80744186</v>
          </cell>
          <cell r="C7" t="str">
            <v>FONSECA SERRANO</v>
          </cell>
          <cell r="D7" t="str">
            <v>JONATHAN ANDRES</v>
          </cell>
          <cell r="E7" t="str">
            <v>JONATHAN ANDRES FONSECA SERRANO</v>
          </cell>
          <cell r="F7" t="str">
            <v>AUXILIAR DE BODEGA</v>
          </cell>
          <cell r="G7" t="str">
            <v>OPERACIONES</v>
          </cell>
          <cell r="H7" t="str">
            <v>01-GO-DO-02</v>
          </cell>
          <cell r="I7" t="str">
            <v>BODEGA</v>
          </cell>
          <cell r="J7" t="str">
            <v>ZONA FRANCA</v>
          </cell>
          <cell r="K7" t="str">
            <v>BOGOTA</v>
          </cell>
          <cell r="L7">
            <v>37771</v>
          </cell>
          <cell r="M7" t="str">
            <v>ACTIVO</v>
          </cell>
          <cell r="N7">
            <v>332000</v>
          </cell>
          <cell r="O7">
            <v>411111.66666666669</v>
          </cell>
          <cell r="P7">
            <v>16</v>
          </cell>
          <cell r="Q7">
            <v>219259.55555555556</v>
          </cell>
          <cell r="R7">
            <v>0</v>
          </cell>
          <cell r="S7">
            <v>20000</v>
          </cell>
          <cell r="T7">
            <v>239259.55555555556</v>
          </cell>
          <cell r="U7">
            <v>7082.666666666667</v>
          </cell>
          <cell r="V7">
            <v>5980</v>
          </cell>
          <cell r="W7">
            <v>0</v>
          </cell>
          <cell r="Y7">
            <v>0</v>
          </cell>
          <cell r="Z7">
            <v>13062.666666666668</v>
          </cell>
          <cell r="AA7">
            <v>226196.88888888891</v>
          </cell>
          <cell r="AB7" t="str">
            <v>NUEVO</v>
          </cell>
          <cell r="AC7">
            <v>21247.999999999996</v>
          </cell>
          <cell r="AD7">
            <v>23904</v>
          </cell>
          <cell r="AE7">
            <v>924.2879999999999</v>
          </cell>
          <cell r="AF7">
            <v>8853.3333333333339</v>
          </cell>
          <cell r="AG7">
            <v>281126.51022222225</v>
          </cell>
        </row>
        <row r="8">
          <cell r="A8">
            <v>3</v>
          </cell>
          <cell r="B8">
            <v>80218710</v>
          </cell>
          <cell r="C8" t="str">
            <v>PARRA TELLEZ</v>
          </cell>
          <cell r="D8" t="str">
            <v>EDWIN</v>
          </cell>
          <cell r="E8" t="str">
            <v>EDWIN PARRA TELLEZ</v>
          </cell>
          <cell r="F8" t="str">
            <v>AUXILIAR DE BODEGA</v>
          </cell>
          <cell r="G8" t="str">
            <v>OPERACIONES</v>
          </cell>
          <cell r="H8" t="str">
            <v>01-GO-DO-02</v>
          </cell>
          <cell r="I8" t="str">
            <v>BODEGA</v>
          </cell>
          <cell r="J8" t="str">
            <v>ZONA FRANCA</v>
          </cell>
          <cell r="K8" t="str">
            <v>BOGOTA</v>
          </cell>
          <cell r="L8">
            <v>37771</v>
          </cell>
          <cell r="M8" t="str">
            <v>ACTIVO</v>
          </cell>
          <cell r="N8">
            <v>332000</v>
          </cell>
          <cell r="O8">
            <v>411111.66666666669</v>
          </cell>
          <cell r="P8">
            <v>16</v>
          </cell>
          <cell r="Q8">
            <v>219259.55555555556</v>
          </cell>
          <cell r="R8">
            <v>0</v>
          </cell>
          <cell r="S8">
            <v>20000</v>
          </cell>
          <cell r="T8">
            <v>239259.55555555556</v>
          </cell>
          <cell r="U8">
            <v>7082.666666666667</v>
          </cell>
          <cell r="V8">
            <v>5980</v>
          </cell>
          <cell r="W8">
            <v>0</v>
          </cell>
          <cell r="Y8">
            <v>0</v>
          </cell>
          <cell r="Z8">
            <v>13062.666666666668</v>
          </cell>
          <cell r="AA8">
            <v>226196.88888888891</v>
          </cell>
          <cell r="AB8" t="str">
            <v>NUEVO</v>
          </cell>
          <cell r="AC8">
            <v>21247.999999999996</v>
          </cell>
          <cell r="AD8">
            <v>23904</v>
          </cell>
          <cell r="AE8">
            <v>924.2879999999999</v>
          </cell>
          <cell r="AF8">
            <v>8853.3333333333339</v>
          </cell>
          <cell r="AG8">
            <v>281126.51022222225</v>
          </cell>
        </row>
        <row r="9">
          <cell r="A9">
            <v>4</v>
          </cell>
          <cell r="B9">
            <v>79966430</v>
          </cell>
          <cell r="C9" t="str">
            <v>GONZALEZ ANGULO</v>
          </cell>
          <cell r="D9" t="str">
            <v>ALEXANDER</v>
          </cell>
          <cell r="E9" t="str">
            <v>ALEXANDER GONZALEZ ANGULO</v>
          </cell>
          <cell r="F9" t="str">
            <v>AUXILIAR DE BODEGA</v>
          </cell>
          <cell r="G9" t="str">
            <v>OPERACIONES</v>
          </cell>
          <cell r="H9" t="str">
            <v>01-GO-DO-02</v>
          </cell>
          <cell r="I9" t="str">
            <v>BODEGA</v>
          </cell>
          <cell r="J9" t="str">
            <v>ZONA FRANCA</v>
          </cell>
          <cell r="K9" t="str">
            <v>BOGOTA</v>
          </cell>
          <cell r="L9">
            <v>37771</v>
          </cell>
          <cell r="M9" t="str">
            <v>ACTIVO</v>
          </cell>
          <cell r="N9">
            <v>332000</v>
          </cell>
          <cell r="O9">
            <v>411111.66666666669</v>
          </cell>
          <cell r="P9">
            <v>16</v>
          </cell>
          <cell r="Q9">
            <v>219259.55555555556</v>
          </cell>
          <cell r="R9">
            <v>0</v>
          </cell>
          <cell r="S9">
            <v>20000</v>
          </cell>
          <cell r="T9">
            <v>239259.55555555556</v>
          </cell>
          <cell r="U9">
            <v>7082.666666666667</v>
          </cell>
          <cell r="V9">
            <v>5980</v>
          </cell>
          <cell r="W9">
            <v>0</v>
          </cell>
          <cell r="Y9">
            <v>0</v>
          </cell>
          <cell r="Z9">
            <v>13062.666666666668</v>
          </cell>
          <cell r="AA9">
            <v>226196.88888888891</v>
          </cell>
          <cell r="AB9" t="str">
            <v>NUEVO</v>
          </cell>
          <cell r="AC9">
            <v>21247.999999999996</v>
          </cell>
          <cell r="AD9">
            <v>23904</v>
          </cell>
          <cell r="AE9">
            <v>924.2879999999999</v>
          </cell>
          <cell r="AF9">
            <v>8853.3333333333339</v>
          </cell>
          <cell r="AG9">
            <v>281126.51022222225</v>
          </cell>
        </row>
        <row r="10">
          <cell r="A10">
            <v>5</v>
          </cell>
          <cell r="B10">
            <v>80070164</v>
          </cell>
          <cell r="C10" t="str">
            <v>RICO GONZALEZ</v>
          </cell>
          <cell r="D10" t="str">
            <v>EDGAR JAIR</v>
          </cell>
          <cell r="E10" t="str">
            <v>EDGAR JAIR RICO GONZALEZ</v>
          </cell>
          <cell r="F10" t="str">
            <v>AUXILIAR DE BODEGA</v>
          </cell>
          <cell r="G10" t="str">
            <v>OPERACIONES</v>
          </cell>
          <cell r="H10" t="str">
            <v>01-GO-DO-02</v>
          </cell>
          <cell r="I10" t="str">
            <v>BODEGA</v>
          </cell>
          <cell r="J10" t="str">
            <v>ZONA FRANCA</v>
          </cell>
          <cell r="K10" t="str">
            <v>BOGOTA</v>
          </cell>
          <cell r="L10">
            <v>37771</v>
          </cell>
          <cell r="M10" t="str">
            <v>ACTIVO</v>
          </cell>
          <cell r="N10">
            <v>332000</v>
          </cell>
          <cell r="O10">
            <v>411111.66666666669</v>
          </cell>
          <cell r="P10">
            <v>16</v>
          </cell>
          <cell r="Q10">
            <v>219259.55555555556</v>
          </cell>
          <cell r="R10">
            <v>0</v>
          </cell>
          <cell r="S10">
            <v>20000</v>
          </cell>
          <cell r="T10">
            <v>239259.55555555556</v>
          </cell>
          <cell r="U10">
            <v>7082.666666666667</v>
          </cell>
          <cell r="V10">
            <v>5980</v>
          </cell>
          <cell r="W10">
            <v>0</v>
          </cell>
          <cell r="Y10">
            <v>0</v>
          </cell>
          <cell r="Z10">
            <v>13062.666666666668</v>
          </cell>
          <cell r="AA10">
            <v>226196.88888888891</v>
          </cell>
          <cell r="AB10" t="str">
            <v>NUEVO</v>
          </cell>
          <cell r="AC10">
            <v>21247.999999999996</v>
          </cell>
          <cell r="AD10">
            <v>23904</v>
          </cell>
          <cell r="AE10">
            <v>924.2879999999999</v>
          </cell>
          <cell r="AF10">
            <v>8853.3333333333339</v>
          </cell>
          <cell r="AG10">
            <v>281126.51022222225</v>
          </cell>
        </row>
        <row r="11">
          <cell r="A11">
            <v>6</v>
          </cell>
          <cell r="B11">
            <v>80746668</v>
          </cell>
          <cell r="C11" t="str">
            <v xml:space="preserve">BUSTOS ULLOA </v>
          </cell>
          <cell r="D11" t="str">
            <v>HENRY MILLER</v>
          </cell>
          <cell r="E11" t="str">
            <v xml:space="preserve">HENRY MILLER BUSTOS ULLOA </v>
          </cell>
          <cell r="F11" t="str">
            <v>AUXILIAR DE BODEGA</v>
          </cell>
          <cell r="G11" t="str">
            <v>OPERACIONES</v>
          </cell>
          <cell r="H11" t="str">
            <v>01-GO-DO-02</v>
          </cell>
          <cell r="I11" t="str">
            <v>BODEGA</v>
          </cell>
          <cell r="J11" t="str">
            <v>ZONA FRANCA</v>
          </cell>
          <cell r="K11" t="str">
            <v>BOGOTA</v>
          </cell>
          <cell r="L11">
            <v>37771</v>
          </cell>
          <cell r="M11" t="str">
            <v>ACTIVO</v>
          </cell>
          <cell r="N11">
            <v>332000</v>
          </cell>
          <cell r="O11">
            <v>411111.66666666669</v>
          </cell>
          <cell r="P11">
            <v>16</v>
          </cell>
          <cell r="Q11">
            <v>219259.55555555556</v>
          </cell>
          <cell r="R11">
            <v>0</v>
          </cell>
          <cell r="S11">
            <v>20000</v>
          </cell>
          <cell r="T11">
            <v>239259.55555555556</v>
          </cell>
          <cell r="U11">
            <v>7082.666666666667</v>
          </cell>
          <cell r="V11">
            <v>5980</v>
          </cell>
          <cell r="W11">
            <v>0</v>
          </cell>
          <cell r="Y11">
            <v>0</v>
          </cell>
          <cell r="Z11">
            <v>13062.666666666668</v>
          </cell>
          <cell r="AA11">
            <v>226196.88888888891</v>
          </cell>
          <cell r="AB11" t="str">
            <v>NUEVO</v>
          </cell>
          <cell r="AC11">
            <v>21247.999999999996</v>
          </cell>
          <cell r="AD11">
            <v>23904</v>
          </cell>
          <cell r="AE11">
            <v>924.2879999999999</v>
          </cell>
          <cell r="AF11">
            <v>8853.3333333333339</v>
          </cell>
          <cell r="AG11">
            <v>281126.51022222225</v>
          </cell>
        </row>
        <row r="12">
          <cell r="A12">
            <v>7</v>
          </cell>
          <cell r="B12">
            <v>79812357</v>
          </cell>
          <cell r="C12" t="str">
            <v xml:space="preserve">LOPEZ HERRERA </v>
          </cell>
          <cell r="D12" t="str">
            <v>EDISON JAIR</v>
          </cell>
          <cell r="E12" t="str">
            <v xml:space="preserve">EDISON JAIR LOPEZ HERRERA </v>
          </cell>
          <cell r="F12" t="str">
            <v>AUXILIAR DE BODEGA</v>
          </cell>
          <cell r="G12" t="str">
            <v>OPERACIONES</v>
          </cell>
          <cell r="H12" t="str">
            <v>01-GO-DO-02</v>
          </cell>
          <cell r="I12" t="str">
            <v>BODEGA</v>
          </cell>
          <cell r="J12" t="str">
            <v>ZONA FRANCA</v>
          </cell>
          <cell r="K12" t="str">
            <v>BOGOTA</v>
          </cell>
          <cell r="L12">
            <v>37771</v>
          </cell>
          <cell r="M12" t="str">
            <v>ACTIVO</v>
          </cell>
          <cell r="N12">
            <v>332000</v>
          </cell>
          <cell r="O12">
            <v>411111.66666666669</v>
          </cell>
          <cell r="P12">
            <v>16</v>
          </cell>
          <cell r="Q12">
            <v>219259.55555555556</v>
          </cell>
          <cell r="R12">
            <v>0</v>
          </cell>
          <cell r="S12">
            <v>20000</v>
          </cell>
          <cell r="T12">
            <v>239259.55555555556</v>
          </cell>
          <cell r="U12">
            <v>7082.666666666667</v>
          </cell>
          <cell r="V12">
            <v>5980</v>
          </cell>
          <cell r="W12">
            <v>0</v>
          </cell>
          <cell r="Y12">
            <v>0</v>
          </cell>
          <cell r="Z12">
            <v>13062.666666666668</v>
          </cell>
          <cell r="AA12">
            <v>226196.88888888891</v>
          </cell>
          <cell r="AB12" t="str">
            <v>NUEVO</v>
          </cell>
          <cell r="AC12">
            <v>21247.999999999996</v>
          </cell>
          <cell r="AD12">
            <v>23904</v>
          </cell>
          <cell r="AE12">
            <v>924.2879999999999</v>
          </cell>
          <cell r="AF12">
            <v>8853.3333333333339</v>
          </cell>
          <cell r="AG12">
            <v>281126.51022222225</v>
          </cell>
        </row>
        <row r="13">
          <cell r="A13">
            <v>8</v>
          </cell>
          <cell r="B13">
            <v>74377153</v>
          </cell>
          <cell r="C13" t="str">
            <v>LOPEZ LEMUS</v>
          </cell>
          <cell r="D13" t="str">
            <v>JOSE ALFREDO</v>
          </cell>
          <cell r="E13" t="str">
            <v>JOSE ALFREDO LOPEZ LEMUS</v>
          </cell>
          <cell r="F13" t="str">
            <v>AUXILIAR DE BODEGA</v>
          </cell>
          <cell r="G13" t="str">
            <v>OPERACIONES</v>
          </cell>
          <cell r="H13" t="str">
            <v>01-GO-DO-02</v>
          </cell>
          <cell r="I13" t="str">
            <v>BODEGA</v>
          </cell>
          <cell r="J13" t="str">
            <v>ZONA FRANCA</v>
          </cell>
          <cell r="K13" t="str">
            <v>BOGOTA</v>
          </cell>
          <cell r="L13">
            <v>37771</v>
          </cell>
          <cell r="M13" t="str">
            <v>ACTIVO</v>
          </cell>
          <cell r="N13">
            <v>332000</v>
          </cell>
          <cell r="O13">
            <v>411111.66666666669</v>
          </cell>
          <cell r="P13">
            <v>16</v>
          </cell>
          <cell r="Q13">
            <v>219259.55555555556</v>
          </cell>
          <cell r="R13">
            <v>0</v>
          </cell>
          <cell r="S13">
            <v>20000</v>
          </cell>
          <cell r="T13">
            <v>239259.55555555556</v>
          </cell>
          <cell r="U13">
            <v>7082.666666666667</v>
          </cell>
          <cell r="V13">
            <v>5980</v>
          </cell>
          <cell r="W13">
            <v>0</v>
          </cell>
          <cell r="Y13">
            <v>0</v>
          </cell>
          <cell r="Z13">
            <v>13062.666666666668</v>
          </cell>
          <cell r="AA13">
            <v>226196.88888888891</v>
          </cell>
          <cell r="AB13" t="str">
            <v>NUEVO</v>
          </cell>
          <cell r="AC13">
            <v>21247.999999999996</v>
          </cell>
          <cell r="AD13">
            <v>23904</v>
          </cell>
          <cell r="AE13">
            <v>924.2879999999999</v>
          </cell>
          <cell r="AF13">
            <v>8853.3333333333339</v>
          </cell>
          <cell r="AG13">
            <v>281126.51022222225</v>
          </cell>
        </row>
        <row r="14">
          <cell r="I14" t="str">
            <v>Total BODEGA</v>
          </cell>
          <cell r="O14">
            <v>3288893.333333333</v>
          </cell>
          <cell r="Q14">
            <v>1754076.4444444443</v>
          </cell>
          <cell r="R14">
            <v>0</v>
          </cell>
          <cell r="S14">
            <v>160000</v>
          </cell>
          <cell r="T14">
            <v>1914076.4444444443</v>
          </cell>
          <cell r="U14">
            <v>56661.333333333328</v>
          </cell>
          <cell r="V14">
            <v>47840</v>
          </cell>
          <cell r="W14">
            <v>0</v>
          </cell>
          <cell r="X14">
            <v>0</v>
          </cell>
          <cell r="Y14">
            <v>0</v>
          </cell>
          <cell r="Z14">
            <v>104501.33333333336</v>
          </cell>
          <cell r="AA14">
            <v>1809575.1111111115</v>
          </cell>
          <cell r="AC14">
            <v>169983.99999999997</v>
          </cell>
          <cell r="AD14">
            <v>191232</v>
          </cell>
          <cell r="AE14">
            <v>7394.3039999999983</v>
          </cell>
          <cell r="AF14">
            <v>70826.666666666672</v>
          </cell>
          <cell r="AG14">
            <v>2249012.081777778</v>
          </cell>
        </row>
        <row r="15">
          <cell r="A15">
            <v>9</v>
          </cell>
          <cell r="B15">
            <v>43913912</v>
          </cell>
          <cell r="C15" t="str">
            <v>ISAZA OCHOA</v>
          </cell>
          <cell r="D15" t="str">
            <v xml:space="preserve">PAULA ANDREA </v>
          </cell>
          <cell r="E15" t="str">
            <v>PAULA ANDREA  ISAZA OCHOA</v>
          </cell>
          <cell r="F15" t="str">
            <v>JEFE DE PUNTO</v>
          </cell>
          <cell r="G15" t="str">
            <v>COMERCIAL</v>
          </cell>
          <cell r="H15" t="str">
            <v>03-GC-DB-00</v>
          </cell>
          <cell r="I15" t="str">
            <v>BOUTIQUE</v>
          </cell>
          <cell r="J15" t="str">
            <v>CELLSTAR</v>
          </cell>
          <cell r="K15" t="str">
            <v>MEDELLIN</v>
          </cell>
          <cell r="L15">
            <v>37561</v>
          </cell>
          <cell r="M15" t="str">
            <v>ACTIVO</v>
          </cell>
          <cell r="N15">
            <v>166000</v>
          </cell>
          <cell r="O15">
            <v>336924</v>
          </cell>
          <cell r="P15">
            <v>15</v>
          </cell>
          <cell r="Q15">
            <v>168462</v>
          </cell>
          <cell r="R15">
            <v>450000</v>
          </cell>
          <cell r="S15">
            <v>9375</v>
          </cell>
          <cell r="T15">
            <v>627837</v>
          </cell>
          <cell r="U15">
            <v>3320</v>
          </cell>
          <cell r="V15">
            <v>2810</v>
          </cell>
          <cell r="W15">
            <v>0</v>
          </cell>
          <cell r="Y15">
            <v>0</v>
          </cell>
          <cell r="Z15">
            <v>6130</v>
          </cell>
          <cell r="AA15">
            <v>621707</v>
          </cell>
          <cell r="AB15">
            <v>1083002576948</v>
          </cell>
          <cell r="AC15">
            <v>9960</v>
          </cell>
          <cell r="AD15">
            <v>11205</v>
          </cell>
          <cell r="AE15">
            <v>433.26</v>
          </cell>
          <cell r="AF15">
            <v>4150</v>
          </cell>
          <cell r="AG15">
            <v>647455.26</v>
          </cell>
        </row>
        <row r="16">
          <cell r="I16" t="str">
            <v>Total BOUTIQUE</v>
          </cell>
          <cell r="O16">
            <v>336924</v>
          </cell>
          <cell r="Q16">
            <v>168462</v>
          </cell>
          <cell r="R16">
            <v>450000</v>
          </cell>
          <cell r="S16">
            <v>9375</v>
          </cell>
          <cell r="T16">
            <v>627837</v>
          </cell>
          <cell r="U16">
            <v>3320</v>
          </cell>
          <cell r="V16">
            <v>2810</v>
          </cell>
          <cell r="W16">
            <v>0</v>
          </cell>
          <cell r="X16">
            <v>0</v>
          </cell>
          <cell r="Y16">
            <v>0</v>
          </cell>
          <cell r="Z16">
            <v>6130</v>
          </cell>
          <cell r="AA16">
            <v>621707</v>
          </cell>
          <cell r="AC16">
            <v>9960</v>
          </cell>
          <cell r="AD16">
            <v>11205</v>
          </cell>
          <cell r="AE16">
            <v>433.26</v>
          </cell>
          <cell r="AF16">
            <v>4150</v>
          </cell>
          <cell r="AG16">
            <v>647455.26</v>
          </cell>
        </row>
        <row r="17">
          <cell r="A17">
            <v>10</v>
          </cell>
          <cell r="B17">
            <v>52795834</v>
          </cell>
          <cell r="C17" t="str">
            <v>PACHECO RIOS</v>
          </cell>
          <cell r="D17" t="str">
            <v>LEIDY DIANA</v>
          </cell>
          <cell r="E17" t="str">
            <v>LEIDY DIANA PACHECO RIOS</v>
          </cell>
          <cell r="F17" t="str">
            <v>MERCADERISTA CVS</v>
          </cell>
          <cell r="G17" t="str">
            <v>COMERCIAL</v>
          </cell>
          <cell r="H17" t="str">
            <v>01-GC-CV-00</v>
          </cell>
          <cell r="I17" t="str">
            <v>CVS</v>
          </cell>
          <cell r="J17" t="str">
            <v>BELLSOUTH CLLE 100</v>
          </cell>
          <cell r="K17" t="str">
            <v>BOGOTA</v>
          </cell>
          <cell r="L17">
            <v>37696</v>
          </cell>
          <cell r="M17" t="str">
            <v>ACTIVO</v>
          </cell>
          <cell r="N17">
            <v>332000</v>
          </cell>
          <cell r="O17">
            <v>245000</v>
          </cell>
          <cell r="P17">
            <v>15</v>
          </cell>
          <cell r="Q17">
            <v>122500</v>
          </cell>
          <cell r="R17">
            <v>0</v>
          </cell>
          <cell r="S17">
            <v>0</v>
          </cell>
          <cell r="T17">
            <v>122500</v>
          </cell>
          <cell r="U17">
            <v>6640</v>
          </cell>
          <cell r="V17">
            <v>5610</v>
          </cell>
          <cell r="W17">
            <v>0</v>
          </cell>
          <cell r="Y17">
            <v>0</v>
          </cell>
          <cell r="Z17">
            <v>12250</v>
          </cell>
          <cell r="AA17">
            <v>110250</v>
          </cell>
          <cell r="AB17" t="str">
            <v>008290270555DAVIVIEN</v>
          </cell>
          <cell r="AC17">
            <v>19920</v>
          </cell>
          <cell r="AD17">
            <v>22410</v>
          </cell>
          <cell r="AE17">
            <v>866.52</v>
          </cell>
          <cell r="AF17">
            <v>8300</v>
          </cell>
          <cell r="AG17">
            <v>161746.52000000002</v>
          </cell>
        </row>
        <row r="18">
          <cell r="A18">
            <v>11</v>
          </cell>
          <cell r="B18">
            <v>79592131</v>
          </cell>
          <cell r="C18" t="str">
            <v>URIBE ARDILA</v>
          </cell>
          <cell r="D18" t="str">
            <v>NESTOR ORLANDO DE JESUS</v>
          </cell>
          <cell r="E18" t="str">
            <v>NESTOR ORLANDO DE JESUS URIBE ARDILA</v>
          </cell>
          <cell r="F18" t="str">
            <v>COORDINADOR DE CVS</v>
          </cell>
          <cell r="G18" t="str">
            <v>COMERCIAL</v>
          </cell>
          <cell r="H18" t="str">
            <v>01-GC-CV-00</v>
          </cell>
          <cell r="I18" t="str">
            <v>CVS</v>
          </cell>
          <cell r="J18" t="str">
            <v>CELLSTAR</v>
          </cell>
          <cell r="K18" t="str">
            <v>BOGOTA</v>
          </cell>
          <cell r="L18">
            <v>37669</v>
          </cell>
          <cell r="M18" t="str">
            <v>ACTIVO</v>
          </cell>
          <cell r="N18">
            <v>332000</v>
          </cell>
          <cell r="O18">
            <v>400000</v>
          </cell>
          <cell r="P18">
            <v>15</v>
          </cell>
          <cell r="Q18">
            <v>200000</v>
          </cell>
          <cell r="R18">
            <v>0</v>
          </cell>
          <cell r="S18">
            <v>0</v>
          </cell>
          <cell r="T18">
            <v>200000</v>
          </cell>
          <cell r="U18">
            <v>6640</v>
          </cell>
          <cell r="V18">
            <v>5610</v>
          </cell>
          <cell r="W18">
            <v>0</v>
          </cell>
          <cell r="Y18">
            <v>0</v>
          </cell>
          <cell r="Z18">
            <v>12250</v>
          </cell>
          <cell r="AA18">
            <v>187750</v>
          </cell>
          <cell r="AB18">
            <v>2007015785730</v>
          </cell>
          <cell r="AC18">
            <v>19920</v>
          </cell>
          <cell r="AD18">
            <v>22410</v>
          </cell>
          <cell r="AE18">
            <v>866.52</v>
          </cell>
          <cell r="AF18">
            <v>8300</v>
          </cell>
          <cell r="AG18">
            <v>239246.52000000002</v>
          </cell>
        </row>
        <row r="19">
          <cell r="A19">
            <v>12</v>
          </cell>
          <cell r="B19">
            <v>43872697</v>
          </cell>
          <cell r="C19" t="str">
            <v>VELASQUEZ CUELLO</v>
          </cell>
          <cell r="D19" t="str">
            <v xml:space="preserve">VERONICA </v>
          </cell>
          <cell r="E19" t="str">
            <v>VERONICA  VELASQUEZ CUELLO</v>
          </cell>
          <cell r="F19" t="str">
            <v>MERCADERISTA CVS</v>
          </cell>
          <cell r="G19" t="str">
            <v>COMERCIAL</v>
          </cell>
          <cell r="H19" t="str">
            <v>03-GC-CV-01</v>
          </cell>
          <cell r="I19" t="str">
            <v>CVS</v>
          </cell>
          <cell r="J19" t="str">
            <v>CPS CELUTEC ENVIGADO</v>
          </cell>
          <cell r="K19" t="str">
            <v>MEDELLIN</v>
          </cell>
          <cell r="L19">
            <v>37761</v>
          </cell>
          <cell r="M19" t="str">
            <v>ACTIVO</v>
          </cell>
          <cell r="N19">
            <v>332000</v>
          </cell>
          <cell r="O19">
            <v>245000</v>
          </cell>
          <cell r="P19">
            <v>15</v>
          </cell>
          <cell r="Q19">
            <v>122500</v>
          </cell>
          <cell r="R19">
            <v>0</v>
          </cell>
          <cell r="S19">
            <v>0</v>
          </cell>
          <cell r="T19">
            <v>122500</v>
          </cell>
          <cell r="U19">
            <v>6640</v>
          </cell>
          <cell r="V19">
            <v>5610</v>
          </cell>
          <cell r="W19">
            <v>0</v>
          </cell>
          <cell r="Y19">
            <v>0</v>
          </cell>
          <cell r="Z19">
            <v>12250</v>
          </cell>
          <cell r="AA19">
            <v>110250</v>
          </cell>
          <cell r="AB19" t="str">
            <v>NUEVO</v>
          </cell>
          <cell r="AC19">
            <v>19920</v>
          </cell>
          <cell r="AD19">
            <v>22410</v>
          </cell>
          <cell r="AE19">
            <v>866.52</v>
          </cell>
          <cell r="AF19">
            <v>8300</v>
          </cell>
          <cell r="AG19">
            <v>161746.52000000002</v>
          </cell>
        </row>
        <row r="20">
          <cell r="A20">
            <v>13</v>
          </cell>
          <cell r="B20">
            <v>80120323</v>
          </cell>
          <cell r="C20" t="str">
            <v>COVALEDA CONTRERAS</v>
          </cell>
          <cell r="D20" t="str">
            <v>JEISSON ANDRES</v>
          </cell>
          <cell r="E20" t="str">
            <v>JEISSON ANDRES COVALEDA CONTRERAS</v>
          </cell>
          <cell r="F20" t="str">
            <v>MERCADERISTA CVS</v>
          </cell>
          <cell r="G20" t="str">
            <v>COMERCIAL</v>
          </cell>
          <cell r="H20" t="str">
            <v>01-GC-CV-00</v>
          </cell>
          <cell r="I20" t="str">
            <v>CVS</v>
          </cell>
          <cell r="K20" t="str">
            <v>BOGOTA</v>
          </cell>
          <cell r="L20">
            <v>37726</v>
          </cell>
          <cell r="M20" t="str">
            <v>INACTIVO</v>
          </cell>
          <cell r="N20">
            <v>332000</v>
          </cell>
          <cell r="O20">
            <v>245000</v>
          </cell>
          <cell r="P20">
            <v>15</v>
          </cell>
          <cell r="Q20">
            <v>122500</v>
          </cell>
          <cell r="R20">
            <v>0</v>
          </cell>
          <cell r="S20">
            <v>0</v>
          </cell>
          <cell r="T20">
            <v>122500</v>
          </cell>
          <cell r="U20">
            <v>6640</v>
          </cell>
          <cell r="V20">
            <v>5610</v>
          </cell>
          <cell r="W20">
            <v>0</v>
          </cell>
          <cell r="Y20">
            <v>0</v>
          </cell>
          <cell r="Z20">
            <v>12250</v>
          </cell>
          <cell r="AA20">
            <v>110250</v>
          </cell>
          <cell r="AB20" t="str">
            <v>NUEVO</v>
          </cell>
          <cell r="AC20">
            <v>19920</v>
          </cell>
          <cell r="AD20">
            <v>22410</v>
          </cell>
          <cell r="AE20">
            <v>866.52</v>
          </cell>
          <cell r="AF20">
            <v>8300</v>
          </cell>
          <cell r="AG20">
            <v>161746.52000000002</v>
          </cell>
        </row>
        <row r="21">
          <cell r="A21">
            <v>14</v>
          </cell>
          <cell r="B21">
            <v>80187041</v>
          </cell>
          <cell r="C21" t="str">
            <v>RODRIGUEZ FERNANDEZ</v>
          </cell>
          <cell r="D21" t="str">
            <v>JUAN CARLOS</v>
          </cell>
          <cell r="E21" t="str">
            <v>JUAN CARLOS RODRIGUEZ FERNANDEZ</v>
          </cell>
          <cell r="F21" t="str">
            <v>MERCADERISTA CVS</v>
          </cell>
          <cell r="G21" t="str">
            <v>COMERCIAL</v>
          </cell>
          <cell r="H21" t="str">
            <v>01-GC-CV-00</v>
          </cell>
          <cell r="I21" t="str">
            <v>CVS</v>
          </cell>
          <cell r="K21" t="str">
            <v>BOGOTA</v>
          </cell>
          <cell r="L21">
            <v>37732</v>
          </cell>
          <cell r="M21" t="str">
            <v>ACTIVO</v>
          </cell>
          <cell r="N21">
            <v>332000</v>
          </cell>
          <cell r="O21">
            <v>245000</v>
          </cell>
          <cell r="P21">
            <v>15</v>
          </cell>
          <cell r="Q21">
            <v>122500</v>
          </cell>
          <cell r="R21">
            <v>0</v>
          </cell>
          <cell r="S21">
            <v>0</v>
          </cell>
          <cell r="T21">
            <v>122500</v>
          </cell>
          <cell r="U21">
            <v>6640</v>
          </cell>
          <cell r="V21">
            <v>5610</v>
          </cell>
          <cell r="W21">
            <v>0</v>
          </cell>
          <cell r="Y21">
            <v>0</v>
          </cell>
          <cell r="Z21">
            <v>12250</v>
          </cell>
          <cell r="AA21">
            <v>110250</v>
          </cell>
          <cell r="AB21" t="str">
            <v>NUEVO</v>
          </cell>
          <cell r="AC21">
            <v>19920</v>
          </cell>
          <cell r="AD21">
            <v>22410</v>
          </cell>
          <cell r="AE21">
            <v>866.52</v>
          </cell>
          <cell r="AF21">
            <v>8300</v>
          </cell>
          <cell r="AG21">
            <v>161746.52000000002</v>
          </cell>
        </row>
        <row r="22">
          <cell r="A22">
            <v>15</v>
          </cell>
          <cell r="B22">
            <v>79982898</v>
          </cell>
          <cell r="C22" t="str">
            <v>VARELA MONTAÑA</v>
          </cell>
          <cell r="D22" t="str">
            <v>FREDDY ANTONIO</v>
          </cell>
          <cell r="E22" t="str">
            <v>FREDDY ANTONIO VARELA MONTAÑA</v>
          </cell>
          <cell r="F22" t="str">
            <v>MERCADERISTA CVS</v>
          </cell>
          <cell r="G22" t="str">
            <v>COMERCIAL</v>
          </cell>
          <cell r="H22" t="str">
            <v>01-GC-CV-00</v>
          </cell>
          <cell r="I22" t="str">
            <v>CVS</v>
          </cell>
          <cell r="K22" t="str">
            <v>BOGOTA</v>
          </cell>
          <cell r="L22">
            <v>37732</v>
          </cell>
          <cell r="M22" t="str">
            <v>ACTIVO</v>
          </cell>
          <cell r="N22">
            <v>332000</v>
          </cell>
          <cell r="O22">
            <v>245000</v>
          </cell>
          <cell r="P22">
            <v>15</v>
          </cell>
          <cell r="Q22">
            <v>122500</v>
          </cell>
          <cell r="R22">
            <v>0</v>
          </cell>
          <cell r="S22">
            <v>0</v>
          </cell>
          <cell r="T22">
            <v>122500</v>
          </cell>
          <cell r="U22">
            <v>6640</v>
          </cell>
          <cell r="V22">
            <v>5610</v>
          </cell>
          <cell r="W22">
            <v>0</v>
          </cell>
          <cell r="Y22">
            <v>0</v>
          </cell>
          <cell r="Z22">
            <v>12250</v>
          </cell>
          <cell r="AA22">
            <v>110250</v>
          </cell>
          <cell r="AB22" t="str">
            <v>NUEVO</v>
          </cell>
          <cell r="AC22">
            <v>19920</v>
          </cell>
          <cell r="AD22">
            <v>22410</v>
          </cell>
          <cell r="AE22">
            <v>866.52</v>
          </cell>
          <cell r="AF22">
            <v>8300</v>
          </cell>
          <cell r="AG22">
            <v>161746.52000000002</v>
          </cell>
        </row>
        <row r="23">
          <cell r="A23">
            <v>16</v>
          </cell>
          <cell r="B23">
            <v>7179854</v>
          </cell>
          <cell r="C23" t="str">
            <v>RODRIGUEZ AVENDAÑO</v>
          </cell>
          <cell r="D23" t="str">
            <v>EDWIN ROLANDO</v>
          </cell>
          <cell r="E23" t="str">
            <v>EDWIN ROLANDO RODRIGUEZ AVENDAÑO</v>
          </cell>
          <cell r="F23" t="str">
            <v>MERCADERISTA CVS</v>
          </cell>
          <cell r="G23" t="str">
            <v>COMERCIAL</v>
          </cell>
          <cell r="H23" t="str">
            <v>24-GC-CV-01</v>
          </cell>
          <cell r="I23" t="str">
            <v>CVS</v>
          </cell>
          <cell r="J23" t="str">
            <v>BELLSOUTH</v>
          </cell>
          <cell r="K23" t="str">
            <v>TUNJA</v>
          </cell>
          <cell r="L23">
            <v>37753</v>
          </cell>
          <cell r="M23" t="str">
            <v>ACTIVO</v>
          </cell>
          <cell r="N23">
            <v>332000</v>
          </cell>
          <cell r="O23">
            <v>245000</v>
          </cell>
          <cell r="P23">
            <v>15</v>
          </cell>
          <cell r="Q23">
            <v>122500</v>
          </cell>
          <cell r="R23">
            <v>0</v>
          </cell>
          <cell r="S23">
            <v>0</v>
          </cell>
          <cell r="T23">
            <v>122500</v>
          </cell>
          <cell r="U23">
            <v>6640</v>
          </cell>
          <cell r="V23">
            <v>5610</v>
          </cell>
          <cell r="W23">
            <v>0</v>
          </cell>
          <cell r="Y23">
            <v>0</v>
          </cell>
          <cell r="Z23">
            <v>12250</v>
          </cell>
          <cell r="AA23">
            <v>110250</v>
          </cell>
          <cell r="AB23" t="str">
            <v>NUEVO</v>
          </cell>
          <cell r="AC23">
            <v>19920</v>
          </cell>
          <cell r="AD23">
            <v>22410</v>
          </cell>
          <cell r="AE23">
            <v>866.52</v>
          </cell>
          <cell r="AF23">
            <v>8300</v>
          </cell>
          <cell r="AG23">
            <v>161746.52000000002</v>
          </cell>
        </row>
        <row r="24">
          <cell r="A24">
            <v>17</v>
          </cell>
          <cell r="B24">
            <v>35532015</v>
          </cell>
          <cell r="C24" t="str">
            <v>MANRIQUE AYALA</v>
          </cell>
          <cell r="D24" t="str">
            <v>ELIANA MARCELA</v>
          </cell>
          <cell r="E24" t="str">
            <v>ELIANA MARCELA MANRIQUE AYALA</v>
          </cell>
          <cell r="F24" t="str">
            <v>MERCADERISTA CVS</v>
          </cell>
          <cell r="G24" t="str">
            <v>COMERCIAL</v>
          </cell>
          <cell r="H24" t="str">
            <v>01-GC-CV-00</v>
          </cell>
          <cell r="I24" t="str">
            <v>CVS</v>
          </cell>
          <cell r="K24" t="str">
            <v>BOGOTA</v>
          </cell>
          <cell r="L24">
            <v>37732</v>
          </cell>
          <cell r="M24" t="str">
            <v>ACTIVO</v>
          </cell>
          <cell r="N24">
            <v>332000</v>
          </cell>
          <cell r="O24">
            <v>245000</v>
          </cell>
          <cell r="P24">
            <v>15</v>
          </cell>
          <cell r="Q24">
            <v>122500</v>
          </cell>
          <cell r="R24">
            <v>0</v>
          </cell>
          <cell r="S24">
            <v>0</v>
          </cell>
          <cell r="T24">
            <v>122500</v>
          </cell>
          <cell r="U24">
            <v>6640</v>
          </cell>
          <cell r="V24">
            <v>5610</v>
          </cell>
          <cell r="W24">
            <v>0</v>
          </cell>
          <cell r="Y24">
            <v>0</v>
          </cell>
          <cell r="Z24">
            <v>12250</v>
          </cell>
          <cell r="AA24">
            <v>110250</v>
          </cell>
          <cell r="AB24" t="str">
            <v>NUEVO</v>
          </cell>
          <cell r="AC24">
            <v>19920</v>
          </cell>
          <cell r="AD24">
            <v>22410</v>
          </cell>
          <cell r="AE24">
            <v>866.52</v>
          </cell>
          <cell r="AF24">
            <v>8300</v>
          </cell>
          <cell r="AG24">
            <v>161746.52000000002</v>
          </cell>
        </row>
        <row r="25">
          <cell r="A25">
            <v>18</v>
          </cell>
          <cell r="B25">
            <v>52556663</v>
          </cell>
          <cell r="C25" t="str">
            <v>ARCINIEGAS MAYORGA</v>
          </cell>
          <cell r="D25" t="str">
            <v xml:space="preserve">MARIA TERESA </v>
          </cell>
          <cell r="E25" t="str">
            <v>MARIA TERESA  ARCINIEGAS MAYORGA</v>
          </cell>
          <cell r="F25" t="str">
            <v>MERCADERISTA CVS</v>
          </cell>
          <cell r="G25" t="str">
            <v>COMERCIAL</v>
          </cell>
          <cell r="H25" t="str">
            <v>01-GC-CV-02</v>
          </cell>
          <cell r="I25" t="str">
            <v>CVS</v>
          </cell>
          <cell r="J25" t="str">
            <v>BELLSOUTH ZONA INDUSTRIAL</v>
          </cell>
          <cell r="K25" t="str">
            <v>BOGOTA</v>
          </cell>
          <cell r="L25">
            <v>37530</v>
          </cell>
          <cell r="M25" t="str">
            <v>ACTIVO</v>
          </cell>
          <cell r="N25">
            <v>332000</v>
          </cell>
          <cell r="O25">
            <v>245000</v>
          </cell>
          <cell r="P25">
            <v>15</v>
          </cell>
          <cell r="Q25">
            <v>122500</v>
          </cell>
          <cell r="R25">
            <v>0</v>
          </cell>
          <cell r="S25">
            <v>0</v>
          </cell>
          <cell r="T25">
            <v>122500</v>
          </cell>
          <cell r="U25">
            <v>6640</v>
          </cell>
          <cell r="V25">
            <v>5610</v>
          </cell>
          <cell r="W25">
            <v>0</v>
          </cell>
          <cell r="Y25">
            <v>0</v>
          </cell>
          <cell r="Z25">
            <v>12250</v>
          </cell>
          <cell r="AA25">
            <v>110250</v>
          </cell>
          <cell r="AB25">
            <v>2076015785106</v>
          </cell>
          <cell r="AC25">
            <v>19920</v>
          </cell>
          <cell r="AD25">
            <v>22410</v>
          </cell>
          <cell r="AE25">
            <v>866.52</v>
          </cell>
          <cell r="AF25">
            <v>8300</v>
          </cell>
          <cell r="AG25">
            <v>161746.52000000002</v>
          </cell>
        </row>
        <row r="26">
          <cell r="A26">
            <v>19</v>
          </cell>
          <cell r="B26">
            <v>66864404</v>
          </cell>
          <cell r="C26" t="str">
            <v>SALAZAR MANRIQUE</v>
          </cell>
          <cell r="D26" t="str">
            <v xml:space="preserve">CLAUDIA MARIA </v>
          </cell>
          <cell r="E26" t="str">
            <v>CLAUDIA MARIA  SALAZAR MANRIQUE</v>
          </cell>
          <cell r="F26" t="str">
            <v>MERCADERISTA CVS</v>
          </cell>
          <cell r="G26" t="str">
            <v>COMERCIAL</v>
          </cell>
          <cell r="H26" t="str">
            <v>01-GC-CV-02</v>
          </cell>
          <cell r="I26" t="str">
            <v>CVS</v>
          </cell>
          <cell r="J26" t="str">
            <v>BELLSOUTH ZONA INDUSTRIAL</v>
          </cell>
          <cell r="K26" t="str">
            <v>BOGOTA</v>
          </cell>
          <cell r="L26">
            <v>37530</v>
          </cell>
          <cell r="M26" t="str">
            <v>ACTIVO</v>
          </cell>
          <cell r="N26">
            <v>332000</v>
          </cell>
          <cell r="O26">
            <v>245000</v>
          </cell>
          <cell r="P26">
            <v>15</v>
          </cell>
          <cell r="Q26">
            <v>122500</v>
          </cell>
          <cell r="R26">
            <v>0</v>
          </cell>
          <cell r="S26">
            <v>0</v>
          </cell>
          <cell r="T26">
            <v>122500</v>
          </cell>
          <cell r="U26">
            <v>6640</v>
          </cell>
          <cell r="V26">
            <v>5610</v>
          </cell>
          <cell r="W26">
            <v>0</v>
          </cell>
          <cell r="Y26">
            <v>0</v>
          </cell>
          <cell r="Z26">
            <v>12250</v>
          </cell>
          <cell r="AA26">
            <v>110250</v>
          </cell>
          <cell r="AB26">
            <v>2022015811477</v>
          </cell>
          <cell r="AC26">
            <v>19920</v>
          </cell>
          <cell r="AD26">
            <v>22410</v>
          </cell>
          <cell r="AE26">
            <v>866.52</v>
          </cell>
          <cell r="AF26">
            <v>8300</v>
          </cell>
          <cell r="AG26">
            <v>161746.52000000002</v>
          </cell>
        </row>
        <row r="27">
          <cell r="A27">
            <v>20</v>
          </cell>
          <cell r="B27">
            <v>20456487</v>
          </cell>
          <cell r="C27" t="str">
            <v>BARRETO CHAPARRO</v>
          </cell>
          <cell r="D27" t="str">
            <v>INGRID MARCELA</v>
          </cell>
          <cell r="E27" t="str">
            <v>INGRID MARCELA BARRETO CHAPARRO</v>
          </cell>
          <cell r="F27" t="str">
            <v>MERCADERISTA CVS</v>
          </cell>
          <cell r="G27" t="str">
            <v>COMERCIAL</v>
          </cell>
          <cell r="H27" t="str">
            <v>01-GC-CV-04</v>
          </cell>
          <cell r="I27" t="str">
            <v>CVS</v>
          </cell>
          <cell r="J27" t="str">
            <v>AV. SUBA</v>
          </cell>
          <cell r="K27" t="str">
            <v>BOGOTA</v>
          </cell>
          <cell r="L27">
            <v>37581</v>
          </cell>
          <cell r="M27" t="str">
            <v>ACTIVO</v>
          </cell>
          <cell r="N27">
            <v>332000</v>
          </cell>
          <cell r="O27">
            <v>245000</v>
          </cell>
          <cell r="P27">
            <v>15</v>
          </cell>
          <cell r="Q27">
            <v>122500</v>
          </cell>
          <cell r="R27">
            <v>0</v>
          </cell>
          <cell r="S27">
            <v>0</v>
          </cell>
          <cell r="T27">
            <v>122500</v>
          </cell>
          <cell r="U27">
            <v>6640</v>
          </cell>
          <cell r="V27">
            <v>5610</v>
          </cell>
          <cell r="W27">
            <v>0</v>
          </cell>
          <cell r="Y27">
            <v>0</v>
          </cell>
          <cell r="Z27">
            <v>12250</v>
          </cell>
          <cell r="AA27">
            <v>110250</v>
          </cell>
          <cell r="AB27">
            <v>2025015745633</v>
          </cell>
          <cell r="AC27">
            <v>19920</v>
          </cell>
          <cell r="AD27">
            <v>22410</v>
          </cell>
          <cell r="AE27">
            <v>866.52</v>
          </cell>
          <cell r="AF27">
            <v>8300</v>
          </cell>
          <cell r="AG27">
            <v>161746.52000000002</v>
          </cell>
        </row>
        <row r="28">
          <cell r="A28">
            <v>21</v>
          </cell>
          <cell r="B28">
            <v>52474933</v>
          </cell>
          <cell r="C28" t="str">
            <v>GUERRERO FIGUEREDO</v>
          </cell>
          <cell r="D28" t="str">
            <v>LUISA FERNANDA</v>
          </cell>
          <cell r="E28" t="str">
            <v>LUISA FERNANDA GUERRERO FIGUEREDO</v>
          </cell>
          <cell r="F28" t="str">
            <v>MERCADERISTA CVS</v>
          </cell>
          <cell r="G28" t="str">
            <v>COMERCIAL</v>
          </cell>
          <cell r="H28" t="str">
            <v>01-GC-CV-06</v>
          </cell>
          <cell r="I28" t="str">
            <v>CVS</v>
          </cell>
          <cell r="J28" t="str">
            <v>SUPERNUMERIA</v>
          </cell>
          <cell r="K28" t="str">
            <v>BOGOTA</v>
          </cell>
          <cell r="L28">
            <v>37530</v>
          </cell>
          <cell r="M28" t="str">
            <v>ACTIVO</v>
          </cell>
          <cell r="N28">
            <v>332000</v>
          </cell>
          <cell r="O28">
            <v>245000</v>
          </cell>
          <cell r="P28">
            <v>15</v>
          </cell>
          <cell r="Q28">
            <v>122500</v>
          </cell>
          <cell r="R28">
            <v>0</v>
          </cell>
          <cell r="S28">
            <v>0</v>
          </cell>
          <cell r="T28">
            <v>122500</v>
          </cell>
          <cell r="U28">
            <v>6640</v>
          </cell>
          <cell r="V28">
            <v>5610</v>
          </cell>
          <cell r="W28">
            <v>0</v>
          </cell>
          <cell r="Y28">
            <v>0</v>
          </cell>
          <cell r="Z28">
            <v>12250</v>
          </cell>
          <cell r="AA28">
            <v>110250</v>
          </cell>
          <cell r="AB28">
            <v>2024015743621</v>
          </cell>
          <cell r="AC28">
            <v>19920</v>
          </cell>
          <cell r="AD28">
            <v>22410</v>
          </cell>
          <cell r="AE28">
            <v>866.52</v>
          </cell>
          <cell r="AF28">
            <v>8300</v>
          </cell>
          <cell r="AG28">
            <v>161746.52000000002</v>
          </cell>
        </row>
        <row r="29">
          <cell r="A29">
            <v>22</v>
          </cell>
          <cell r="B29">
            <v>52973956</v>
          </cell>
          <cell r="C29" t="str">
            <v>GUEVARA RODRIGUEZ</v>
          </cell>
          <cell r="D29" t="str">
            <v xml:space="preserve">EDITH YESENIA </v>
          </cell>
          <cell r="E29" t="str">
            <v>EDITH YESENIA  GUEVARA RODRIGUEZ</v>
          </cell>
          <cell r="F29" t="str">
            <v>MERCADERISTA CVS</v>
          </cell>
          <cell r="G29" t="str">
            <v>COMERCIAL</v>
          </cell>
          <cell r="H29" t="str">
            <v>01-GC-CV-07</v>
          </cell>
          <cell r="I29" t="str">
            <v>CVS</v>
          </cell>
          <cell r="J29" t="str">
            <v>BELLSOUTH UNICENTRO</v>
          </cell>
          <cell r="K29" t="str">
            <v>BOGOTA</v>
          </cell>
          <cell r="L29">
            <v>37530</v>
          </cell>
          <cell r="M29" t="str">
            <v>ACTIVO</v>
          </cell>
          <cell r="N29">
            <v>332000</v>
          </cell>
          <cell r="O29">
            <v>245000</v>
          </cell>
          <cell r="P29">
            <v>15</v>
          </cell>
          <cell r="Q29">
            <v>122500</v>
          </cell>
          <cell r="R29">
            <v>0</v>
          </cell>
          <cell r="S29">
            <v>0</v>
          </cell>
          <cell r="T29">
            <v>122500</v>
          </cell>
          <cell r="U29">
            <v>6640</v>
          </cell>
          <cell r="V29">
            <v>5610</v>
          </cell>
          <cell r="W29">
            <v>0</v>
          </cell>
          <cell r="Y29">
            <v>0</v>
          </cell>
          <cell r="Z29">
            <v>12250</v>
          </cell>
          <cell r="AA29">
            <v>110250</v>
          </cell>
          <cell r="AB29">
            <v>2022015811484</v>
          </cell>
          <cell r="AC29">
            <v>19920</v>
          </cell>
          <cell r="AD29">
            <v>22410</v>
          </cell>
          <cell r="AE29">
            <v>866.52</v>
          </cell>
          <cell r="AF29">
            <v>8300</v>
          </cell>
          <cell r="AG29">
            <v>161746.52000000002</v>
          </cell>
        </row>
        <row r="30">
          <cell r="A30">
            <v>23</v>
          </cell>
          <cell r="B30">
            <v>52430766</v>
          </cell>
          <cell r="C30" t="str">
            <v>LOPEZ CORONADO</v>
          </cell>
          <cell r="D30" t="str">
            <v>SONIA PATRICIA</v>
          </cell>
          <cell r="E30" t="str">
            <v>SONIA PATRICIA LOPEZ CORONADO</v>
          </cell>
          <cell r="F30" t="str">
            <v>MERCADERISTA CVS</v>
          </cell>
          <cell r="G30" t="str">
            <v>COMERCIAL</v>
          </cell>
          <cell r="H30" t="str">
            <v>01-GC-CV-07</v>
          </cell>
          <cell r="I30" t="str">
            <v>CVS</v>
          </cell>
          <cell r="J30" t="str">
            <v>BELLSOUTH UNICENTRO</v>
          </cell>
          <cell r="K30" t="str">
            <v>BOGOTA</v>
          </cell>
          <cell r="L30">
            <v>37727</v>
          </cell>
          <cell r="M30" t="str">
            <v>ACTIVO</v>
          </cell>
          <cell r="N30">
            <v>332000</v>
          </cell>
          <cell r="O30">
            <v>245000</v>
          </cell>
          <cell r="P30">
            <v>15</v>
          </cell>
          <cell r="Q30">
            <v>122500</v>
          </cell>
          <cell r="R30">
            <v>0</v>
          </cell>
          <cell r="S30">
            <v>0</v>
          </cell>
          <cell r="T30">
            <v>122500</v>
          </cell>
          <cell r="U30">
            <v>6640</v>
          </cell>
          <cell r="V30">
            <v>5610</v>
          </cell>
          <cell r="W30">
            <v>0</v>
          </cell>
          <cell r="Y30">
            <v>0</v>
          </cell>
          <cell r="Z30">
            <v>12250</v>
          </cell>
          <cell r="AA30">
            <v>110250</v>
          </cell>
          <cell r="AB30" t="str">
            <v>NUEVO</v>
          </cell>
          <cell r="AC30">
            <v>19920</v>
          </cell>
          <cell r="AD30">
            <v>22410</v>
          </cell>
          <cell r="AE30">
            <v>866.52</v>
          </cell>
          <cell r="AF30">
            <v>8300</v>
          </cell>
          <cell r="AG30">
            <v>161746.52000000002</v>
          </cell>
        </row>
        <row r="31">
          <cell r="A31">
            <v>24</v>
          </cell>
          <cell r="B31">
            <v>35506839</v>
          </cell>
          <cell r="C31" t="str">
            <v>RIAÑO TORRES</v>
          </cell>
          <cell r="D31" t="str">
            <v>SANYA FRANCINA</v>
          </cell>
          <cell r="E31" t="str">
            <v>SANYA FRANCINA RIAÑO TORRES</v>
          </cell>
          <cell r="F31" t="str">
            <v>MERCADERISTA CVS</v>
          </cell>
          <cell r="G31" t="str">
            <v>COMERCIAL</v>
          </cell>
          <cell r="H31" t="str">
            <v>01-GC-CV-09</v>
          </cell>
          <cell r="I31" t="str">
            <v>CVS</v>
          </cell>
          <cell r="J31" t="str">
            <v>CPS CEDRITOS</v>
          </cell>
          <cell r="K31" t="str">
            <v>BOGOTA</v>
          </cell>
          <cell r="L31">
            <v>37616</v>
          </cell>
          <cell r="M31" t="str">
            <v>ACTIVO</v>
          </cell>
          <cell r="N31">
            <v>332000</v>
          </cell>
          <cell r="O31">
            <v>245000</v>
          </cell>
          <cell r="P31">
            <v>15</v>
          </cell>
          <cell r="Q31">
            <v>122500</v>
          </cell>
          <cell r="R31">
            <v>0</v>
          </cell>
          <cell r="S31">
            <v>0</v>
          </cell>
          <cell r="T31">
            <v>122500</v>
          </cell>
          <cell r="U31">
            <v>6640</v>
          </cell>
          <cell r="V31">
            <v>5610</v>
          </cell>
          <cell r="W31">
            <v>0</v>
          </cell>
          <cell r="Y31">
            <v>0</v>
          </cell>
          <cell r="Z31">
            <v>12250</v>
          </cell>
          <cell r="AA31">
            <v>110250</v>
          </cell>
          <cell r="AB31">
            <v>2030015759678</v>
          </cell>
          <cell r="AC31">
            <v>19920</v>
          </cell>
          <cell r="AD31">
            <v>22410</v>
          </cell>
          <cell r="AE31">
            <v>866.52</v>
          </cell>
          <cell r="AF31">
            <v>8300</v>
          </cell>
          <cell r="AG31">
            <v>161746.52000000002</v>
          </cell>
        </row>
        <row r="32">
          <cell r="A32">
            <v>25</v>
          </cell>
          <cell r="B32">
            <v>52347770</v>
          </cell>
          <cell r="C32" t="str">
            <v>PACHECO RIOS</v>
          </cell>
          <cell r="D32" t="str">
            <v>LILIANA PATRICIA</v>
          </cell>
          <cell r="E32" t="str">
            <v>LILIANA PATRICIA PACHECO RIOS</v>
          </cell>
          <cell r="F32" t="str">
            <v>MERCADERISTA CVS</v>
          </cell>
          <cell r="G32" t="str">
            <v>COMERCIAL</v>
          </cell>
          <cell r="H32" t="str">
            <v>01-GC-CV-10</v>
          </cell>
          <cell r="I32" t="str">
            <v>CVS</v>
          </cell>
          <cell r="J32" t="str">
            <v>CPS CHAPINERO</v>
          </cell>
          <cell r="K32" t="str">
            <v>BOGOTA</v>
          </cell>
          <cell r="L32">
            <v>37649</v>
          </cell>
          <cell r="M32" t="str">
            <v>ACTIVO</v>
          </cell>
          <cell r="N32">
            <v>332000</v>
          </cell>
          <cell r="O32">
            <v>245000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Y32">
            <v>0</v>
          </cell>
          <cell r="Z32">
            <v>0</v>
          </cell>
          <cell r="AA32">
            <v>0</v>
          </cell>
          <cell r="AB32">
            <v>200815839994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</row>
        <row r="33">
          <cell r="A33">
            <v>26</v>
          </cell>
          <cell r="B33">
            <v>80172212</v>
          </cell>
          <cell r="C33" t="str">
            <v>NEIRA ROJAS</v>
          </cell>
          <cell r="D33" t="str">
            <v>DIEGO ANDRES</v>
          </cell>
          <cell r="E33" t="str">
            <v>DIEGO ANDRES NEIRA ROJAS</v>
          </cell>
          <cell r="F33" t="str">
            <v>MERCADERISTA CVS</v>
          </cell>
          <cell r="G33" t="str">
            <v>COMERCIAL</v>
          </cell>
          <cell r="H33" t="str">
            <v>01-GC-CV-11</v>
          </cell>
          <cell r="I33" t="str">
            <v>CVS</v>
          </cell>
          <cell r="J33" t="str">
            <v>CPS PUENTE ARANDA</v>
          </cell>
          <cell r="K33" t="str">
            <v>BOGOTA</v>
          </cell>
          <cell r="L33">
            <v>37599</v>
          </cell>
          <cell r="M33" t="str">
            <v>ACTIVO</v>
          </cell>
          <cell r="N33">
            <v>332000</v>
          </cell>
          <cell r="O33">
            <v>245000</v>
          </cell>
          <cell r="P33">
            <v>15</v>
          </cell>
          <cell r="Q33">
            <v>122500</v>
          </cell>
          <cell r="R33">
            <v>0</v>
          </cell>
          <cell r="S33">
            <v>0</v>
          </cell>
          <cell r="T33">
            <v>122500</v>
          </cell>
          <cell r="U33">
            <v>6640</v>
          </cell>
          <cell r="V33">
            <v>5610</v>
          </cell>
          <cell r="W33">
            <v>0</v>
          </cell>
          <cell r="Y33">
            <v>0</v>
          </cell>
          <cell r="Z33">
            <v>12250</v>
          </cell>
          <cell r="AA33">
            <v>110250</v>
          </cell>
          <cell r="AB33">
            <v>2041015837204</v>
          </cell>
          <cell r="AC33">
            <v>19920</v>
          </cell>
          <cell r="AD33">
            <v>22410</v>
          </cell>
          <cell r="AE33">
            <v>866.52</v>
          </cell>
          <cell r="AF33">
            <v>8300</v>
          </cell>
          <cell r="AG33">
            <v>161746.52000000002</v>
          </cell>
        </row>
        <row r="34">
          <cell r="A34">
            <v>27</v>
          </cell>
          <cell r="B34">
            <v>31791056</v>
          </cell>
          <cell r="C34" t="str">
            <v>CASAS</v>
          </cell>
          <cell r="D34" t="str">
            <v xml:space="preserve">MONICA LORENA </v>
          </cell>
          <cell r="E34" t="str">
            <v>MONICA LORENA  CASAS</v>
          </cell>
          <cell r="F34" t="str">
            <v>MERCADERISTA CVS</v>
          </cell>
          <cell r="G34" t="str">
            <v>COMERCIAL</v>
          </cell>
          <cell r="H34" t="str">
            <v>02-GC-CV-01</v>
          </cell>
          <cell r="I34" t="str">
            <v>CVS</v>
          </cell>
          <cell r="J34" t="str">
            <v>BELLSOUTH CENTENARIO</v>
          </cell>
          <cell r="K34" t="str">
            <v>CALI</v>
          </cell>
          <cell r="L34">
            <v>37530</v>
          </cell>
          <cell r="M34" t="str">
            <v>ACTIVO</v>
          </cell>
          <cell r="N34">
            <v>332000</v>
          </cell>
          <cell r="O34">
            <v>245000</v>
          </cell>
          <cell r="P34">
            <v>15</v>
          </cell>
          <cell r="Q34">
            <v>122500</v>
          </cell>
          <cell r="R34">
            <v>0</v>
          </cell>
          <cell r="S34">
            <v>0</v>
          </cell>
          <cell r="T34">
            <v>122500</v>
          </cell>
          <cell r="U34">
            <v>6640</v>
          </cell>
          <cell r="V34">
            <v>5610</v>
          </cell>
          <cell r="W34">
            <v>0</v>
          </cell>
          <cell r="Y34">
            <v>0</v>
          </cell>
          <cell r="Z34">
            <v>12250</v>
          </cell>
          <cell r="AA34">
            <v>110250</v>
          </cell>
          <cell r="AB34">
            <v>30415284782</v>
          </cell>
          <cell r="AC34">
            <v>19920</v>
          </cell>
          <cell r="AD34">
            <v>22410</v>
          </cell>
          <cell r="AE34">
            <v>866.52</v>
          </cell>
          <cell r="AF34">
            <v>8300</v>
          </cell>
          <cell r="AG34">
            <v>161746.52000000002</v>
          </cell>
        </row>
        <row r="35">
          <cell r="A35">
            <v>28</v>
          </cell>
          <cell r="B35">
            <v>31710124</v>
          </cell>
          <cell r="C35" t="str">
            <v>SANCHEZ GUTIERREZ</v>
          </cell>
          <cell r="D35" t="str">
            <v>MONICA</v>
          </cell>
          <cell r="E35" t="str">
            <v>MONICA SANCHEZ GUTIERREZ</v>
          </cell>
          <cell r="F35" t="str">
            <v>MERCADERISTA CVS</v>
          </cell>
          <cell r="G35" t="str">
            <v>COMERCIAL</v>
          </cell>
          <cell r="H35" t="str">
            <v>02-GC-CV-02</v>
          </cell>
          <cell r="I35" t="str">
            <v>CVS</v>
          </cell>
          <cell r="J35" t="str">
            <v>CELLSTAR</v>
          </cell>
          <cell r="K35" t="str">
            <v>CALI</v>
          </cell>
          <cell r="L35">
            <v>37530</v>
          </cell>
          <cell r="M35" t="str">
            <v>ACTIVO</v>
          </cell>
          <cell r="N35">
            <v>332000</v>
          </cell>
          <cell r="O35">
            <v>245000</v>
          </cell>
          <cell r="P35">
            <v>15</v>
          </cell>
          <cell r="Q35">
            <v>122500</v>
          </cell>
          <cell r="R35">
            <v>0</v>
          </cell>
          <cell r="S35">
            <v>0</v>
          </cell>
          <cell r="T35">
            <v>122500</v>
          </cell>
          <cell r="U35">
            <v>6640</v>
          </cell>
          <cell r="V35">
            <v>5610</v>
          </cell>
          <cell r="W35">
            <v>0</v>
          </cell>
          <cell r="Y35">
            <v>0</v>
          </cell>
          <cell r="Z35">
            <v>12250</v>
          </cell>
          <cell r="AA35">
            <v>110250</v>
          </cell>
          <cell r="AB35">
            <v>3008011590711</v>
          </cell>
          <cell r="AC35">
            <v>19920</v>
          </cell>
          <cell r="AD35">
            <v>22410</v>
          </cell>
          <cell r="AE35">
            <v>866.52</v>
          </cell>
          <cell r="AF35">
            <v>8300</v>
          </cell>
          <cell r="AG35">
            <v>161746.52000000002</v>
          </cell>
        </row>
        <row r="36">
          <cell r="A36">
            <v>29</v>
          </cell>
          <cell r="B36">
            <v>43269620</v>
          </cell>
          <cell r="C36" t="str">
            <v>QUIROZ GUARIN</v>
          </cell>
          <cell r="D36" t="str">
            <v>NATALIA ASTRID</v>
          </cell>
          <cell r="E36" t="str">
            <v>NATALIA ASTRID QUIROZ GUARIN</v>
          </cell>
          <cell r="F36" t="str">
            <v>MERCADERISTA CVS</v>
          </cell>
          <cell r="G36" t="str">
            <v>COMERCIAL</v>
          </cell>
          <cell r="H36" t="str">
            <v>03-GC-CV-01</v>
          </cell>
          <cell r="I36" t="str">
            <v>CVS</v>
          </cell>
          <cell r="J36" t="str">
            <v>BELLSOUTH POBLADO</v>
          </cell>
          <cell r="K36" t="str">
            <v>MEDELLIN</v>
          </cell>
          <cell r="L36">
            <v>37531</v>
          </cell>
          <cell r="M36" t="str">
            <v>ACTIVO</v>
          </cell>
          <cell r="N36">
            <v>332000</v>
          </cell>
          <cell r="O36">
            <v>245000</v>
          </cell>
          <cell r="P36">
            <v>15</v>
          </cell>
          <cell r="Q36">
            <v>122500</v>
          </cell>
          <cell r="R36">
            <v>0</v>
          </cell>
          <cell r="S36">
            <v>0</v>
          </cell>
          <cell r="T36">
            <v>122500</v>
          </cell>
          <cell r="U36">
            <v>6640</v>
          </cell>
          <cell r="V36">
            <v>5610</v>
          </cell>
          <cell r="W36">
            <v>0</v>
          </cell>
          <cell r="Y36">
            <v>0</v>
          </cell>
          <cell r="Z36">
            <v>12250</v>
          </cell>
          <cell r="AA36">
            <v>110250</v>
          </cell>
          <cell r="AB36">
            <v>1016002954192</v>
          </cell>
          <cell r="AC36">
            <v>19920</v>
          </cell>
          <cell r="AD36">
            <v>22410</v>
          </cell>
          <cell r="AE36">
            <v>866.52</v>
          </cell>
          <cell r="AF36">
            <v>8300</v>
          </cell>
          <cell r="AG36">
            <v>161746.52000000002</v>
          </cell>
        </row>
        <row r="37">
          <cell r="A37">
            <v>30</v>
          </cell>
          <cell r="B37">
            <v>32107274</v>
          </cell>
          <cell r="C37" t="str">
            <v>HERNANDEZ ZAPATA</v>
          </cell>
          <cell r="D37" t="str">
            <v>YOHANA CRISTINA</v>
          </cell>
          <cell r="E37" t="str">
            <v>YOHANA CRISTINA HERNANDEZ ZAPATA</v>
          </cell>
          <cell r="F37" t="str">
            <v>MERCADERISTA CVS</v>
          </cell>
          <cell r="G37" t="str">
            <v>COMERCIAL</v>
          </cell>
          <cell r="H37" t="str">
            <v>03-GC-CV-02</v>
          </cell>
          <cell r="I37" t="str">
            <v>CVS</v>
          </cell>
          <cell r="J37" t="str">
            <v>BELLSOUTH LAURELES</v>
          </cell>
          <cell r="K37" t="str">
            <v>MEDELLIN</v>
          </cell>
          <cell r="L37">
            <v>37530</v>
          </cell>
          <cell r="M37" t="str">
            <v>ACTIVO</v>
          </cell>
          <cell r="N37">
            <v>332000</v>
          </cell>
          <cell r="O37">
            <v>245000</v>
          </cell>
          <cell r="P37">
            <v>15</v>
          </cell>
          <cell r="Q37">
            <v>122500</v>
          </cell>
          <cell r="R37">
            <v>0</v>
          </cell>
          <cell r="S37">
            <v>0</v>
          </cell>
          <cell r="T37">
            <v>122500</v>
          </cell>
          <cell r="U37">
            <v>6640</v>
          </cell>
          <cell r="V37">
            <v>5610</v>
          </cell>
          <cell r="W37">
            <v>0</v>
          </cell>
          <cell r="Y37">
            <v>0</v>
          </cell>
          <cell r="Z37">
            <v>12250</v>
          </cell>
          <cell r="AA37">
            <v>110250</v>
          </cell>
          <cell r="AB37" t="str">
            <v>038370028136 DAVIVIENDA</v>
          </cell>
          <cell r="AC37">
            <v>19920</v>
          </cell>
          <cell r="AD37">
            <v>22410</v>
          </cell>
          <cell r="AE37">
            <v>866.52</v>
          </cell>
          <cell r="AF37">
            <v>8300</v>
          </cell>
          <cell r="AG37">
            <v>161746.52000000002</v>
          </cell>
        </row>
        <row r="38">
          <cell r="A38">
            <v>31</v>
          </cell>
          <cell r="B38">
            <v>32759439</v>
          </cell>
          <cell r="C38" t="str">
            <v>SAYAS FUENTES</v>
          </cell>
          <cell r="D38" t="str">
            <v>SANDRA ISABEL</v>
          </cell>
          <cell r="E38" t="str">
            <v>SANDRA ISABEL SAYAS FUENTES</v>
          </cell>
          <cell r="F38" t="str">
            <v>MERCADERISTA CVS</v>
          </cell>
          <cell r="G38" t="str">
            <v>COMERCIAL</v>
          </cell>
          <cell r="H38" t="str">
            <v>04-GC-CV-01</v>
          </cell>
          <cell r="I38" t="str">
            <v>CVS</v>
          </cell>
          <cell r="J38" t="str">
            <v>BELLSOUTH BAHIA</v>
          </cell>
          <cell r="K38" t="str">
            <v>BARRANQUILLA</v>
          </cell>
          <cell r="L38">
            <v>37530</v>
          </cell>
          <cell r="M38" t="str">
            <v>ACTIVO</v>
          </cell>
          <cell r="N38">
            <v>332000</v>
          </cell>
          <cell r="O38">
            <v>245000</v>
          </cell>
          <cell r="P38">
            <v>15</v>
          </cell>
          <cell r="Q38">
            <v>122500</v>
          </cell>
          <cell r="R38">
            <v>0</v>
          </cell>
          <cell r="S38">
            <v>0</v>
          </cell>
          <cell r="T38">
            <v>122500</v>
          </cell>
          <cell r="U38">
            <v>6640</v>
          </cell>
          <cell r="V38">
            <v>5610</v>
          </cell>
          <cell r="W38">
            <v>0</v>
          </cell>
          <cell r="Y38">
            <v>0</v>
          </cell>
          <cell r="Z38">
            <v>12250</v>
          </cell>
          <cell r="AA38">
            <v>110250</v>
          </cell>
          <cell r="AB38">
            <v>4001007617131</v>
          </cell>
          <cell r="AC38">
            <v>19920</v>
          </cell>
          <cell r="AD38">
            <v>22410</v>
          </cell>
          <cell r="AE38">
            <v>866.52</v>
          </cell>
          <cell r="AF38">
            <v>8300</v>
          </cell>
          <cell r="AG38">
            <v>161746.52000000002</v>
          </cell>
        </row>
        <row r="39">
          <cell r="A39">
            <v>32</v>
          </cell>
          <cell r="B39">
            <v>65822994</v>
          </cell>
          <cell r="C39" t="str">
            <v>GUEVARA CARDENAS</v>
          </cell>
          <cell r="D39" t="str">
            <v>CONSUELO</v>
          </cell>
          <cell r="E39" t="str">
            <v>CONSUELO GUEVARA CARDENAS</v>
          </cell>
          <cell r="F39" t="str">
            <v>MERCADERISTA CVS</v>
          </cell>
          <cell r="G39" t="str">
            <v>COMERCIAL</v>
          </cell>
          <cell r="H39" t="str">
            <v>05-GC-CV-01</v>
          </cell>
          <cell r="I39" t="str">
            <v>CVS</v>
          </cell>
          <cell r="J39" t="str">
            <v>BELLSOUTH</v>
          </cell>
          <cell r="K39" t="str">
            <v>IBAGUE</v>
          </cell>
          <cell r="L39">
            <v>40878</v>
          </cell>
          <cell r="M39" t="str">
            <v>ACTIVO</v>
          </cell>
          <cell r="N39">
            <v>332000</v>
          </cell>
          <cell r="O39">
            <v>245000</v>
          </cell>
          <cell r="P39">
            <v>15</v>
          </cell>
          <cell r="Q39">
            <v>122500</v>
          </cell>
          <cell r="R39">
            <v>0</v>
          </cell>
          <cell r="S39">
            <v>0</v>
          </cell>
          <cell r="T39">
            <v>122500</v>
          </cell>
          <cell r="U39">
            <v>6640</v>
          </cell>
          <cell r="V39">
            <v>5610</v>
          </cell>
          <cell r="W39">
            <v>0</v>
          </cell>
          <cell r="Y39">
            <v>0</v>
          </cell>
          <cell r="Z39">
            <v>12250</v>
          </cell>
          <cell r="AA39">
            <v>110250</v>
          </cell>
          <cell r="AB39">
            <v>8071015740105</v>
          </cell>
          <cell r="AC39">
            <v>19920</v>
          </cell>
          <cell r="AD39">
            <v>22410</v>
          </cell>
          <cell r="AE39">
            <v>866.52</v>
          </cell>
          <cell r="AF39">
            <v>8300</v>
          </cell>
          <cell r="AG39">
            <v>161746.52000000002</v>
          </cell>
        </row>
        <row r="40">
          <cell r="A40">
            <v>33</v>
          </cell>
          <cell r="B40" t="str">
            <v>80.053.478</v>
          </cell>
          <cell r="C40" t="str">
            <v>MORENO ROJAS</v>
          </cell>
          <cell r="D40" t="str">
            <v>RUBEN DARIO</v>
          </cell>
          <cell r="E40" t="str">
            <v>RUBEN DARIO MORENO ROJAS</v>
          </cell>
          <cell r="F40" t="str">
            <v>MERCADERISTA CVS</v>
          </cell>
          <cell r="G40" t="str">
            <v>COMERCIAL</v>
          </cell>
          <cell r="H40" t="str">
            <v>06-GC-CV-01</v>
          </cell>
          <cell r="I40" t="str">
            <v>CVS</v>
          </cell>
          <cell r="J40" t="str">
            <v>BELLSOUTH</v>
          </cell>
          <cell r="K40" t="str">
            <v>VILLAVICENCIO</v>
          </cell>
          <cell r="L40">
            <v>37530</v>
          </cell>
          <cell r="M40" t="str">
            <v>ACTIVO</v>
          </cell>
          <cell r="N40">
            <v>332000</v>
          </cell>
          <cell r="O40">
            <v>245000</v>
          </cell>
          <cell r="P40">
            <v>15</v>
          </cell>
          <cell r="Q40">
            <v>122500</v>
          </cell>
          <cell r="R40">
            <v>0</v>
          </cell>
          <cell r="S40">
            <v>0</v>
          </cell>
          <cell r="T40">
            <v>122500</v>
          </cell>
          <cell r="U40">
            <v>6640</v>
          </cell>
          <cell r="V40">
            <v>5610</v>
          </cell>
          <cell r="W40">
            <v>0</v>
          </cell>
          <cell r="Y40">
            <v>0</v>
          </cell>
          <cell r="Z40">
            <v>12250</v>
          </cell>
          <cell r="AA40">
            <v>110250</v>
          </cell>
          <cell r="AB40">
            <v>6326005379386</v>
          </cell>
          <cell r="AC40">
            <v>19920</v>
          </cell>
          <cell r="AD40">
            <v>22410</v>
          </cell>
          <cell r="AE40">
            <v>866.52</v>
          </cell>
          <cell r="AF40">
            <v>8300</v>
          </cell>
          <cell r="AG40">
            <v>161746.52000000002</v>
          </cell>
        </row>
        <row r="41">
          <cell r="A41">
            <v>34</v>
          </cell>
          <cell r="B41">
            <v>32605427</v>
          </cell>
          <cell r="C41" t="str">
            <v>MARTINEZ HERNANDEZ</v>
          </cell>
          <cell r="D41" t="str">
            <v>NANCY JUDITH</v>
          </cell>
          <cell r="E41" t="str">
            <v>NANCY JUDITH MARTINEZ HERNANDEZ</v>
          </cell>
          <cell r="F41" t="str">
            <v>MERCADERISTA CVS</v>
          </cell>
          <cell r="G41" t="str">
            <v>COMERCIAL</v>
          </cell>
          <cell r="H41" t="str">
            <v>07-GC-CV-01</v>
          </cell>
          <cell r="I41" t="str">
            <v>CVS</v>
          </cell>
          <cell r="J41" t="str">
            <v>BELLSOUTH</v>
          </cell>
          <cell r="K41" t="str">
            <v>BUCARAMANGA</v>
          </cell>
          <cell r="L41">
            <v>37597</v>
          </cell>
          <cell r="M41" t="str">
            <v>ACTIVO</v>
          </cell>
          <cell r="N41">
            <v>332000</v>
          </cell>
          <cell r="O41">
            <v>245000</v>
          </cell>
          <cell r="P41">
            <v>15</v>
          </cell>
          <cell r="Q41">
            <v>122500</v>
          </cell>
          <cell r="R41">
            <v>0</v>
          </cell>
          <cell r="S41">
            <v>0</v>
          </cell>
          <cell r="T41">
            <v>122500</v>
          </cell>
          <cell r="U41">
            <v>6640</v>
          </cell>
          <cell r="V41">
            <v>5610</v>
          </cell>
          <cell r="W41">
            <v>0</v>
          </cell>
          <cell r="Y41">
            <v>0</v>
          </cell>
          <cell r="Z41">
            <v>12250</v>
          </cell>
          <cell r="AA41">
            <v>110250</v>
          </cell>
          <cell r="AB41">
            <v>6067005309127</v>
          </cell>
          <cell r="AC41">
            <v>19920</v>
          </cell>
          <cell r="AD41">
            <v>22410</v>
          </cell>
          <cell r="AE41">
            <v>866.52</v>
          </cell>
          <cell r="AF41">
            <v>8300</v>
          </cell>
          <cell r="AG41">
            <v>161746.52000000002</v>
          </cell>
        </row>
        <row r="42">
          <cell r="A42">
            <v>35</v>
          </cell>
          <cell r="B42">
            <v>26425022</v>
          </cell>
          <cell r="C42" t="str">
            <v>RIVERA NARVAEZ</v>
          </cell>
          <cell r="D42" t="str">
            <v>LUISA FERNANDA</v>
          </cell>
          <cell r="E42" t="str">
            <v>LUISA FERNANDA RIVERA NARVAEZ</v>
          </cell>
          <cell r="F42" t="str">
            <v>MERCADERISTA CVS</v>
          </cell>
          <cell r="G42" t="str">
            <v>COMERCIAL</v>
          </cell>
          <cell r="H42" t="str">
            <v>08-GC-CV-01</v>
          </cell>
          <cell r="I42" t="str">
            <v>CVS</v>
          </cell>
          <cell r="J42" t="str">
            <v>BELLSOUTH</v>
          </cell>
          <cell r="K42" t="str">
            <v>NEIVA</v>
          </cell>
          <cell r="L42">
            <v>37582</v>
          </cell>
          <cell r="M42" t="str">
            <v>ACTIVO</v>
          </cell>
          <cell r="N42">
            <v>332000</v>
          </cell>
          <cell r="O42">
            <v>245000</v>
          </cell>
          <cell r="P42">
            <v>15</v>
          </cell>
          <cell r="Q42">
            <v>122500</v>
          </cell>
          <cell r="R42">
            <v>0</v>
          </cell>
          <cell r="S42">
            <v>0</v>
          </cell>
          <cell r="T42">
            <v>122500</v>
          </cell>
          <cell r="U42">
            <v>6640</v>
          </cell>
          <cell r="V42">
            <v>5610</v>
          </cell>
          <cell r="W42">
            <v>0</v>
          </cell>
          <cell r="X42">
            <v>20000</v>
          </cell>
          <cell r="Y42">
            <v>0</v>
          </cell>
          <cell r="Z42">
            <v>32250</v>
          </cell>
          <cell r="AA42">
            <v>90250</v>
          </cell>
          <cell r="AB42">
            <v>8169005222095</v>
          </cell>
          <cell r="AC42">
            <v>19920</v>
          </cell>
          <cell r="AD42">
            <v>22410</v>
          </cell>
          <cell r="AE42">
            <v>866.52</v>
          </cell>
          <cell r="AF42">
            <v>8300</v>
          </cell>
          <cell r="AG42">
            <v>141746.52000000002</v>
          </cell>
        </row>
        <row r="43">
          <cell r="A43">
            <v>36</v>
          </cell>
          <cell r="B43">
            <v>45528425</v>
          </cell>
          <cell r="C43" t="str">
            <v>VEGA CASTRO</v>
          </cell>
          <cell r="D43" t="str">
            <v>JESSICA</v>
          </cell>
          <cell r="E43" t="str">
            <v>JESSICA VEGA CASTRO</v>
          </cell>
          <cell r="F43" t="str">
            <v>MERCADERISTA CVS</v>
          </cell>
          <cell r="G43" t="str">
            <v>COMERCIAL</v>
          </cell>
          <cell r="H43" t="str">
            <v>10-GC-CV-01</v>
          </cell>
          <cell r="I43" t="str">
            <v>CVS</v>
          </cell>
          <cell r="J43" t="str">
            <v>BELLSOUTH</v>
          </cell>
          <cell r="K43" t="str">
            <v>CARTAGENA</v>
          </cell>
          <cell r="L43">
            <v>37530</v>
          </cell>
          <cell r="M43" t="str">
            <v>ACTIVO</v>
          </cell>
          <cell r="N43">
            <v>332000</v>
          </cell>
          <cell r="O43">
            <v>245000</v>
          </cell>
          <cell r="P43">
            <v>15</v>
          </cell>
          <cell r="Q43">
            <v>122500</v>
          </cell>
          <cell r="R43">
            <v>0</v>
          </cell>
          <cell r="S43">
            <v>0</v>
          </cell>
          <cell r="T43">
            <v>122500</v>
          </cell>
          <cell r="U43">
            <v>6640</v>
          </cell>
          <cell r="V43">
            <v>5610</v>
          </cell>
          <cell r="W43">
            <v>0</v>
          </cell>
          <cell r="Y43">
            <v>0</v>
          </cell>
          <cell r="Z43">
            <v>12250</v>
          </cell>
          <cell r="AA43">
            <v>110250</v>
          </cell>
          <cell r="AB43">
            <v>5047007722806</v>
          </cell>
          <cell r="AC43">
            <v>19920</v>
          </cell>
          <cell r="AD43">
            <v>22410</v>
          </cell>
          <cell r="AE43">
            <v>866.52</v>
          </cell>
          <cell r="AF43">
            <v>8300</v>
          </cell>
          <cell r="AG43">
            <v>161746.52000000002</v>
          </cell>
        </row>
        <row r="44">
          <cell r="A44">
            <v>37</v>
          </cell>
          <cell r="B44">
            <v>36516970</v>
          </cell>
          <cell r="C44" t="str">
            <v>RIVERA RIVERA</v>
          </cell>
          <cell r="D44" t="str">
            <v>YAMILE</v>
          </cell>
          <cell r="E44" t="str">
            <v>YAMILE RIVERA RIVERA</v>
          </cell>
          <cell r="F44" t="str">
            <v>MERCADERISTA CVS</v>
          </cell>
          <cell r="G44" t="str">
            <v>COMERCIAL</v>
          </cell>
          <cell r="H44" t="str">
            <v>12-GC-CV-01</v>
          </cell>
          <cell r="I44" t="str">
            <v>CVS</v>
          </cell>
          <cell r="J44" t="str">
            <v>BELLSOUTH</v>
          </cell>
          <cell r="K44" t="str">
            <v>VALLEDUPAR</v>
          </cell>
          <cell r="L44">
            <v>37530</v>
          </cell>
          <cell r="M44" t="str">
            <v>ACTIVO</v>
          </cell>
          <cell r="N44">
            <v>332000</v>
          </cell>
          <cell r="O44">
            <v>245000</v>
          </cell>
          <cell r="P44">
            <v>15</v>
          </cell>
          <cell r="Q44">
            <v>122500</v>
          </cell>
          <cell r="R44">
            <v>0</v>
          </cell>
          <cell r="S44">
            <v>0</v>
          </cell>
          <cell r="T44">
            <v>122500</v>
          </cell>
          <cell r="U44">
            <v>6640</v>
          </cell>
          <cell r="V44">
            <v>5610</v>
          </cell>
          <cell r="W44">
            <v>0</v>
          </cell>
          <cell r="Y44">
            <v>0</v>
          </cell>
          <cell r="Z44">
            <v>12250</v>
          </cell>
          <cell r="AA44">
            <v>110250</v>
          </cell>
          <cell r="AB44" t="str">
            <v>256070272735 DAVIVIENDA</v>
          </cell>
          <cell r="AC44">
            <v>19920</v>
          </cell>
          <cell r="AD44">
            <v>22410</v>
          </cell>
          <cell r="AE44">
            <v>866.52</v>
          </cell>
          <cell r="AF44">
            <v>8300</v>
          </cell>
          <cell r="AG44">
            <v>161746.52000000002</v>
          </cell>
        </row>
        <row r="45">
          <cell r="A45">
            <v>38</v>
          </cell>
          <cell r="B45">
            <v>30395743</v>
          </cell>
          <cell r="C45" t="str">
            <v>SALAZAR OSPINA</v>
          </cell>
          <cell r="D45" t="str">
            <v xml:space="preserve">ANGELA  MARIA </v>
          </cell>
          <cell r="E45" t="str">
            <v>ANGELA  MARIA  SALAZAR OSPINA</v>
          </cell>
          <cell r="F45" t="str">
            <v>MERCADERISTA CVS</v>
          </cell>
          <cell r="G45" t="str">
            <v>COMERCIAL</v>
          </cell>
          <cell r="H45" t="str">
            <v>13-GC-CV-01</v>
          </cell>
          <cell r="I45" t="str">
            <v>CVS</v>
          </cell>
          <cell r="J45" t="str">
            <v>BELLSOUTH</v>
          </cell>
          <cell r="K45" t="str">
            <v>MANIZALES</v>
          </cell>
          <cell r="L45">
            <v>37530</v>
          </cell>
          <cell r="M45" t="str">
            <v>ACTIVO</v>
          </cell>
          <cell r="N45">
            <v>332000</v>
          </cell>
          <cell r="O45">
            <v>245000</v>
          </cell>
          <cell r="P45">
            <v>15</v>
          </cell>
          <cell r="Q45">
            <v>122500</v>
          </cell>
          <cell r="R45">
            <v>0</v>
          </cell>
          <cell r="S45">
            <v>0</v>
          </cell>
          <cell r="T45">
            <v>122500</v>
          </cell>
          <cell r="U45">
            <v>6640</v>
          </cell>
          <cell r="V45">
            <v>5610</v>
          </cell>
          <cell r="W45">
            <v>0</v>
          </cell>
          <cell r="Y45">
            <v>0</v>
          </cell>
          <cell r="Z45">
            <v>12250</v>
          </cell>
          <cell r="AA45">
            <v>110250</v>
          </cell>
          <cell r="AB45">
            <v>7164011644780</v>
          </cell>
          <cell r="AC45">
            <v>19920</v>
          </cell>
          <cell r="AD45">
            <v>22410</v>
          </cell>
          <cell r="AE45">
            <v>866.52</v>
          </cell>
          <cell r="AF45">
            <v>8300</v>
          </cell>
          <cell r="AG45">
            <v>161746.52000000002</v>
          </cell>
        </row>
        <row r="46">
          <cell r="A46">
            <v>39</v>
          </cell>
          <cell r="B46">
            <v>24674771</v>
          </cell>
          <cell r="C46" t="str">
            <v>BOLIVAR GUALTERO</v>
          </cell>
          <cell r="D46" t="str">
            <v>DORA EMILIA</v>
          </cell>
          <cell r="E46" t="str">
            <v>DORA EMILIA BOLIVAR GUALTERO</v>
          </cell>
          <cell r="F46" t="str">
            <v>MERCADERISTA CVS</v>
          </cell>
          <cell r="G46" t="str">
            <v>COMERCIAL</v>
          </cell>
          <cell r="H46" t="str">
            <v>14-GC-CV-01</v>
          </cell>
          <cell r="I46" t="str">
            <v>CVS</v>
          </cell>
          <cell r="J46" t="str">
            <v>BELLSOUTH</v>
          </cell>
          <cell r="K46" t="str">
            <v>ARMENIA</v>
          </cell>
          <cell r="L46">
            <v>37530</v>
          </cell>
          <cell r="M46" t="str">
            <v>ACTIVO</v>
          </cell>
          <cell r="N46">
            <v>332000</v>
          </cell>
          <cell r="O46">
            <v>245000</v>
          </cell>
          <cell r="P46">
            <v>15</v>
          </cell>
          <cell r="Q46">
            <v>122500</v>
          </cell>
          <cell r="R46">
            <v>0</v>
          </cell>
          <cell r="S46">
            <v>0</v>
          </cell>
          <cell r="T46">
            <v>122500</v>
          </cell>
          <cell r="U46">
            <v>6640</v>
          </cell>
          <cell r="V46">
            <v>5610</v>
          </cell>
          <cell r="W46">
            <v>0</v>
          </cell>
          <cell r="Y46">
            <v>0</v>
          </cell>
          <cell r="Z46">
            <v>12250</v>
          </cell>
          <cell r="AA46">
            <v>110250</v>
          </cell>
          <cell r="AB46">
            <v>7248007143646</v>
          </cell>
          <cell r="AC46">
            <v>19920</v>
          </cell>
          <cell r="AD46">
            <v>22410</v>
          </cell>
          <cell r="AE46">
            <v>866.52</v>
          </cell>
          <cell r="AF46">
            <v>8300</v>
          </cell>
          <cell r="AG46">
            <v>161746.52000000002</v>
          </cell>
        </row>
        <row r="47">
          <cell r="A47">
            <v>40</v>
          </cell>
          <cell r="B47">
            <v>27094393</v>
          </cell>
          <cell r="C47" t="str">
            <v>HEREDIA SALAMANCA</v>
          </cell>
          <cell r="D47" t="str">
            <v>CLAUDIA MARCELA</v>
          </cell>
          <cell r="E47" t="str">
            <v>CLAUDIA MARCELA HEREDIA SALAMANCA</v>
          </cell>
          <cell r="F47" t="str">
            <v>MERCADERISTA CVS</v>
          </cell>
          <cell r="G47" t="str">
            <v>COMERCIAL</v>
          </cell>
          <cell r="H47" t="str">
            <v>16-GC-CV-01</v>
          </cell>
          <cell r="I47" t="str">
            <v>CVS</v>
          </cell>
          <cell r="J47" t="str">
            <v>BELLSOUTH</v>
          </cell>
          <cell r="K47" t="str">
            <v>PASTO</v>
          </cell>
          <cell r="L47">
            <v>37530</v>
          </cell>
          <cell r="M47" t="str">
            <v>ACTIVO</v>
          </cell>
          <cell r="N47">
            <v>332000</v>
          </cell>
          <cell r="O47">
            <v>245000</v>
          </cell>
          <cell r="P47">
            <v>15</v>
          </cell>
          <cell r="Q47">
            <v>122500</v>
          </cell>
          <cell r="R47">
            <v>0</v>
          </cell>
          <cell r="S47">
            <v>0</v>
          </cell>
          <cell r="T47">
            <v>122500</v>
          </cell>
          <cell r="U47">
            <v>6640</v>
          </cell>
          <cell r="V47">
            <v>5610</v>
          </cell>
          <cell r="W47">
            <v>0</v>
          </cell>
          <cell r="Y47">
            <v>0</v>
          </cell>
          <cell r="Z47">
            <v>12250</v>
          </cell>
          <cell r="AA47">
            <v>110250</v>
          </cell>
          <cell r="AB47">
            <v>8388011619485</v>
          </cell>
          <cell r="AC47">
            <v>19920</v>
          </cell>
          <cell r="AD47">
            <v>22410</v>
          </cell>
          <cell r="AE47">
            <v>866.52</v>
          </cell>
          <cell r="AF47">
            <v>8300</v>
          </cell>
          <cell r="AG47">
            <v>161746.52000000002</v>
          </cell>
        </row>
        <row r="48">
          <cell r="A48">
            <v>41</v>
          </cell>
          <cell r="B48">
            <v>41930015</v>
          </cell>
          <cell r="C48" t="str">
            <v>MENDEZ RAMIREZ</v>
          </cell>
          <cell r="D48" t="str">
            <v>LUCELY</v>
          </cell>
          <cell r="E48" t="str">
            <v>LUCELY MENDEZ RAMIREZ</v>
          </cell>
          <cell r="F48" t="str">
            <v>MERCADERISTA CVS</v>
          </cell>
          <cell r="G48" t="str">
            <v>COMERCIAL</v>
          </cell>
          <cell r="H48" t="str">
            <v>18-GC-CV-01</v>
          </cell>
          <cell r="I48" t="str">
            <v>CVS</v>
          </cell>
          <cell r="J48" t="str">
            <v>BELLSOUTH</v>
          </cell>
          <cell r="K48" t="str">
            <v>B/VENTURA</v>
          </cell>
          <cell r="L48">
            <v>37634</v>
          </cell>
          <cell r="M48" t="str">
            <v>ACTIVO</v>
          </cell>
          <cell r="N48">
            <v>332000</v>
          </cell>
          <cell r="O48">
            <v>245000</v>
          </cell>
          <cell r="P48">
            <v>15</v>
          </cell>
          <cell r="Q48">
            <v>122500</v>
          </cell>
          <cell r="R48">
            <v>0</v>
          </cell>
          <cell r="S48">
            <v>0</v>
          </cell>
          <cell r="T48">
            <v>122500</v>
          </cell>
          <cell r="U48">
            <v>6640</v>
          </cell>
          <cell r="V48">
            <v>5610</v>
          </cell>
          <cell r="W48">
            <v>0</v>
          </cell>
          <cell r="Y48">
            <v>0</v>
          </cell>
          <cell r="Z48">
            <v>12250</v>
          </cell>
          <cell r="AA48">
            <v>110250</v>
          </cell>
          <cell r="AB48">
            <v>3066007096143</v>
          </cell>
          <cell r="AC48">
            <v>19920</v>
          </cell>
          <cell r="AD48">
            <v>22410</v>
          </cell>
          <cell r="AE48">
            <v>866.52</v>
          </cell>
          <cell r="AF48">
            <v>8300</v>
          </cell>
          <cell r="AG48">
            <v>161746.52000000002</v>
          </cell>
        </row>
        <row r="49">
          <cell r="A49">
            <v>42</v>
          </cell>
          <cell r="B49">
            <v>34550946</v>
          </cell>
          <cell r="C49" t="str">
            <v>BASTIDAS RENGIFO</v>
          </cell>
          <cell r="D49" t="str">
            <v xml:space="preserve">SANDRA LORENA </v>
          </cell>
          <cell r="E49" t="str">
            <v>SANDRA LORENA  BASTIDAS RENGIFO</v>
          </cell>
          <cell r="F49" t="str">
            <v>MERCADERISTA CVS</v>
          </cell>
          <cell r="G49" t="str">
            <v>COMERCIAL</v>
          </cell>
          <cell r="H49" t="str">
            <v>19-GC-CV-01</v>
          </cell>
          <cell r="I49" t="str">
            <v>CVS</v>
          </cell>
          <cell r="J49" t="str">
            <v>BELLSOUTH</v>
          </cell>
          <cell r="K49" t="str">
            <v>POPAYAN</v>
          </cell>
          <cell r="L49">
            <v>37530</v>
          </cell>
          <cell r="M49" t="str">
            <v>ACTIVO</v>
          </cell>
          <cell r="N49">
            <v>332000</v>
          </cell>
          <cell r="O49">
            <v>245000</v>
          </cell>
          <cell r="P49">
            <v>15</v>
          </cell>
          <cell r="Q49">
            <v>122500</v>
          </cell>
          <cell r="R49">
            <v>0</v>
          </cell>
          <cell r="S49">
            <v>0</v>
          </cell>
          <cell r="T49">
            <v>122500</v>
          </cell>
          <cell r="U49">
            <v>6640</v>
          </cell>
          <cell r="V49">
            <v>5610</v>
          </cell>
          <cell r="W49">
            <v>0</v>
          </cell>
          <cell r="Y49">
            <v>0</v>
          </cell>
          <cell r="Z49">
            <v>12250</v>
          </cell>
          <cell r="AA49">
            <v>110250</v>
          </cell>
          <cell r="AB49" t="str">
            <v>196070207473 DAVIVIENDA</v>
          </cell>
          <cell r="AC49">
            <v>19920</v>
          </cell>
          <cell r="AD49">
            <v>22410</v>
          </cell>
          <cell r="AE49">
            <v>866.52</v>
          </cell>
          <cell r="AF49">
            <v>8300</v>
          </cell>
          <cell r="AG49">
            <v>161746.52000000002</v>
          </cell>
        </row>
        <row r="50">
          <cell r="A50">
            <v>43</v>
          </cell>
          <cell r="B50">
            <v>66680955</v>
          </cell>
          <cell r="C50" t="str">
            <v>MORALES RAMIREZ</v>
          </cell>
          <cell r="D50" t="str">
            <v>LUZ ERICA</v>
          </cell>
          <cell r="E50" t="str">
            <v>LUZ ERICA MORALES RAMIREZ</v>
          </cell>
          <cell r="F50" t="str">
            <v>MERCADERISTA CVS</v>
          </cell>
          <cell r="G50" t="str">
            <v>COMERCIAL</v>
          </cell>
          <cell r="H50" t="str">
            <v>01-GC-CV-15</v>
          </cell>
          <cell r="I50" t="str">
            <v>CVS</v>
          </cell>
          <cell r="J50" t="str">
            <v>CVS METROPOLIS BOGOTA</v>
          </cell>
          <cell r="K50" t="str">
            <v>BOGOTA</v>
          </cell>
          <cell r="L50">
            <v>37763</v>
          </cell>
          <cell r="M50" t="str">
            <v>ACTIVO</v>
          </cell>
          <cell r="N50">
            <v>332000</v>
          </cell>
          <cell r="O50">
            <v>245000</v>
          </cell>
          <cell r="P50">
            <v>24</v>
          </cell>
          <cell r="Q50">
            <v>196000</v>
          </cell>
          <cell r="R50">
            <v>0</v>
          </cell>
          <cell r="S50">
            <v>0</v>
          </cell>
          <cell r="T50">
            <v>196000</v>
          </cell>
          <cell r="U50">
            <v>10624</v>
          </cell>
          <cell r="V50">
            <v>8970</v>
          </cell>
          <cell r="W50">
            <v>0</v>
          </cell>
          <cell r="Y50">
            <v>0</v>
          </cell>
          <cell r="Z50">
            <v>19594</v>
          </cell>
          <cell r="AA50">
            <v>176406</v>
          </cell>
          <cell r="AB50" t="str">
            <v>NUEVO</v>
          </cell>
          <cell r="AC50">
            <v>31872</v>
          </cell>
          <cell r="AD50">
            <v>35856</v>
          </cell>
          <cell r="AE50">
            <v>1386.432</v>
          </cell>
          <cell r="AF50">
            <v>13280</v>
          </cell>
          <cell r="AG50">
            <v>258800.432</v>
          </cell>
        </row>
        <row r="51">
          <cell r="A51">
            <v>44</v>
          </cell>
          <cell r="B51">
            <v>93375899</v>
          </cell>
          <cell r="C51" t="str">
            <v xml:space="preserve">ACOSTA OVIEDO </v>
          </cell>
          <cell r="D51" t="str">
            <v>ABRAHAM</v>
          </cell>
          <cell r="E51" t="str">
            <v xml:space="preserve">ABRAHAM ACOSTA OVIEDO </v>
          </cell>
          <cell r="F51" t="str">
            <v>MERCADERISTA CVS</v>
          </cell>
          <cell r="G51" t="str">
            <v>COMERCIAL</v>
          </cell>
          <cell r="H51" t="str">
            <v>01-GC-CV-00</v>
          </cell>
          <cell r="I51" t="str">
            <v>CVS</v>
          </cell>
          <cell r="J51" t="str">
            <v>BELLSOUTH ATLANTIS</v>
          </cell>
          <cell r="K51" t="str">
            <v>BOGOTA</v>
          </cell>
          <cell r="L51">
            <v>37767</v>
          </cell>
          <cell r="M51" t="str">
            <v>ACTIVO</v>
          </cell>
          <cell r="N51">
            <v>332000</v>
          </cell>
          <cell r="O51">
            <v>245000</v>
          </cell>
          <cell r="P51">
            <v>20</v>
          </cell>
          <cell r="Q51">
            <v>163333.33333333334</v>
          </cell>
          <cell r="R51">
            <v>0</v>
          </cell>
          <cell r="S51">
            <v>0</v>
          </cell>
          <cell r="T51">
            <v>163333.33333333334</v>
          </cell>
          <cell r="U51">
            <v>8853.3333333333339</v>
          </cell>
          <cell r="V51">
            <v>7470</v>
          </cell>
          <cell r="W51">
            <v>0</v>
          </cell>
          <cell r="Y51">
            <v>0</v>
          </cell>
          <cell r="Z51">
            <v>16323.333333333334</v>
          </cell>
          <cell r="AA51">
            <v>147010</v>
          </cell>
          <cell r="AB51" t="str">
            <v>NUEVO</v>
          </cell>
          <cell r="AC51">
            <v>26559.999999999996</v>
          </cell>
          <cell r="AD51">
            <v>29880</v>
          </cell>
          <cell r="AE51">
            <v>1155.3599999999999</v>
          </cell>
          <cell r="AF51">
            <v>11066.666666666666</v>
          </cell>
          <cell r="AG51">
            <v>215672.02666666667</v>
          </cell>
        </row>
        <row r="52">
          <cell r="A52">
            <v>45</v>
          </cell>
          <cell r="B52">
            <v>31430969</v>
          </cell>
          <cell r="C52" t="str">
            <v>GOMEZ ESQUIVEL</v>
          </cell>
          <cell r="D52" t="str">
            <v>LINA MARIA</v>
          </cell>
          <cell r="E52" t="str">
            <v>LINA MARIA GOMEZ ESQUIVEL</v>
          </cell>
          <cell r="F52" t="str">
            <v>MERCADERISTA CVS</v>
          </cell>
          <cell r="G52" t="str">
            <v>COMERCIAL</v>
          </cell>
          <cell r="H52" t="str">
            <v>15-GC-CV-01</v>
          </cell>
          <cell r="I52" t="str">
            <v>CVS</v>
          </cell>
          <cell r="J52" t="str">
            <v>BELLSOUTH CARTAGO</v>
          </cell>
          <cell r="K52" t="str">
            <v>CARTAGO</v>
          </cell>
          <cell r="L52">
            <v>37754</v>
          </cell>
          <cell r="M52" t="str">
            <v>ACTIVO</v>
          </cell>
          <cell r="N52">
            <v>332000</v>
          </cell>
          <cell r="O52">
            <v>245000</v>
          </cell>
          <cell r="P52">
            <v>33</v>
          </cell>
          <cell r="Q52">
            <v>269500</v>
          </cell>
          <cell r="R52">
            <v>0</v>
          </cell>
          <cell r="S52">
            <v>0</v>
          </cell>
          <cell r="T52">
            <v>269500</v>
          </cell>
          <cell r="U52">
            <v>14608</v>
          </cell>
          <cell r="V52">
            <v>12330</v>
          </cell>
          <cell r="W52">
            <v>0</v>
          </cell>
          <cell r="Y52">
            <v>0</v>
          </cell>
          <cell r="Z52">
            <v>26938</v>
          </cell>
          <cell r="AA52">
            <v>242562</v>
          </cell>
          <cell r="AB52" t="str">
            <v>NUEVO</v>
          </cell>
          <cell r="AC52">
            <v>43824</v>
          </cell>
          <cell r="AD52">
            <v>49302</v>
          </cell>
          <cell r="AE52">
            <v>1906.3439999999998</v>
          </cell>
          <cell r="AF52">
            <v>18260</v>
          </cell>
          <cell r="AG52">
            <v>355854.34399999998</v>
          </cell>
        </row>
        <row r="53">
          <cell r="A53">
            <v>46</v>
          </cell>
          <cell r="B53">
            <v>31324006</v>
          </cell>
          <cell r="C53" t="str">
            <v xml:space="preserve">ARROYAVE CARVAJAL </v>
          </cell>
          <cell r="D53" t="str">
            <v>KATERINE</v>
          </cell>
          <cell r="E53" t="str">
            <v xml:space="preserve">KATERINE ARROYAVE CARVAJAL </v>
          </cell>
          <cell r="F53" t="str">
            <v>MERCADERISTA CVS</v>
          </cell>
          <cell r="G53" t="str">
            <v>COMERCIAL</v>
          </cell>
          <cell r="H53" t="str">
            <v>02-GC-CV-01</v>
          </cell>
          <cell r="I53" t="str">
            <v>CVS</v>
          </cell>
          <cell r="J53" t="str">
            <v>BELLSOUTH CENTENARIO</v>
          </cell>
          <cell r="K53" t="str">
            <v>CALI</v>
          </cell>
          <cell r="L53">
            <v>37746</v>
          </cell>
          <cell r="M53" t="str">
            <v>ACTIVO</v>
          </cell>
          <cell r="N53">
            <v>332000</v>
          </cell>
          <cell r="O53">
            <v>245000</v>
          </cell>
          <cell r="P53">
            <v>41</v>
          </cell>
          <cell r="Q53">
            <v>334833.33333333337</v>
          </cell>
          <cell r="R53">
            <v>0</v>
          </cell>
          <cell r="S53">
            <v>0</v>
          </cell>
          <cell r="T53">
            <v>334833.33333333337</v>
          </cell>
          <cell r="U53">
            <v>18149.333333333336</v>
          </cell>
          <cell r="V53">
            <v>15320</v>
          </cell>
          <cell r="W53">
            <v>0</v>
          </cell>
          <cell r="Y53">
            <v>0</v>
          </cell>
          <cell r="Z53">
            <v>33469.333333333336</v>
          </cell>
          <cell r="AA53">
            <v>301364.00000000006</v>
          </cell>
          <cell r="AB53" t="str">
            <v>NUEVO</v>
          </cell>
          <cell r="AC53">
            <v>54447.999999999993</v>
          </cell>
          <cell r="AD53">
            <v>61254</v>
          </cell>
          <cell r="AE53">
            <v>2368.4879999999998</v>
          </cell>
          <cell r="AF53">
            <v>22686.666666666668</v>
          </cell>
          <cell r="AG53">
            <v>442121.15466666676</v>
          </cell>
        </row>
        <row r="54">
          <cell r="A54">
            <v>47</v>
          </cell>
          <cell r="B54">
            <v>29687308</v>
          </cell>
          <cell r="C54" t="str">
            <v>DICTTO MACHADO</v>
          </cell>
          <cell r="D54" t="str">
            <v>JUDY ALEXANDRA</v>
          </cell>
          <cell r="E54" t="str">
            <v>JUDY ALEXANDRA DICTTO MACHADO</v>
          </cell>
          <cell r="F54" t="str">
            <v>MERCADERISTA CVS</v>
          </cell>
          <cell r="G54" t="str">
            <v>COMERCIAL</v>
          </cell>
          <cell r="H54" t="str">
            <v>20-GC-CV-01</v>
          </cell>
          <cell r="I54" t="str">
            <v>CVS</v>
          </cell>
          <cell r="J54" t="str">
            <v>BELLSOUTH</v>
          </cell>
          <cell r="K54" t="str">
            <v>PALMIRA</v>
          </cell>
          <cell r="L54">
            <v>37530</v>
          </cell>
          <cell r="M54" t="str">
            <v>ACTIVO</v>
          </cell>
          <cell r="N54">
            <v>332000</v>
          </cell>
          <cell r="O54">
            <v>245000</v>
          </cell>
          <cell r="P54">
            <v>15</v>
          </cell>
          <cell r="Q54">
            <v>122500</v>
          </cell>
          <cell r="R54">
            <v>0</v>
          </cell>
          <cell r="S54">
            <v>0</v>
          </cell>
          <cell r="T54">
            <v>122500</v>
          </cell>
          <cell r="U54">
            <v>6640</v>
          </cell>
          <cell r="V54">
            <v>5610</v>
          </cell>
          <cell r="W54">
            <v>0</v>
          </cell>
          <cell r="X54">
            <v>35000</v>
          </cell>
          <cell r="Y54">
            <v>0</v>
          </cell>
          <cell r="Z54">
            <v>47250</v>
          </cell>
          <cell r="AA54">
            <v>75250</v>
          </cell>
          <cell r="AB54">
            <v>3062005248682</v>
          </cell>
          <cell r="AC54">
            <v>19920</v>
          </cell>
          <cell r="AD54">
            <v>22410</v>
          </cell>
          <cell r="AE54">
            <v>866.52</v>
          </cell>
          <cell r="AF54">
            <v>8300</v>
          </cell>
          <cell r="AG54">
            <v>126746.52</v>
          </cell>
        </row>
        <row r="55">
          <cell r="A55">
            <v>48</v>
          </cell>
          <cell r="B55">
            <v>29544722</v>
          </cell>
          <cell r="C55" t="str">
            <v>VALENCIA PONCE</v>
          </cell>
          <cell r="D55" t="str">
            <v>LINA MARCELA</v>
          </cell>
          <cell r="E55" t="str">
            <v>LINA MARCELA VALENCIA PONCE</v>
          </cell>
          <cell r="F55" t="str">
            <v>MERCADERISTA CVS</v>
          </cell>
          <cell r="G55" t="str">
            <v>COMERCIAL</v>
          </cell>
          <cell r="H55" t="str">
            <v>21-GC-CV-01</v>
          </cell>
          <cell r="I55" t="str">
            <v>CVS</v>
          </cell>
          <cell r="J55" t="str">
            <v>BELLSOUTH</v>
          </cell>
          <cell r="K55" t="str">
            <v>BUGA</v>
          </cell>
          <cell r="L55">
            <v>37561</v>
          </cell>
          <cell r="M55" t="str">
            <v>ACTIVO</v>
          </cell>
          <cell r="N55">
            <v>332000</v>
          </cell>
          <cell r="O55">
            <v>245000</v>
          </cell>
          <cell r="P55">
            <v>15</v>
          </cell>
          <cell r="Q55">
            <v>122500</v>
          </cell>
          <cell r="R55">
            <v>0</v>
          </cell>
          <cell r="S55">
            <v>0</v>
          </cell>
          <cell r="T55">
            <v>122500</v>
          </cell>
          <cell r="U55">
            <v>6640</v>
          </cell>
          <cell r="V55">
            <v>5610</v>
          </cell>
          <cell r="W55">
            <v>0</v>
          </cell>
          <cell r="Y55">
            <v>0</v>
          </cell>
          <cell r="Z55">
            <v>12250</v>
          </cell>
          <cell r="AA55">
            <v>110250</v>
          </cell>
          <cell r="AB55" t="str">
            <v>016470203361 DAVIVIENDA</v>
          </cell>
          <cell r="AC55">
            <v>19920</v>
          </cell>
          <cell r="AD55">
            <v>22410</v>
          </cell>
          <cell r="AE55">
            <v>866.52</v>
          </cell>
          <cell r="AF55">
            <v>8300</v>
          </cell>
          <cell r="AG55">
            <v>161746.52000000002</v>
          </cell>
        </row>
        <row r="56">
          <cell r="A56">
            <v>49</v>
          </cell>
          <cell r="B56">
            <v>65781221</v>
          </cell>
          <cell r="C56" t="str">
            <v>ARISTIZABAL RIVIERE</v>
          </cell>
          <cell r="D56" t="str">
            <v>CATALINA</v>
          </cell>
          <cell r="E56" t="str">
            <v>CATALINA ARISTIZABAL RIVIERE</v>
          </cell>
          <cell r="F56" t="str">
            <v>MERCADERISTA CVS</v>
          </cell>
          <cell r="G56" t="str">
            <v>COMERCIAL</v>
          </cell>
          <cell r="H56" t="str">
            <v>01-GC-CV-13</v>
          </cell>
          <cell r="I56" t="str">
            <v>CVS</v>
          </cell>
          <cell r="J56" t="str">
            <v>CPS COMCEL UNICENTRO PUNTO CELULAR</v>
          </cell>
          <cell r="K56" t="str">
            <v>BOGOTA</v>
          </cell>
          <cell r="L56">
            <v>37739</v>
          </cell>
          <cell r="M56" t="str">
            <v>ACTIVO</v>
          </cell>
          <cell r="N56">
            <v>332000</v>
          </cell>
          <cell r="O56">
            <v>245000</v>
          </cell>
          <cell r="P56">
            <v>15</v>
          </cell>
          <cell r="Q56">
            <v>122500</v>
          </cell>
          <cell r="R56">
            <v>0</v>
          </cell>
          <cell r="S56">
            <v>0</v>
          </cell>
          <cell r="T56">
            <v>122500</v>
          </cell>
          <cell r="U56">
            <v>6640</v>
          </cell>
          <cell r="V56">
            <v>5610</v>
          </cell>
          <cell r="W56">
            <v>0</v>
          </cell>
          <cell r="Y56">
            <v>0</v>
          </cell>
          <cell r="Z56">
            <v>12250</v>
          </cell>
          <cell r="AA56">
            <v>110250</v>
          </cell>
          <cell r="AB56" t="str">
            <v>NUEVO</v>
          </cell>
          <cell r="AC56">
            <v>19920</v>
          </cell>
          <cell r="AD56">
            <v>22410</v>
          </cell>
          <cell r="AE56">
            <v>866.52</v>
          </cell>
          <cell r="AF56">
            <v>8300</v>
          </cell>
          <cell r="AG56">
            <v>161746.52000000002</v>
          </cell>
        </row>
        <row r="57">
          <cell r="A57">
            <v>50</v>
          </cell>
          <cell r="B57">
            <v>31792739</v>
          </cell>
          <cell r="C57" t="str">
            <v>GALVEZ SANCHEZ</v>
          </cell>
          <cell r="D57" t="str">
            <v>PAOLA ANDREA</v>
          </cell>
          <cell r="E57" t="str">
            <v>PAOLA ANDREA GALVEZ SANCHEZ</v>
          </cell>
          <cell r="F57" t="str">
            <v>MERCADERISTA CVS</v>
          </cell>
          <cell r="G57" t="str">
            <v>COMERCIAL</v>
          </cell>
          <cell r="H57" t="str">
            <v>22-GC-CV-01</v>
          </cell>
          <cell r="I57" t="str">
            <v>CVS</v>
          </cell>
          <cell r="J57" t="str">
            <v>BELLSOUTH</v>
          </cell>
          <cell r="K57" t="str">
            <v>TULUA</v>
          </cell>
          <cell r="L57">
            <v>37530</v>
          </cell>
          <cell r="M57" t="str">
            <v>ACTIVO</v>
          </cell>
          <cell r="N57">
            <v>332000</v>
          </cell>
          <cell r="O57">
            <v>245000</v>
          </cell>
          <cell r="P57">
            <v>15</v>
          </cell>
          <cell r="Q57">
            <v>122500</v>
          </cell>
          <cell r="R57">
            <v>0</v>
          </cell>
          <cell r="S57">
            <v>0</v>
          </cell>
          <cell r="T57">
            <v>122500</v>
          </cell>
          <cell r="U57">
            <v>6640</v>
          </cell>
          <cell r="V57">
            <v>5610</v>
          </cell>
          <cell r="W57">
            <v>0</v>
          </cell>
          <cell r="Y57">
            <v>0</v>
          </cell>
          <cell r="Z57">
            <v>12250</v>
          </cell>
          <cell r="AA57">
            <v>110250</v>
          </cell>
          <cell r="AB57">
            <v>3063011604537</v>
          </cell>
          <cell r="AC57">
            <v>19920</v>
          </cell>
          <cell r="AD57">
            <v>22410</v>
          </cell>
          <cell r="AE57">
            <v>866.52</v>
          </cell>
          <cell r="AF57">
            <v>8300</v>
          </cell>
          <cell r="AG57">
            <v>161746.52000000002</v>
          </cell>
        </row>
        <row r="58">
          <cell r="A58">
            <v>51</v>
          </cell>
          <cell r="B58">
            <v>39048300</v>
          </cell>
          <cell r="C58" t="str">
            <v>PEÑA</v>
          </cell>
          <cell r="D58" t="str">
            <v>DENIRIS LORENA</v>
          </cell>
          <cell r="E58" t="str">
            <v>DENIRIS LORENA PEÑA</v>
          </cell>
          <cell r="F58" t="str">
            <v>MERCADERISTA CVS</v>
          </cell>
          <cell r="G58" t="str">
            <v>COMERCIAL</v>
          </cell>
          <cell r="H58" t="str">
            <v>23-GC-CV-01</v>
          </cell>
          <cell r="I58" t="str">
            <v>CVS</v>
          </cell>
          <cell r="J58" t="str">
            <v>BELLSOUTH</v>
          </cell>
          <cell r="K58" t="str">
            <v>SANTA MARTA</v>
          </cell>
          <cell r="L58">
            <v>37530</v>
          </cell>
          <cell r="M58" t="str">
            <v>ACTIVO</v>
          </cell>
          <cell r="N58">
            <v>332000</v>
          </cell>
          <cell r="O58">
            <v>245000</v>
          </cell>
          <cell r="P58">
            <v>15</v>
          </cell>
          <cell r="Q58">
            <v>122500</v>
          </cell>
          <cell r="R58">
            <v>0</v>
          </cell>
          <cell r="S58">
            <v>0</v>
          </cell>
          <cell r="T58">
            <v>122500</v>
          </cell>
          <cell r="U58">
            <v>6640</v>
          </cell>
          <cell r="V58">
            <v>5610</v>
          </cell>
          <cell r="W58">
            <v>0</v>
          </cell>
          <cell r="Y58">
            <v>0</v>
          </cell>
          <cell r="Z58">
            <v>12250</v>
          </cell>
          <cell r="AA58">
            <v>110250</v>
          </cell>
          <cell r="AB58">
            <v>4503007025671</v>
          </cell>
          <cell r="AC58">
            <v>19920</v>
          </cell>
          <cell r="AD58">
            <v>22410</v>
          </cell>
          <cell r="AE58">
            <v>866.52</v>
          </cell>
          <cell r="AF58">
            <v>8300</v>
          </cell>
          <cell r="AG58">
            <v>161746.52000000002</v>
          </cell>
        </row>
        <row r="59">
          <cell r="A59">
            <v>52</v>
          </cell>
          <cell r="B59">
            <v>42018054</v>
          </cell>
          <cell r="C59" t="str">
            <v>PARRA COBALEDA</v>
          </cell>
          <cell r="D59" t="str">
            <v>BEATRIZ  ADRIANA</v>
          </cell>
          <cell r="E59" t="str">
            <v>BEATRIZ  ADRIANA PARRA COBALEDA</v>
          </cell>
          <cell r="F59" t="str">
            <v>MERCADERISTA CVS</v>
          </cell>
          <cell r="G59" t="str">
            <v>COMERCIAL</v>
          </cell>
          <cell r="H59" t="str">
            <v>25-GC-CV-01</v>
          </cell>
          <cell r="I59" t="str">
            <v>CVS</v>
          </cell>
          <cell r="J59" t="str">
            <v>BELLSOUTH</v>
          </cell>
          <cell r="K59" t="str">
            <v>PEREIRA</v>
          </cell>
          <cell r="L59">
            <v>37530</v>
          </cell>
          <cell r="M59" t="str">
            <v>ACTIVO</v>
          </cell>
          <cell r="N59">
            <v>332000</v>
          </cell>
          <cell r="O59">
            <v>245000</v>
          </cell>
          <cell r="P59">
            <v>15</v>
          </cell>
          <cell r="Q59">
            <v>122500</v>
          </cell>
          <cell r="R59">
            <v>0</v>
          </cell>
          <cell r="S59">
            <v>0</v>
          </cell>
          <cell r="T59">
            <v>122500</v>
          </cell>
          <cell r="U59">
            <v>6640</v>
          </cell>
          <cell r="V59">
            <v>5610</v>
          </cell>
          <cell r="W59">
            <v>0</v>
          </cell>
          <cell r="Y59">
            <v>0</v>
          </cell>
          <cell r="Z59">
            <v>12250</v>
          </cell>
          <cell r="AA59">
            <v>110250</v>
          </cell>
          <cell r="AB59">
            <v>7062000892524</v>
          </cell>
          <cell r="AC59">
            <v>19920</v>
          </cell>
          <cell r="AD59">
            <v>22410</v>
          </cell>
          <cell r="AE59">
            <v>866.52</v>
          </cell>
          <cell r="AF59">
            <v>8300</v>
          </cell>
          <cell r="AG59">
            <v>161746.52000000002</v>
          </cell>
        </row>
        <row r="60">
          <cell r="I60" t="str">
            <v>Total CVS</v>
          </cell>
          <cell r="O60">
            <v>10690000</v>
          </cell>
          <cell r="Q60">
            <v>5696166.666666666</v>
          </cell>
          <cell r="R60">
            <v>0</v>
          </cell>
          <cell r="S60">
            <v>0</v>
          </cell>
          <cell r="T60">
            <v>5696166.666666666</v>
          </cell>
          <cell r="U60">
            <v>304554.66666666669</v>
          </cell>
          <cell r="V60">
            <v>257270</v>
          </cell>
          <cell r="W60">
            <v>0</v>
          </cell>
          <cell r="X60">
            <v>55000</v>
          </cell>
          <cell r="Y60">
            <v>0</v>
          </cell>
          <cell r="Z60">
            <v>616824.66666666663</v>
          </cell>
          <cell r="AA60">
            <v>5079342</v>
          </cell>
          <cell r="AC60">
            <v>913664</v>
          </cell>
          <cell r="AD60">
            <v>1027872</v>
          </cell>
          <cell r="AE60">
            <v>39744.383999999991</v>
          </cell>
          <cell r="AF60">
            <v>380693.33333333337</v>
          </cell>
          <cell r="AG60">
            <v>7441315.7173333298</v>
          </cell>
        </row>
        <row r="61">
          <cell r="A61">
            <v>53</v>
          </cell>
          <cell r="B61">
            <v>80055199</v>
          </cell>
          <cell r="C61" t="str">
            <v>AVENDAÑO GUEVARA</v>
          </cell>
          <cell r="D61" t="str">
            <v>GERSON ATYWENSSON</v>
          </cell>
          <cell r="E61" t="str">
            <v>GERSON ATYWENSSON AVENDAÑO GUEVARA</v>
          </cell>
          <cell r="F61" t="str">
            <v>OPERARIO DE DESPACHOS</v>
          </cell>
          <cell r="G61" t="str">
            <v>OPERACIONES</v>
          </cell>
          <cell r="H61" t="str">
            <v>01-GO-DO-01</v>
          </cell>
          <cell r="I61" t="str">
            <v>DESPACHOS</v>
          </cell>
          <cell r="J61" t="str">
            <v>ZONA FRANCA</v>
          </cell>
          <cell r="K61" t="str">
            <v>BOGOTA</v>
          </cell>
          <cell r="L61">
            <v>37696</v>
          </cell>
          <cell r="M61" t="str">
            <v>ACTIVO</v>
          </cell>
          <cell r="N61">
            <v>332000</v>
          </cell>
          <cell r="O61">
            <v>411111.66666666669</v>
          </cell>
          <cell r="P61">
            <v>15</v>
          </cell>
          <cell r="Q61">
            <v>205555.83333333334</v>
          </cell>
          <cell r="R61">
            <v>0</v>
          </cell>
          <cell r="S61">
            <v>18750</v>
          </cell>
          <cell r="T61">
            <v>224305.83333333334</v>
          </cell>
          <cell r="U61">
            <v>6640</v>
          </cell>
          <cell r="V61">
            <v>5610</v>
          </cell>
          <cell r="W61">
            <v>0</v>
          </cell>
          <cell r="Y61">
            <v>0</v>
          </cell>
          <cell r="Z61">
            <v>12250</v>
          </cell>
          <cell r="AA61">
            <v>212055.83333333334</v>
          </cell>
          <cell r="AB61" t="str">
            <v>000597286 BOGOTA</v>
          </cell>
          <cell r="AC61">
            <v>19920</v>
          </cell>
          <cell r="AD61">
            <v>22410</v>
          </cell>
          <cell r="AE61">
            <v>866.52</v>
          </cell>
          <cell r="AF61">
            <v>8300</v>
          </cell>
          <cell r="AG61">
            <v>263552.35333333333</v>
          </cell>
        </row>
        <row r="62">
          <cell r="A62">
            <v>54</v>
          </cell>
          <cell r="B62">
            <v>80223057</v>
          </cell>
          <cell r="C62" t="str">
            <v>HOYOS TORRES</v>
          </cell>
          <cell r="D62" t="str">
            <v>JHON ALEXANDER</v>
          </cell>
          <cell r="E62" t="str">
            <v>JHON ALEXANDER HOYOS TORRES</v>
          </cell>
          <cell r="F62" t="str">
            <v>OPERARIO DE DESPACHOS</v>
          </cell>
          <cell r="G62" t="str">
            <v>OPERACIONES</v>
          </cell>
          <cell r="H62" t="str">
            <v>01-GO-DO-01</v>
          </cell>
          <cell r="I62" t="str">
            <v>DESPACHOS</v>
          </cell>
          <cell r="J62" t="str">
            <v>ZONA FRANCA</v>
          </cell>
          <cell r="K62" t="str">
            <v>BOGOTA</v>
          </cell>
          <cell r="L62">
            <v>37696</v>
          </cell>
          <cell r="M62" t="str">
            <v>INACTIVO</v>
          </cell>
          <cell r="N62">
            <v>332000</v>
          </cell>
          <cell r="O62">
            <v>411111.66666666669</v>
          </cell>
          <cell r="P62">
            <v>15</v>
          </cell>
          <cell r="Q62">
            <v>205555.83333333334</v>
          </cell>
          <cell r="R62">
            <v>0</v>
          </cell>
          <cell r="S62">
            <v>18750</v>
          </cell>
          <cell r="T62">
            <v>224305.83333333334</v>
          </cell>
          <cell r="U62">
            <v>6640</v>
          </cell>
          <cell r="V62">
            <v>5610</v>
          </cell>
          <cell r="W62">
            <v>0</v>
          </cell>
          <cell r="X62">
            <v>7192</v>
          </cell>
          <cell r="Y62">
            <v>0</v>
          </cell>
          <cell r="Z62">
            <v>19442</v>
          </cell>
          <cell r="AA62">
            <v>204863.83333333334</v>
          </cell>
          <cell r="AB62" t="str">
            <v>000595561 BOGOTA</v>
          </cell>
          <cell r="AC62">
            <v>19920</v>
          </cell>
          <cell r="AD62">
            <v>22410</v>
          </cell>
          <cell r="AE62">
            <v>866.52</v>
          </cell>
          <cell r="AF62">
            <v>8300</v>
          </cell>
          <cell r="AG62">
            <v>256360.35333333333</v>
          </cell>
        </row>
        <row r="63">
          <cell r="I63" t="str">
            <v>Total DESPACHOS</v>
          </cell>
          <cell r="O63">
            <v>822223.33333333337</v>
          </cell>
          <cell r="Q63">
            <v>411111.66666666669</v>
          </cell>
          <cell r="R63">
            <v>0</v>
          </cell>
          <cell r="S63">
            <v>37500</v>
          </cell>
          <cell r="T63">
            <v>448611.66666666669</v>
          </cell>
          <cell r="U63">
            <v>13280</v>
          </cell>
          <cell r="V63">
            <v>11220</v>
          </cell>
          <cell r="W63">
            <v>0</v>
          </cell>
          <cell r="X63">
            <v>7192</v>
          </cell>
          <cell r="Y63">
            <v>0</v>
          </cell>
          <cell r="Z63">
            <v>31692</v>
          </cell>
          <cell r="AA63">
            <v>416919.66666666669</v>
          </cell>
          <cell r="AC63">
            <v>39840</v>
          </cell>
          <cell r="AD63">
            <v>44820</v>
          </cell>
          <cell r="AE63">
            <v>1733.04</v>
          </cell>
          <cell r="AF63">
            <v>16600</v>
          </cell>
          <cell r="AG63">
            <v>519912.70666666667</v>
          </cell>
        </row>
        <row r="64">
          <cell r="A64">
            <v>55</v>
          </cell>
          <cell r="B64">
            <v>79765277</v>
          </cell>
          <cell r="C64" t="str">
            <v>PATARROYO</v>
          </cell>
          <cell r="D64" t="str">
            <v>RAFAEL ERNESTO</v>
          </cell>
          <cell r="E64" t="str">
            <v>RAFAEL ERNESTO PATARROYO</v>
          </cell>
          <cell r="F64" t="str">
            <v xml:space="preserve">AUX. DE FACTURACION </v>
          </cell>
          <cell r="G64" t="str">
            <v>LOGISTICA</v>
          </cell>
          <cell r="H64" t="str">
            <v>01-GF-DA-02</v>
          </cell>
          <cell r="I64" t="str">
            <v>FACTURACION</v>
          </cell>
          <cell r="J64" t="str">
            <v>ZONA FRANCA</v>
          </cell>
          <cell r="K64" t="str">
            <v>BOGOTA</v>
          </cell>
          <cell r="L64">
            <v>37696</v>
          </cell>
          <cell r="M64" t="str">
            <v>ACTIVO</v>
          </cell>
          <cell r="N64">
            <v>332000</v>
          </cell>
          <cell r="O64">
            <v>546172.5</v>
          </cell>
          <cell r="P64">
            <v>15</v>
          </cell>
          <cell r="Q64">
            <v>273086.25</v>
          </cell>
          <cell r="R64">
            <v>0</v>
          </cell>
          <cell r="S64">
            <v>18750</v>
          </cell>
          <cell r="T64">
            <v>291836.25</v>
          </cell>
          <cell r="U64">
            <v>6640</v>
          </cell>
          <cell r="V64">
            <v>5610</v>
          </cell>
          <cell r="W64">
            <v>0</v>
          </cell>
          <cell r="Y64">
            <v>0</v>
          </cell>
          <cell r="Z64">
            <v>12250</v>
          </cell>
          <cell r="AA64">
            <v>279586.25</v>
          </cell>
          <cell r="AB64" t="str">
            <v>000594275 BOGOTA</v>
          </cell>
          <cell r="AC64">
            <v>19920</v>
          </cell>
          <cell r="AD64">
            <v>22410</v>
          </cell>
          <cell r="AE64">
            <v>866.52</v>
          </cell>
          <cell r="AF64">
            <v>8300</v>
          </cell>
          <cell r="AG64">
            <v>331082.77</v>
          </cell>
        </row>
        <row r="65">
          <cell r="I65" t="str">
            <v>Total FACTURACION</v>
          </cell>
          <cell r="O65">
            <v>546172.5</v>
          </cell>
          <cell r="Q65">
            <v>273086.25</v>
          </cell>
          <cell r="R65">
            <v>0</v>
          </cell>
          <cell r="S65">
            <v>18750</v>
          </cell>
          <cell r="T65">
            <v>291836.25</v>
          </cell>
          <cell r="U65">
            <v>6640</v>
          </cell>
          <cell r="V65">
            <v>5610</v>
          </cell>
          <cell r="W65">
            <v>0</v>
          </cell>
          <cell r="X65">
            <v>0</v>
          </cell>
          <cell r="Y65">
            <v>0</v>
          </cell>
          <cell r="Z65">
            <v>12250</v>
          </cell>
          <cell r="AA65">
            <v>279586.25</v>
          </cell>
          <cell r="AC65">
            <v>19920</v>
          </cell>
          <cell r="AD65">
            <v>22410</v>
          </cell>
          <cell r="AE65">
            <v>866.52</v>
          </cell>
          <cell r="AF65">
            <v>8300</v>
          </cell>
          <cell r="AG65">
            <v>331082.77</v>
          </cell>
        </row>
        <row r="66">
          <cell r="A66">
            <v>56</v>
          </cell>
          <cell r="B66">
            <v>43903722</v>
          </cell>
          <cell r="C66" t="str">
            <v>TORO OSORIO</v>
          </cell>
          <cell r="D66" t="str">
            <v xml:space="preserve">PAULA ANDREA </v>
          </cell>
          <cell r="E66" t="str">
            <v>PAULA ANDREA  TORO OSORIO</v>
          </cell>
          <cell r="F66" t="str">
            <v>AUXILIAR ADMINISTRATIVA</v>
          </cell>
          <cell r="G66" t="str">
            <v>FINANZAS</v>
          </cell>
          <cell r="H66" t="str">
            <v>03-GF-DA-00</v>
          </cell>
          <cell r="I66" t="str">
            <v>FINANZAS</v>
          </cell>
          <cell r="J66" t="str">
            <v>MEDELLIN</v>
          </cell>
          <cell r="K66" t="str">
            <v>MEDELLIN</v>
          </cell>
          <cell r="L66">
            <v>37500</v>
          </cell>
          <cell r="M66" t="str">
            <v>ACTIVO</v>
          </cell>
          <cell r="N66">
            <v>166000</v>
          </cell>
          <cell r="O66">
            <v>224616</v>
          </cell>
          <cell r="P66">
            <v>15</v>
          </cell>
          <cell r="Q66">
            <v>112308</v>
          </cell>
          <cell r="R66">
            <v>0</v>
          </cell>
          <cell r="S66">
            <v>9375</v>
          </cell>
          <cell r="T66">
            <v>121683</v>
          </cell>
          <cell r="U66">
            <v>3320</v>
          </cell>
          <cell r="V66">
            <v>2810</v>
          </cell>
          <cell r="W66">
            <v>0</v>
          </cell>
          <cell r="Y66">
            <v>0</v>
          </cell>
          <cell r="Z66">
            <v>6130</v>
          </cell>
          <cell r="AA66">
            <v>115553</v>
          </cell>
          <cell r="AB66">
            <v>1024002654258</v>
          </cell>
          <cell r="AC66">
            <v>9960</v>
          </cell>
          <cell r="AD66">
            <v>11205</v>
          </cell>
          <cell r="AE66">
            <v>433.26</v>
          </cell>
          <cell r="AF66">
            <v>4150</v>
          </cell>
          <cell r="AG66">
            <v>141301.26</v>
          </cell>
        </row>
        <row r="67">
          <cell r="I67" t="str">
            <v>Total FINANZAS</v>
          </cell>
          <cell r="O67">
            <v>224616</v>
          </cell>
          <cell r="Q67">
            <v>112308</v>
          </cell>
          <cell r="R67">
            <v>0</v>
          </cell>
          <cell r="S67">
            <v>9375</v>
          </cell>
          <cell r="T67">
            <v>121683</v>
          </cell>
          <cell r="U67">
            <v>3320</v>
          </cell>
          <cell r="V67">
            <v>2810</v>
          </cell>
          <cell r="W67">
            <v>0</v>
          </cell>
          <cell r="X67">
            <v>0</v>
          </cell>
          <cell r="Y67">
            <v>0</v>
          </cell>
          <cell r="Z67">
            <v>6130</v>
          </cell>
          <cell r="AA67">
            <v>115553</v>
          </cell>
          <cell r="AC67">
            <v>9960</v>
          </cell>
          <cell r="AD67">
            <v>11205</v>
          </cell>
          <cell r="AE67">
            <v>433.26</v>
          </cell>
          <cell r="AF67">
            <v>4150</v>
          </cell>
          <cell r="AG67">
            <v>141301.26</v>
          </cell>
        </row>
        <row r="68">
          <cell r="A68">
            <v>57</v>
          </cell>
          <cell r="B68">
            <v>79854194</v>
          </cell>
          <cell r="C68" t="str">
            <v xml:space="preserve"> ACOSTA RODRIGUEZ</v>
          </cell>
          <cell r="D68" t="str">
            <v>ANDRES LEONARDO</v>
          </cell>
          <cell r="E68" t="str">
            <v>ANDRES LEONARDO  ACOSTA RODRIGUEZ</v>
          </cell>
          <cell r="F68" t="str">
            <v>OPERARIO FULFILLMENT</v>
          </cell>
          <cell r="G68" t="str">
            <v>OPERACIONES</v>
          </cell>
          <cell r="H68" t="str">
            <v>01-GO-DF-00</v>
          </cell>
          <cell r="I68" t="str">
            <v>FULFILLMENT</v>
          </cell>
          <cell r="J68" t="str">
            <v>ZONA FRANCA</v>
          </cell>
          <cell r="K68" t="str">
            <v>BOGOTA</v>
          </cell>
          <cell r="L68">
            <v>37696</v>
          </cell>
          <cell r="M68" t="str">
            <v>ACTIVO</v>
          </cell>
          <cell r="N68">
            <v>332000</v>
          </cell>
          <cell r="O68">
            <v>411111.66666666669</v>
          </cell>
          <cell r="P68">
            <v>15</v>
          </cell>
          <cell r="Q68">
            <v>205555.83333333334</v>
          </cell>
          <cell r="R68">
            <v>0</v>
          </cell>
          <cell r="S68">
            <v>18750</v>
          </cell>
          <cell r="T68">
            <v>224305.83333333334</v>
          </cell>
          <cell r="U68">
            <v>6640</v>
          </cell>
          <cell r="V68">
            <v>5610</v>
          </cell>
          <cell r="W68">
            <v>0</v>
          </cell>
          <cell r="Y68">
            <v>0</v>
          </cell>
          <cell r="Z68">
            <v>12250</v>
          </cell>
          <cell r="AA68">
            <v>212055.83333333334</v>
          </cell>
          <cell r="AB68" t="str">
            <v>0004470281462 DAVIVIEN</v>
          </cell>
          <cell r="AC68">
            <v>19920</v>
          </cell>
          <cell r="AD68">
            <v>22410</v>
          </cell>
          <cell r="AE68">
            <v>866.52</v>
          </cell>
          <cell r="AF68">
            <v>8300</v>
          </cell>
          <cell r="AG68">
            <v>263552.35333333333</v>
          </cell>
        </row>
        <row r="69">
          <cell r="A69">
            <v>58</v>
          </cell>
          <cell r="B69">
            <v>79811144</v>
          </cell>
          <cell r="C69" t="str">
            <v xml:space="preserve"> VELEZ CASTILLO</v>
          </cell>
          <cell r="D69" t="str">
            <v>PEDRO JORGE</v>
          </cell>
          <cell r="E69" t="str">
            <v>PEDRO JORGE  VELEZ CASTILLO</v>
          </cell>
          <cell r="F69" t="str">
            <v>OPERARIO FULFILLMENT</v>
          </cell>
          <cell r="G69" t="str">
            <v>OPERACIONES</v>
          </cell>
          <cell r="H69" t="str">
            <v>01-GO-DF-00</v>
          </cell>
          <cell r="I69" t="str">
            <v>FULFILLMENT</v>
          </cell>
          <cell r="J69" t="str">
            <v>ZONA FRANCA</v>
          </cell>
          <cell r="K69" t="str">
            <v>BOGOTA</v>
          </cell>
          <cell r="L69">
            <v>37696</v>
          </cell>
          <cell r="M69" t="str">
            <v>ACTIVO</v>
          </cell>
          <cell r="N69">
            <v>332000</v>
          </cell>
          <cell r="O69">
            <v>411111.66666666669</v>
          </cell>
          <cell r="P69">
            <v>15</v>
          </cell>
          <cell r="Q69">
            <v>205555.83333333334</v>
          </cell>
          <cell r="R69">
            <v>0</v>
          </cell>
          <cell r="S69">
            <v>18750</v>
          </cell>
          <cell r="T69">
            <v>224305.83333333334</v>
          </cell>
          <cell r="U69">
            <v>6640</v>
          </cell>
          <cell r="V69">
            <v>5610</v>
          </cell>
          <cell r="W69">
            <v>0</v>
          </cell>
          <cell r="Y69">
            <v>0</v>
          </cell>
          <cell r="Z69">
            <v>12250</v>
          </cell>
          <cell r="AA69">
            <v>212055.83333333334</v>
          </cell>
          <cell r="AB69" t="str">
            <v>092255686 BOGOTA</v>
          </cell>
          <cell r="AC69">
            <v>19920</v>
          </cell>
          <cell r="AD69">
            <v>22410</v>
          </cell>
          <cell r="AE69">
            <v>866.52</v>
          </cell>
          <cell r="AF69">
            <v>8300</v>
          </cell>
          <cell r="AG69">
            <v>263552.35333333333</v>
          </cell>
        </row>
        <row r="70">
          <cell r="A70">
            <v>59</v>
          </cell>
          <cell r="B70">
            <v>52545187</v>
          </cell>
          <cell r="C70" t="str">
            <v>BETANCOURT</v>
          </cell>
          <cell r="D70" t="str">
            <v xml:space="preserve">ERIKA ANDREA </v>
          </cell>
          <cell r="E70" t="str">
            <v>ERIKA ANDREA  BETANCOURT</v>
          </cell>
          <cell r="F70" t="str">
            <v>OPERARIO FULFILLMENT</v>
          </cell>
          <cell r="G70" t="str">
            <v>OPERACIONES</v>
          </cell>
          <cell r="H70" t="str">
            <v>01-GO-DF-00</v>
          </cell>
          <cell r="I70" t="str">
            <v>FULFILLMENT</v>
          </cell>
          <cell r="J70" t="str">
            <v>ZONA FRANCA</v>
          </cell>
          <cell r="K70" t="str">
            <v>BOGOTA</v>
          </cell>
          <cell r="L70">
            <v>37696</v>
          </cell>
          <cell r="M70" t="str">
            <v>ACTIVO</v>
          </cell>
          <cell r="N70">
            <v>332000</v>
          </cell>
          <cell r="O70">
            <v>411111.66666666669</v>
          </cell>
          <cell r="P70">
            <v>15</v>
          </cell>
          <cell r="Q70">
            <v>205555.83333333334</v>
          </cell>
          <cell r="R70">
            <v>0</v>
          </cell>
          <cell r="S70">
            <v>18750</v>
          </cell>
          <cell r="T70">
            <v>224305.83333333334</v>
          </cell>
          <cell r="U70">
            <v>6640</v>
          </cell>
          <cell r="V70">
            <v>5610</v>
          </cell>
          <cell r="W70">
            <v>0</v>
          </cell>
          <cell r="Y70">
            <v>0</v>
          </cell>
          <cell r="Z70">
            <v>12250</v>
          </cell>
          <cell r="AA70">
            <v>212055.83333333334</v>
          </cell>
          <cell r="AB70" t="str">
            <v>092257104BOGOTA</v>
          </cell>
          <cell r="AC70">
            <v>19920</v>
          </cell>
          <cell r="AD70">
            <v>22410</v>
          </cell>
          <cell r="AE70">
            <v>866.52</v>
          </cell>
          <cell r="AF70">
            <v>8300</v>
          </cell>
          <cell r="AG70">
            <v>263552.35333333333</v>
          </cell>
        </row>
        <row r="71">
          <cell r="A71">
            <v>60</v>
          </cell>
          <cell r="B71">
            <v>52233517</v>
          </cell>
          <cell r="C71" t="str">
            <v>CARDOZO MOZO</v>
          </cell>
          <cell r="D71" t="str">
            <v xml:space="preserve">MARIA LEONOR </v>
          </cell>
          <cell r="E71" t="str">
            <v>MARIA LEONOR  CARDOZO MOZO</v>
          </cell>
          <cell r="F71" t="str">
            <v>OPERARIO FULFILLMENT</v>
          </cell>
          <cell r="G71" t="str">
            <v>OPERACIONES</v>
          </cell>
          <cell r="H71" t="str">
            <v>01-GO-DF-00</v>
          </cell>
          <cell r="I71" t="str">
            <v>FULFILLMENT</v>
          </cell>
          <cell r="J71" t="str">
            <v>ZONA FRANCA</v>
          </cell>
          <cell r="K71" t="str">
            <v>BOGOTA</v>
          </cell>
          <cell r="L71">
            <v>37696</v>
          </cell>
          <cell r="M71" t="str">
            <v>ACTIVO</v>
          </cell>
          <cell r="N71">
            <v>332000</v>
          </cell>
          <cell r="O71">
            <v>411111.66666666669</v>
          </cell>
          <cell r="P71">
            <v>15</v>
          </cell>
          <cell r="Q71">
            <v>205555.83333333334</v>
          </cell>
          <cell r="R71">
            <v>0</v>
          </cell>
          <cell r="S71">
            <v>18750</v>
          </cell>
          <cell r="T71">
            <v>224305.83333333334</v>
          </cell>
          <cell r="U71">
            <v>6640</v>
          </cell>
          <cell r="V71">
            <v>5610</v>
          </cell>
          <cell r="W71">
            <v>0</v>
          </cell>
          <cell r="Y71">
            <v>0</v>
          </cell>
          <cell r="Z71">
            <v>12250</v>
          </cell>
          <cell r="AA71">
            <v>212055.83333333334</v>
          </cell>
          <cell r="AB71" t="str">
            <v>092257096BOGOTA</v>
          </cell>
          <cell r="AC71">
            <v>19920</v>
          </cell>
          <cell r="AD71">
            <v>22410</v>
          </cell>
          <cell r="AE71">
            <v>866.52</v>
          </cell>
          <cell r="AF71">
            <v>8300</v>
          </cell>
          <cell r="AG71">
            <v>263552.35333333333</v>
          </cell>
        </row>
        <row r="72">
          <cell r="A72">
            <v>61</v>
          </cell>
          <cell r="B72">
            <v>39745595</v>
          </cell>
          <cell r="C72" t="str">
            <v>CASTELLANOS</v>
          </cell>
          <cell r="D72" t="str">
            <v xml:space="preserve">NELLY CONSUELO </v>
          </cell>
          <cell r="E72" t="str">
            <v>NELLY CONSUELO  CASTELLANOS</v>
          </cell>
          <cell r="F72" t="str">
            <v>OPERARIO FULFILLMENT</v>
          </cell>
          <cell r="G72" t="str">
            <v>OPERACIONES</v>
          </cell>
          <cell r="H72" t="str">
            <v>01-GO-DF-00</v>
          </cell>
          <cell r="I72" t="str">
            <v>FULFILLMENT</v>
          </cell>
          <cell r="J72" t="str">
            <v>ZONA FRANCA</v>
          </cell>
          <cell r="K72" t="str">
            <v>BOGOTA</v>
          </cell>
          <cell r="L72">
            <v>37696</v>
          </cell>
          <cell r="M72" t="str">
            <v>ACTIVO</v>
          </cell>
          <cell r="N72">
            <v>332000</v>
          </cell>
          <cell r="O72">
            <v>411111.66666666669</v>
          </cell>
          <cell r="P72">
            <v>15</v>
          </cell>
          <cell r="Q72">
            <v>205555.83333333334</v>
          </cell>
          <cell r="R72">
            <v>0</v>
          </cell>
          <cell r="S72">
            <v>18750</v>
          </cell>
          <cell r="T72">
            <v>224305.83333333334</v>
          </cell>
          <cell r="U72">
            <v>6640</v>
          </cell>
          <cell r="V72">
            <v>5610</v>
          </cell>
          <cell r="W72">
            <v>0</v>
          </cell>
          <cell r="Y72">
            <v>0</v>
          </cell>
          <cell r="Z72">
            <v>12250</v>
          </cell>
          <cell r="AA72">
            <v>212055.83333333334</v>
          </cell>
          <cell r="AB72" t="str">
            <v>000595421 BOGOTA</v>
          </cell>
          <cell r="AC72">
            <v>19920</v>
          </cell>
          <cell r="AD72">
            <v>22410</v>
          </cell>
          <cell r="AE72">
            <v>866.52</v>
          </cell>
          <cell r="AF72">
            <v>8300</v>
          </cell>
          <cell r="AG72">
            <v>263552.35333333333</v>
          </cell>
        </row>
        <row r="73">
          <cell r="A73">
            <v>62</v>
          </cell>
          <cell r="B73">
            <v>4760093</v>
          </cell>
          <cell r="C73" t="str">
            <v>GOMEZ CARABALI</v>
          </cell>
          <cell r="D73" t="str">
            <v>RIGOBERTO</v>
          </cell>
          <cell r="E73" t="str">
            <v>RIGOBERTO GOMEZ CARABALI</v>
          </cell>
          <cell r="F73" t="str">
            <v>OPERARIO FULFILLMENT</v>
          </cell>
          <cell r="G73" t="str">
            <v>OPERACIONES</v>
          </cell>
          <cell r="H73" t="str">
            <v>01-GO-DF-00</v>
          </cell>
          <cell r="I73" t="str">
            <v>FULFILLMENT</v>
          </cell>
          <cell r="J73" t="str">
            <v>ZONA FRANCA</v>
          </cell>
          <cell r="K73" t="str">
            <v>BOGOTA</v>
          </cell>
          <cell r="L73">
            <v>37696</v>
          </cell>
          <cell r="M73" t="str">
            <v>ACTIVO</v>
          </cell>
          <cell r="N73">
            <v>332000</v>
          </cell>
          <cell r="O73">
            <v>411111.66666666669</v>
          </cell>
          <cell r="P73">
            <v>15</v>
          </cell>
          <cell r="Q73">
            <v>205555.83333333334</v>
          </cell>
          <cell r="R73">
            <v>0</v>
          </cell>
          <cell r="S73">
            <v>18750</v>
          </cell>
          <cell r="T73">
            <v>224305.83333333334</v>
          </cell>
          <cell r="U73">
            <v>6640</v>
          </cell>
          <cell r="V73">
            <v>5610</v>
          </cell>
          <cell r="W73">
            <v>0</v>
          </cell>
          <cell r="Y73">
            <v>0</v>
          </cell>
          <cell r="Z73">
            <v>12250</v>
          </cell>
          <cell r="AA73">
            <v>212055.83333333334</v>
          </cell>
          <cell r="AB73" t="str">
            <v>004470321730DAVIVIEND</v>
          </cell>
          <cell r="AC73">
            <v>19920</v>
          </cell>
          <cell r="AD73">
            <v>22410</v>
          </cell>
          <cell r="AE73">
            <v>866.52</v>
          </cell>
          <cell r="AF73">
            <v>8300</v>
          </cell>
          <cell r="AG73">
            <v>263552.35333333333</v>
          </cell>
        </row>
        <row r="74">
          <cell r="A74">
            <v>63</v>
          </cell>
          <cell r="B74">
            <v>52903085</v>
          </cell>
          <cell r="C74" t="str">
            <v>GUTIERREZ RODRIFGUEZ</v>
          </cell>
          <cell r="D74" t="str">
            <v>DIANA YANETH</v>
          </cell>
          <cell r="E74" t="str">
            <v>DIANA YANETH GUTIERREZ RODRIFGUEZ</v>
          </cell>
          <cell r="F74" t="str">
            <v>OPERARIO FULFILLMENT</v>
          </cell>
          <cell r="G74" t="str">
            <v>OPERACIONES</v>
          </cell>
          <cell r="H74" t="str">
            <v>01-GO-DF-00</v>
          </cell>
          <cell r="I74" t="str">
            <v>FULFILLMENT</v>
          </cell>
          <cell r="J74" t="str">
            <v>ZONA FRANCA</v>
          </cell>
          <cell r="K74" t="str">
            <v>BOGOTA</v>
          </cell>
          <cell r="L74">
            <v>37696</v>
          </cell>
          <cell r="M74" t="str">
            <v>ACTIVO</v>
          </cell>
          <cell r="N74">
            <v>332000</v>
          </cell>
          <cell r="O74">
            <v>411111.66666666669</v>
          </cell>
          <cell r="P74">
            <v>15</v>
          </cell>
          <cell r="Q74">
            <v>205555.83333333334</v>
          </cell>
          <cell r="R74">
            <v>0</v>
          </cell>
          <cell r="S74">
            <v>18750</v>
          </cell>
          <cell r="T74">
            <v>224305.83333333334</v>
          </cell>
          <cell r="U74">
            <v>6640</v>
          </cell>
          <cell r="V74">
            <v>5610</v>
          </cell>
          <cell r="W74">
            <v>0</v>
          </cell>
          <cell r="Y74">
            <v>0</v>
          </cell>
          <cell r="Z74">
            <v>12250</v>
          </cell>
          <cell r="AA74">
            <v>212055.83333333334</v>
          </cell>
          <cell r="AB74" t="str">
            <v>000587691BOGOTA</v>
          </cell>
          <cell r="AC74">
            <v>19920</v>
          </cell>
          <cell r="AD74">
            <v>22410</v>
          </cell>
          <cell r="AE74">
            <v>866.52</v>
          </cell>
          <cell r="AF74">
            <v>8300</v>
          </cell>
          <cell r="AG74">
            <v>263552.35333333333</v>
          </cell>
        </row>
        <row r="75">
          <cell r="A75">
            <v>64</v>
          </cell>
          <cell r="B75">
            <v>79241426</v>
          </cell>
          <cell r="C75" t="str">
            <v>GUTIERREZ TRIVIÑO</v>
          </cell>
          <cell r="D75" t="str">
            <v xml:space="preserve">ORLANDO </v>
          </cell>
          <cell r="E75" t="str">
            <v>ORLANDO  GUTIERREZ TRIVIÑO</v>
          </cell>
          <cell r="F75" t="str">
            <v>OPERARIO FULFILLMENT</v>
          </cell>
          <cell r="G75" t="str">
            <v>OPERACIONES</v>
          </cell>
          <cell r="H75" t="str">
            <v>01-GO-DF-00</v>
          </cell>
          <cell r="I75" t="str">
            <v>FULFILLMENT</v>
          </cell>
          <cell r="J75" t="str">
            <v>ZONA FRANCA</v>
          </cell>
          <cell r="K75" t="str">
            <v>BOGOTA</v>
          </cell>
          <cell r="L75">
            <v>37696</v>
          </cell>
          <cell r="M75" t="str">
            <v>ACTIVO</v>
          </cell>
          <cell r="N75">
            <v>332000</v>
          </cell>
          <cell r="O75">
            <v>411111.66666666669</v>
          </cell>
          <cell r="P75">
            <v>15</v>
          </cell>
          <cell r="Q75">
            <v>205555.83333333334</v>
          </cell>
          <cell r="R75">
            <v>0</v>
          </cell>
          <cell r="S75">
            <v>18750</v>
          </cell>
          <cell r="T75">
            <v>224305.83333333334</v>
          </cell>
          <cell r="U75">
            <v>6640</v>
          </cell>
          <cell r="V75">
            <v>5610</v>
          </cell>
          <cell r="W75">
            <v>0</v>
          </cell>
          <cell r="Y75">
            <v>0</v>
          </cell>
          <cell r="Z75">
            <v>12250</v>
          </cell>
          <cell r="AA75">
            <v>212055.83333333334</v>
          </cell>
          <cell r="AB75" t="str">
            <v>000583344BOGOTA</v>
          </cell>
          <cell r="AC75">
            <v>19920</v>
          </cell>
          <cell r="AD75">
            <v>22410</v>
          </cell>
          <cell r="AE75">
            <v>866.52</v>
          </cell>
          <cell r="AF75">
            <v>8300</v>
          </cell>
          <cell r="AG75">
            <v>263552.35333333333</v>
          </cell>
        </row>
        <row r="76">
          <cell r="A76">
            <v>65</v>
          </cell>
          <cell r="B76">
            <v>80109209</v>
          </cell>
          <cell r="C76" t="str">
            <v>HERNANDEZ AGUDELO</v>
          </cell>
          <cell r="D76" t="str">
            <v xml:space="preserve">GIOVANNY </v>
          </cell>
          <cell r="E76" t="str">
            <v>GIOVANNY  HERNANDEZ AGUDELO</v>
          </cell>
          <cell r="F76" t="str">
            <v>OPERARIO FULFILLMENT</v>
          </cell>
          <cell r="G76" t="str">
            <v>OPERACIONES</v>
          </cell>
          <cell r="H76" t="str">
            <v>01-GO-DF-00</v>
          </cell>
          <cell r="I76" t="str">
            <v>FULFILLMENT</v>
          </cell>
          <cell r="J76" t="str">
            <v>ZONA FRANCA</v>
          </cell>
          <cell r="K76" t="str">
            <v>BOGOTA</v>
          </cell>
          <cell r="L76">
            <v>37696</v>
          </cell>
          <cell r="M76" t="str">
            <v>ACTIVO</v>
          </cell>
          <cell r="N76">
            <v>332000</v>
          </cell>
          <cell r="O76">
            <v>411111.66666666669</v>
          </cell>
          <cell r="P76">
            <v>15</v>
          </cell>
          <cell r="Q76">
            <v>205555.83333333334</v>
          </cell>
          <cell r="R76">
            <v>0</v>
          </cell>
          <cell r="S76">
            <v>18750</v>
          </cell>
          <cell r="T76">
            <v>224305.83333333334</v>
          </cell>
          <cell r="U76">
            <v>6640</v>
          </cell>
          <cell r="V76">
            <v>5610</v>
          </cell>
          <cell r="W76">
            <v>0</v>
          </cell>
          <cell r="Y76">
            <v>0</v>
          </cell>
          <cell r="Z76">
            <v>12250</v>
          </cell>
          <cell r="AA76">
            <v>212055.83333333334</v>
          </cell>
          <cell r="AB76" t="str">
            <v>000583351BOGOTA</v>
          </cell>
          <cell r="AC76">
            <v>19920</v>
          </cell>
          <cell r="AD76">
            <v>22410</v>
          </cell>
          <cell r="AE76">
            <v>866.52</v>
          </cell>
          <cell r="AF76">
            <v>8300</v>
          </cell>
          <cell r="AG76">
            <v>263552.35333333333</v>
          </cell>
        </row>
        <row r="77">
          <cell r="A77">
            <v>66</v>
          </cell>
          <cell r="B77">
            <v>37687258</v>
          </cell>
          <cell r="C77" t="str">
            <v>HERNANDEZ BORDA</v>
          </cell>
          <cell r="D77" t="str">
            <v xml:space="preserve">MERCY LILIANA </v>
          </cell>
          <cell r="E77" t="str">
            <v>MERCY LILIANA  HERNANDEZ BORDA</v>
          </cell>
          <cell r="F77" t="str">
            <v>OPERARIO FULFILLMENT</v>
          </cell>
          <cell r="G77" t="str">
            <v>OPERACIONES</v>
          </cell>
          <cell r="H77" t="str">
            <v>01-GO-DF-00</v>
          </cell>
          <cell r="I77" t="str">
            <v>FULFILLMENT</v>
          </cell>
          <cell r="J77" t="str">
            <v>ZONA FRANCA</v>
          </cell>
          <cell r="K77" t="str">
            <v>BOGOTA</v>
          </cell>
          <cell r="L77">
            <v>37696</v>
          </cell>
          <cell r="M77" t="str">
            <v>ACTIVO</v>
          </cell>
          <cell r="N77">
            <v>332000</v>
          </cell>
          <cell r="O77">
            <v>411111.66666666669</v>
          </cell>
          <cell r="P77">
            <v>15</v>
          </cell>
          <cell r="Q77">
            <v>205555.83333333334</v>
          </cell>
          <cell r="R77">
            <v>0</v>
          </cell>
          <cell r="S77">
            <v>18750</v>
          </cell>
          <cell r="T77">
            <v>224305.83333333334</v>
          </cell>
          <cell r="U77">
            <v>6640</v>
          </cell>
          <cell r="V77">
            <v>5610</v>
          </cell>
          <cell r="W77">
            <v>0</v>
          </cell>
          <cell r="Y77">
            <v>0</v>
          </cell>
          <cell r="Z77">
            <v>12250</v>
          </cell>
          <cell r="AA77">
            <v>212055.83333333334</v>
          </cell>
          <cell r="AB77" t="str">
            <v>000583369 BOGOTA</v>
          </cell>
          <cell r="AC77">
            <v>19920</v>
          </cell>
          <cell r="AD77">
            <v>22410</v>
          </cell>
          <cell r="AE77">
            <v>866.52</v>
          </cell>
          <cell r="AF77">
            <v>8300</v>
          </cell>
          <cell r="AG77">
            <v>263552.35333333333</v>
          </cell>
        </row>
        <row r="78">
          <cell r="A78">
            <v>67</v>
          </cell>
          <cell r="B78">
            <v>80188022</v>
          </cell>
          <cell r="C78" t="str">
            <v>MARTINEZ CHAVEZ</v>
          </cell>
          <cell r="D78" t="str">
            <v>EDWIN ENRIQUE</v>
          </cell>
          <cell r="E78" t="str">
            <v>EDWIN ENRIQUE MARTINEZ CHAVEZ</v>
          </cell>
          <cell r="F78" t="str">
            <v>OPERARIO FULFILLMENT</v>
          </cell>
          <cell r="G78" t="str">
            <v>OPERACIONES</v>
          </cell>
          <cell r="H78" t="str">
            <v>01-GO-DF-00</v>
          </cell>
          <cell r="I78" t="str">
            <v>FULFILLMENT</v>
          </cell>
          <cell r="J78" t="str">
            <v>ZONA FRANCA</v>
          </cell>
          <cell r="K78" t="str">
            <v>BOGOTA</v>
          </cell>
          <cell r="L78">
            <v>37696</v>
          </cell>
          <cell r="M78" t="str">
            <v>INACTIVO</v>
          </cell>
          <cell r="N78">
            <v>332000</v>
          </cell>
          <cell r="O78">
            <v>411111.66666666669</v>
          </cell>
          <cell r="P78">
            <v>0</v>
          </cell>
          <cell r="Q78">
            <v>0</v>
          </cell>
          <cell r="R78">
            <v>58900</v>
          </cell>
          <cell r="S78">
            <v>0</v>
          </cell>
          <cell r="T78">
            <v>58900</v>
          </cell>
          <cell r="U78">
            <v>0</v>
          </cell>
          <cell r="V78">
            <v>0</v>
          </cell>
          <cell r="W78">
            <v>0</v>
          </cell>
          <cell r="Y78">
            <v>0</v>
          </cell>
          <cell r="Z78">
            <v>0</v>
          </cell>
          <cell r="AA78">
            <v>58900</v>
          </cell>
          <cell r="AB78" t="str">
            <v>000596015 BOGOTA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58900</v>
          </cell>
        </row>
        <row r="79">
          <cell r="A79">
            <v>68</v>
          </cell>
          <cell r="B79">
            <v>51666311</v>
          </cell>
          <cell r="C79" t="str">
            <v>PARADA PATIÑO</v>
          </cell>
          <cell r="D79" t="str">
            <v xml:space="preserve">EDUVINA </v>
          </cell>
          <cell r="E79" t="str">
            <v>EDUVINA  PARADA PATIÑO</v>
          </cell>
          <cell r="F79" t="str">
            <v>OPERARIO FULFILLMENT</v>
          </cell>
          <cell r="G79" t="str">
            <v>OPERACIONES</v>
          </cell>
          <cell r="H79" t="str">
            <v>01-GO-DF-00</v>
          </cell>
          <cell r="I79" t="str">
            <v>FULFILLMENT</v>
          </cell>
          <cell r="J79" t="str">
            <v>ZONA FRANCA</v>
          </cell>
          <cell r="K79" t="str">
            <v>BOGOTA</v>
          </cell>
          <cell r="L79">
            <v>37696</v>
          </cell>
          <cell r="M79" t="str">
            <v>ACTIVO</v>
          </cell>
          <cell r="N79">
            <v>332000</v>
          </cell>
          <cell r="O79">
            <v>411111.66666666669</v>
          </cell>
          <cell r="P79">
            <v>15</v>
          </cell>
          <cell r="Q79">
            <v>205555.83333333334</v>
          </cell>
          <cell r="R79">
            <v>0</v>
          </cell>
          <cell r="S79">
            <v>18750</v>
          </cell>
          <cell r="T79">
            <v>224305.83333333334</v>
          </cell>
          <cell r="U79">
            <v>6640</v>
          </cell>
          <cell r="V79">
            <v>5610</v>
          </cell>
          <cell r="W79">
            <v>0</v>
          </cell>
          <cell r="Y79">
            <v>0</v>
          </cell>
          <cell r="Z79">
            <v>12250</v>
          </cell>
          <cell r="AA79">
            <v>212055.83333333334</v>
          </cell>
          <cell r="AB79" t="str">
            <v>092255678BOGOTA</v>
          </cell>
          <cell r="AC79">
            <v>19920</v>
          </cell>
          <cell r="AD79">
            <v>22410</v>
          </cell>
          <cell r="AE79">
            <v>866.52</v>
          </cell>
          <cell r="AF79">
            <v>8300</v>
          </cell>
          <cell r="AG79">
            <v>263552.35333333333</v>
          </cell>
        </row>
        <row r="80">
          <cell r="A80">
            <v>69</v>
          </cell>
          <cell r="B80">
            <v>80013609</v>
          </cell>
          <cell r="C80" t="str">
            <v>VELASQUEZ CUBILLO</v>
          </cell>
          <cell r="D80" t="str">
            <v xml:space="preserve">GUSTAVO ADOLFO </v>
          </cell>
          <cell r="E80" t="str">
            <v>GUSTAVO ADOLFO  VELASQUEZ CUBILLO</v>
          </cell>
          <cell r="F80" t="str">
            <v>OPERARIO FULFILLMENT</v>
          </cell>
          <cell r="G80" t="str">
            <v>OPERACIONES</v>
          </cell>
          <cell r="H80" t="str">
            <v>01-GO-DF-00</v>
          </cell>
          <cell r="I80" t="str">
            <v>FULFILLMENT</v>
          </cell>
          <cell r="J80" t="str">
            <v>ZONA FRANCA</v>
          </cell>
          <cell r="K80" t="str">
            <v>BOGOTA</v>
          </cell>
          <cell r="L80">
            <v>37696</v>
          </cell>
          <cell r="M80" t="str">
            <v>ACTIVO</v>
          </cell>
          <cell r="N80">
            <v>332000</v>
          </cell>
          <cell r="O80">
            <v>411111.66666666669</v>
          </cell>
          <cell r="P80">
            <v>15</v>
          </cell>
          <cell r="Q80">
            <v>205555.83333333334</v>
          </cell>
          <cell r="R80">
            <v>0</v>
          </cell>
          <cell r="S80">
            <v>18750</v>
          </cell>
          <cell r="T80">
            <v>224305.83333333334</v>
          </cell>
          <cell r="U80">
            <v>6640</v>
          </cell>
          <cell r="V80">
            <v>5610</v>
          </cell>
          <cell r="W80">
            <v>0</v>
          </cell>
          <cell r="Y80">
            <v>0</v>
          </cell>
          <cell r="Z80">
            <v>12250</v>
          </cell>
          <cell r="AA80">
            <v>212055.83333333334</v>
          </cell>
          <cell r="AB80" t="str">
            <v>004470328826DAVIVIEND</v>
          </cell>
          <cell r="AC80">
            <v>19920</v>
          </cell>
          <cell r="AD80">
            <v>22410</v>
          </cell>
          <cell r="AE80">
            <v>866.52</v>
          </cell>
          <cell r="AF80">
            <v>8300</v>
          </cell>
          <cell r="AG80">
            <v>263552.35333333333</v>
          </cell>
        </row>
        <row r="81">
          <cell r="A81">
            <v>70</v>
          </cell>
          <cell r="B81">
            <v>80027021</v>
          </cell>
          <cell r="C81" t="str">
            <v xml:space="preserve">SANABRIA ROJAS </v>
          </cell>
          <cell r="D81" t="str">
            <v xml:space="preserve">DAVID ANDRES </v>
          </cell>
          <cell r="E81" t="str">
            <v xml:space="preserve">DAVID ANDRES  SANABRIA ROJAS </v>
          </cell>
          <cell r="F81" t="str">
            <v>OPERARIO FULFILLMENT</v>
          </cell>
          <cell r="G81" t="str">
            <v>OPERACIONES</v>
          </cell>
          <cell r="H81" t="str">
            <v>01-GO-DF-00</v>
          </cell>
          <cell r="I81" t="str">
            <v>FULFILLMENT</v>
          </cell>
          <cell r="J81" t="str">
            <v>ZONA FRANCA</v>
          </cell>
          <cell r="K81" t="str">
            <v>BOGOTA</v>
          </cell>
          <cell r="L81">
            <v>37696</v>
          </cell>
          <cell r="M81" t="str">
            <v>ACTIVO</v>
          </cell>
          <cell r="N81">
            <v>332000</v>
          </cell>
          <cell r="O81">
            <v>411111.66666666669</v>
          </cell>
          <cell r="P81">
            <v>15</v>
          </cell>
          <cell r="Q81">
            <v>205555.83333333334</v>
          </cell>
          <cell r="R81">
            <v>0</v>
          </cell>
          <cell r="S81">
            <v>18750</v>
          </cell>
          <cell r="T81">
            <v>224305.83333333334</v>
          </cell>
          <cell r="U81">
            <v>6640</v>
          </cell>
          <cell r="V81">
            <v>5610</v>
          </cell>
          <cell r="W81">
            <v>0</v>
          </cell>
          <cell r="Y81">
            <v>0</v>
          </cell>
          <cell r="Z81">
            <v>12250</v>
          </cell>
          <cell r="AA81">
            <v>212055.83333333334</v>
          </cell>
          <cell r="AB81" t="str">
            <v>000583559 BOGOTA</v>
          </cell>
          <cell r="AC81">
            <v>19920</v>
          </cell>
          <cell r="AD81">
            <v>22410</v>
          </cell>
          <cell r="AE81">
            <v>866.52</v>
          </cell>
          <cell r="AF81">
            <v>8300</v>
          </cell>
          <cell r="AG81">
            <v>263552.35333333333</v>
          </cell>
        </row>
        <row r="82">
          <cell r="A82">
            <v>71</v>
          </cell>
          <cell r="B82">
            <v>52547597</v>
          </cell>
          <cell r="C82" t="str">
            <v>MORALES ALAVARAN</v>
          </cell>
          <cell r="D82" t="str">
            <v>MIREYA</v>
          </cell>
          <cell r="E82" t="str">
            <v>MIREYA MORALES ALAVARAN</v>
          </cell>
          <cell r="F82" t="str">
            <v>OPERARIO FULFILLMENT</v>
          </cell>
          <cell r="G82" t="str">
            <v>OPERACIONES</v>
          </cell>
          <cell r="H82" t="str">
            <v>01-GO-DF-00</v>
          </cell>
          <cell r="I82" t="str">
            <v>FULFILLMENT</v>
          </cell>
          <cell r="J82" t="str">
            <v>ZONA FRANCA</v>
          </cell>
          <cell r="K82" t="str">
            <v>BOGOTA</v>
          </cell>
          <cell r="L82">
            <v>37771</v>
          </cell>
          <cell r="M82" t="str">
            <v>ACTIVO</v>
          </cell>
          <cell r="N82">
            <v>332000</v>
          </cell>
          <cell r="O82">
            <v>411111.66666666669</v>
          </cell>
          <cell r="P82">
            <v>16</v>
          </cell>
          <cell r="Q82">
            <v>219259.55555555556</v>
          </cell>
          <cell r="R82">
            <v>0</v>
          </cell>
          <cell r="S82">
            <v>20000</v>
          </cell>
          <cell r="T82">
            <v>239259.55555555556</v>
          </cell>
          <cell r="U82">
            <v>7082.666666666667</v>
          </cell>
          <cell r="V82">
            <v>5980</v>
          </cell>
          <cell r="W82">
            <v>0</v>
          </cell>
          <cell r="Y82">
            <v>0</v>
          </cell>
          <cell r="Z82">
            <v>13062.666666666668</v>
          </cell>
          <cell r="AA82">
            <v>226196.88888888891</v>
          </cell>
          <cell r="AB82" t="str">
            <v>NUEVO</v>
          </cell>
          <cell r="AC82">
            <v>21247.999999999996</v>
          </cell>
          <cell r="AD82">
            <v>23904</v>
          </cell>
          <cell r="AE82">
            <v>924.2879999999999</v>
          </cell>
          <cell r="AF82">
            <v>8853.3333333333339</v>
          </cell>
          <cell r="AG82">
            <v>281126.51022222225</v>
          </cell>
        </row>
        <row r="83">
          <cell r="I83" t="str">
            <v>Total FULFILLMENT</v>
          </cell>
          <cell r="O83">
            <v>6166675.0000000009</v>
          </cell>
          <cell r="Q83">
            <v>2891485.388888889</v>
          </cell>
          <cell r="R83">
            <v>58900</v>
          </cell>
          <cell r="S83">
            <v>263750</v>
          </cell>
          <cell r="T83">
            <v>3214135.388888889</v>
          </cell>
          <cell r="U83">
            <v>93402.666666666672</v>
          </cell>
          <cell r="V83">
            <v>78910</v>
          </cell>
          <cell r="W83">
            <v>0</v>
          </cell>
          <cell r="X83">
            <v>0</v>
          </cell>
          <cell r="Y83">
            <v>0</v>
          </cell>
          <cell r="Z83">
            <v>172312.66666666666</v>
          </cell>
          <cell r="AA83">
            <v>3041822.7222222225</v>
          </cell>
          <cell r="AC83">
            <v>280208</v>
          </cell>
          <cell r="AD83">
            <v>315234</v>
          </cell>
          <cell r="AE83">
            <v>12189.048000000004</v>
          </cell>
          <cell r="AF83">
            <v>116753.33333333333</v>
          </cell>
          <cell r="AG83">
            <v>3766207.1035555564</v>
          </cell>
        </row>
        <row r="84">
          <cell r="A84">
            <v>72</v>
          </cell>
          <cell r="B84">
            <v>57297654</v>
          </cell>
          <cell r="C84" t="str">
            <v>MORRON BARRAZA</v>
          </cell>
          <cell r="D84" t="str">
            <v>IVON IVETH</v>
          </cell>
          <cell r="E84" t="str">
            <v>IVON IVETH MORRON BARRAZA</v>
          </cell>
          <cell r="F84" t="str">
            <v>AUX. INVENTARIOS</v>
          </cell>
          <cell r="G84" t="str">
            <v>OPERACIONES</v>
          </cell>
          <cell r="H84" t="str">
            <v>01-GF-DA-02</v>
          </cell>
          <cell r="I84" t="str">
            <v>INVENTARIOS</v>
          </cell>
          <cell r="J84" t="str">
            <v>ZONA FRANCA</v>
          </cell>
          <cell r="K84" t="str">
            <v>BOGOTA</v>
          </cell>
          <cell r="L84">
            <v>37696</v>
          </cell>
          <cell r="M84" t="str">
            <v>ACTIVO</v>
          </cell>
          <cell r="N84">
            <v>332000</v>
          </cell>
          <cell r="O84">
            <v>546172.5</v>
          </cell>
          <cell r="P84">
            <v>15</v>
          </cell>
          <cell r="Q84">
            <v>273086.25</v>
          </cell>
          <cell r="R84">
            <v>0</v>
          </cell>
          <cell r="S84">
            <v>18750</v>
          </cell>
          <cell r="T84">
            <v>291836.25</v>
          </cell>
          <cell r="U84">
            <v>6640</v>
          </cell>
          <cell r="V84">
            <v>5610</v>
          </cell>
          <cell r="W84">
            <v>0</v>
          </cell>
          <cell r="Y84">
            <v>0</v>
          </cell>
          <cell r="Z84">
            <v>12250</v>
          </cell>
          <cell r="AA84">
            <v>279586.25</v>
          </cell>
          <cell r="AB84" t="str">
            <v>000602896 BOGOTA</v>
          </cell>
          <cell r="AC84">
            <v>19920</v>
          </cell>
          <cell r="AD84">
            <v>22410</v>
          </cell>
          <cell r="AE84">
            <v>866.52</v>
          </cell>
          <cell r="AF84">
            <v>8300</v>
          </cell>
          <cell r="AG84">
            <v>331082.77</v>
          </cell>
        </row>
        <row r="85">
          <cell r="I85" t="str">
            <v>Total INVENTARIOS</v>
          </cell>
          <cell r="O85">
            <v>546172.5</v>
          </cell>
          <cell r="Q85">
            <v>273086.25</v>
          </cell>
          <cell r="R85">
            <v>0</v>
          </cell>
          <cell r="S85">
            <v>18750</v>
          </cell>
          <cell r="T85">
            <v>291836.25</v>
          </cell>
          <cell r="U85">
            <v>6640</v>
          </cell>
          <cell r="V85">
            <v>5610</v>
          </cell>
          <cell r="W85">
            <v>0</v>
          </cell>
          <cell r="X85">
            <v>0</v>
          </cell>
          <cell r="Y85">
            <v>0</v>
          </cell>
          <cell r="Z85">
            <v>12250</v>
          </cell>
          <cell r="AA85">
            <v>279586.25</v>
          </cell>
          <cell r="AC85">
            <v>19920</v>
          </cell>
          <cell r="AD85">
            <v>22410</v>
          </cell>
          <cell r="AE85">
            <v>866.52</v>
          </cell>
          <cell r="AF85">
            <v>8300</v>
          </cell>
          <cell r="AG85">
            <v>331082.77</v>
          </cell>
        </row>
        <row r="86">
          <cell r="A86">
            <v>73</v>
          </cell>
          <cell r="B86">
            <v>79598397</v>
          </cell>
          <cell r="C86" t="str">
            <v xml:space="preserve"> BUITRAGO FORERO</v>
          </cell>
          <cell r="D86" t="str">
            <v>HENRY EDUARDO</v>
          </cell>
          <cell r="E86" t="str">
            <v>HENRY EDUARDO  BUITRAGO FORERO</v>
          </cell>
          <cell r="F86" t="str">
            <v>MENSAJERO</v>
          </cell>
          <cell r="G86" t="str">
            <v>OPERACIONES</v>
          </cell>
          <cell r="H86" t="str">
            <v>01-GF-SG-00</v>
          </cell>
          <cell r="I86" t="str">
            <v>OPERACIONES</v>
          </cell>
          <cell r="J86" t="str">
            <v>ZONA FRANCA</v>
          </cell>
          <cell r="K86" t="str">
            <v>BOGOTA</v>
          </cell>
          <cell r="L86">
            <v>37696</v>
          </cell>
          <cell r="M86" t="str">
            <v>ACTIVO</v>
          </cell>
          <cell r="N86">
            <v>332000</v>
          </cell>
          <cell r="O86">
            <v>411111.66666666669</v>
          </cell>
          <cell r="P86">
            <v>15</v>
          </cell>
          <cell r="Q86">
            <v>205555.83333333334</v>
          </cell>
          <cell r="R86">
            <v>127200</v>
          </cell>
          <cell r="S86">
            <v>18750</v>
          </cell>
          <cell r="T86">
            <v>351505.83333333337</v>
          </cell>
          <cell r="U86">
            <v>6640</v>
          </cell>
          <cell r="V86">
            <v>5610</v>
          </cell>
          <cell r="W86">
            <v>0</v>
          </cell>
          <cell r="Y86">
            <v>0</v>
          </cell>
          <cell r="Z86">
            <v>12250</v>
          </cell>
          <cell r="AA86">
            <v>339255.83333333337</v>
          </cell>
          <cell r="AB86" t="str">
            <v>000583260 BOGOTA</v>
          </cell>
          <cell r="AC86">
            <v>19920</v>
          </cell>
          <cell r="AD86">
            <v>22410</v>
          </cell>
          <cell r="AE86">
            <v>14442</v>
          </cell>
          <cell r="AF86">
            <v>8300</v>
          </cell>
          <cell r="AG86">
            <v>404327.83333333337</v>
          </cell>
        </row>
        <row r="87">
          <cell r="I87" t="str">
            <v>Total OPERACIONES</v>
          </cell>
          <cell r="O87">
            <v>411111.66666666669</v>
          </cell>
          <cell r="Q87">
            <v>205555.83333333334</v>
          </cell>
          <cell r="R87">
            <v>127200</v>
          </cell>
          <cell r="S87">
            <v>18750</v>
          </cell>
          <cell r="T87">
            <v>351505.83333333337</v>
          </cell>
          <cell r="U87">
            <v>6640</v>
          </cell>
          <cell r="V87">
            <v>5610</v>
          </cell>
          <cell r="W87">
            <v>0</v>
          </cell>
          <cell r="X87">
            <v>0</v>
          </cell>
          <cell r="Y87">
            <v>0</v>
          </cell>
          <cell r="Z87">
            <v>12250</v>
          </cell>
          <cell r="AA87">
            <v>339255.83333333337</v>
          </cell>
          <cell r="AC87">
            <v>19920</v>
          </cell>
          <cell r="AD87">
            <v>22410</v>
          </cell>
          <cell r="AE87">
            <v>14442</v>
          </cell>
          <cell r="AF87">
            <v>8300</v>
          </cell>
          <cell r="AG87">
            <v>404327.83333333337</v>
          </cell>
        </row>
        <row r="88">
          <cell r="A88">
            <v>74</v>
          </cell>
          <cell r="B88">
            <v>52224992</v>
          </cell>
          <cell r="C88" t="str">
            <v>AMAYA FARFAN</v>
          </cell>
          <cell r="D88" t="str">
            <v>ANA LUCIA</v>
          </cell>
          <cell r="E88" t="str">
            <v>ANA LUCIA AMAYA FARFAN</v>
          </cell>
          <cell r="F88" t="str">
            <v>VENDEDOR TARJETAS PREPAGO</v>
          </cell>
          <cell r="G88" t="str">
            <v>COMERCIAL</v>
          </cell>
          <cell r="H88" t="str">
            <v>01-GC-PR-02</v>
          </cell>
          <cell r="I88" t="str">
            <v>PREPAGO</v>
          </cell>
          <cell r="J88" t="str">
            <v>CRA 15</v>
          </cell>
          <cell r="K88" t="str">
            <v>BOGOTA</v>
          </cell>
          <cell r="L88">
            <v>37700</v>
          </cell>
          <cell r="M88" t="str">
            <v>INACTIVO</v>
          </cell>
          <cell r="N88">
            <v>332000</v>
          </cell>
          <cell r="O88">
            <v>320880</v>
          </cell>
          <cell r="P88">
            <v>15</v>
          </cell>
          <cell r="Q88">
            <v>160440</v>
          </cell>
          <cell r="R88">
            <v>0</v>
          </cell>
          <cell r="S88">
            <v>18750</v>
          </cell>
          <cell r="T88">
            <v>179190</v>
          </cell>
          <cell r="U88">
            <v>6640</v>
          </cell>
          <cell r="V88">
            <v>5610</v>
          </cell>
          <cell r="W88">
            <v>0</v>
          </cell>
          <cell r="Y88">
            <v>0</v>
          </cell>
          <cell r="Z88">
            <v>12250</v>
          </cell>
          <cell r="AA88">
            <v>166940</v>
          </cell>
          <cell r="AB88" t="str">
            <v>007070237669DAVIVIENDA</v>
          </cell>
          <cell r="AC88">
            <v>19920</v>
          </cell>
          <cell r="AD88">
            <v>22410</v>
          </cell>
          <cell r="AE88">
            <v>866.52</v>
          </cell>
          <cell r="AF88">
            <v>8300</v>
          </cell>
          <cell r="AG88">
            <v>218436.52000000002</v>
          </cell>
        </row>
        <row r="89">
          <cell r="A89">
            <v>75</v>
          </cell>
          <cell r="B89">
            <v>52871501</v>
          </cell>
          <cell r="C89" t="str">
            <v>HERNANDEZ ZAMORA</v>
          </cell>
          <cell r="D89" t="str">
            <v>ANGELICA PIEDAD</v>
          </cell>
          <cell r="E89" t="str">
            <v>ANGELICA PIEDAD HERNANDEZ ZAMORA</v>
          </cell>
          <cell r="F89" t="str">
            <v>VENDEDOR TARJETAS PREPAGO</v>
          </cell>
          <cell r="G89" t="str">
            <v>COMERCIAL</v>
          </cell>
          <cell r="H89" t="str">
            <v>01-GC-PR-02</v>
          </cell>
          <cell r="I89" t="str">
            <v>PREPAGO</v>
          </cell>
          <cell r="J89" t="str">
            <v>CRA 15</v>
          </cell>
          <cell r="K89" t="str">
            <v>BOGOTA</v>
          </cell>
          <cell r="L89">
            <v>37750</v>
          </cell>
          <cell r="M89" t="str">
            <v>ACTIVO</v>
          </cell>
          <cell r="N89">
            <v>332000</v>
          </cell>
          <cell r="O89">
            <v>320880</v>
          </cell>
          <cell r="P89">
            <v>15</v>
          </cell>
          <cell r="Q89">
            <v>160440</v>
          </cell>
          <cell r="R89">
            <v>0</v>
          </cell>
          <cell r="S89">
            <v>18750</v>
          </cell>
          <cell r="T89">
            <v>179190</v>
          </cell>
          <cell r="U89">
            <v>6640</v>
          </cell>
          <cell r="V89">
            <v>5610</v>
          </cell>
          <cell r="W89">
            <v>0</v>
          </cell>
          <cell r="Y89">
            <v>0</v>
          </cell>
          <cell r="Z89">
            <v>12250</v>
          </cell>
          <cell r="AA89">
            <v>166940</v>
          </cell>
          <cell r="AB89" t="str">
            <v>NUEVA</v>
          </cell>
          <cell r="AC89">
            <v>19920</v>
          </cell>
          <cell r="AD89">
            <v>22410</v>
          </cell>
          <cell r="AE89">
            <v>866.52</v>
          </cell>
          <cell r="AF89">
            <v>8300</v>
          </cell>
          <cell r="AG89">
            <v>218436.52000000002</v>
          </cell>
        </row>
        <row r="90">
          <cell r="A90">
            <v>76</v>
          </cell>
          <cell r="B90">
            <v>51735095</v>
          </cell>
          <cell r="C90" t="str">
            <v>GARCIA GONZALEZ</v>
          </cell>
          <cell r="D90" t="str">
            <v xml:space="preserve">JADIBY </v>
          </cell>
          <cell r="E90" t="str">
            <v>JADIBY  GARCIA GONZALEZ</v>
          </cell>
          <cell r="F90" t="str">
            <v>VENDEDOR TARJETAS PREPAGO</v>
          </cell>
          <cell r="G90" t="str">
            <v>COMERCIAL</v>
          </cell>
          <cell r="H90" t="str">
            <v>01-GC-PR-02</v>
          </cell>
          <cell r="I90" t="str">
            <v>PREPAGO</v>
          </cell>
          <cell r="J90" t="str">
            <v>CRA 15</v>
          </cell>
          <cell r="K90" t="str">
            <v>BOGOTA</v>
          </cell>
          <cell r="L90">
            <v>37592</v>
          </cell>
          <cell r="M90" t="str">
            <v>ACTIVO</v>
          </cell>
          <cell r="N90">
            <v>332000</v>
          </cell>
          <cell r="O90">
            <v>320880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Y90">
            <v>0</v>
          </cell>
          <cell r="Z90">
            <v>0</v>
          </cell>
          <cell r="AA90">
            <v>0</v>
          </cell>
          <cell r="AB90">
            <v>2022015816958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</row>
        <row r="91">
          <cell r="A91">
            <v>77</v>
          </cell>
          <cell r="B91">
            <v>39629982</v>
          </cell>
          <cell r="C91" t="str">
            <v>LOPEZ GUERRERO</v>
          </cell>
          <cell r="D91" t="str">
            <v>ASTRID</v>
          </cell>
          <cell r="E91" t="str">
            <v>ASTRID LOPEZ GUERRERO</v>
          </cell>
          <cell r="F91" t="str">
            <v>VENDEDOR TARJETAS PREPAGO</v>
          </cell>
          <cell r="G91" t="str">
            <v>COMERCIAL</v>
          </cell>
          <cell r="H91" t="str">
            <v>01-GC-PR-02</v>
          </cell>
          <cell r="I91" t="str">
            <v>PREPAGO</v>
          </cell>
          <cell r="J91" t="str">
            <v>CRA 15</v>
          </cell>
          <cell r="K91" t="str">
            <v>BOGOTA</v>
          </cell>
          <cell r="L91">
            <v>37594</v>
          </cell>
          <cell r="M91" t="str">
            <v>ACTIVO</v>
          </cell>
          <cell r="N91">
            <v>332000</v>
          </cell>
          <cell r="O91">
            <v>0</v>
          </cell>
          <cell r="P91">
            <v>15</v>
          </cell>
          <cell r="Q91">
            <v>0</v>
          </cell>
          <cell r="R91">
            <v>292183</v>
          </cell>
          <cell r="S91">
            <v>18750</v>
          </cell>
          <cell r="T91">
            <v>310933</v>
          </cell>
          <cell r="U91">
            <v>6640</v>
          </cell>
          <cell r="V91">
            <v>5610</v>
          </cell>
          <cell r="W91">
            <v>0</v>
          </cell>
          <cell r="Y91">
            <v>0</v>
          </cell>
          <cell r="Z91">
            <v>12250</v>
          </cell>
          <cell r="AA91">
            <v>298683</v>
          </cell>
          <cell r="AB91">
            <v>2022015816732</v>
          </cell>
          <cell r="AC91">
            <v>19920</v>
          </cell>
          <cell r="AD91">
            <v>22410</v>
          </cell>
          <cell r="AE91">
            <v>866.52</v>
          </cell>
          <cell r="AF91">
            <v>8300</v>
          </cell>
          <cell r="AG91">
            <v>350179.52</v>
          </cell>
        </row>
        <row r="92">
          <cell r="A92">
            <v>78</v>
          </cell>
          <cell r="B92">
            <v>24176505</v>
          </cell>
          <cell r="C92" t="str">
            <v xml:space="preserve">PARADA ACOSTA </v>
          </cell>
          <cell r="D92" t="str">
            <v>CLEMENCIA</v>
          </cell>
          <cell r="E92" t="str">
            <v xml:space="preserve">CLEMENCIA PARADA ACOSTA </v>
          </cell>
          <cell r="F92" t="str">
            <v>VENDEDOR TARJETAS PREPAGO</v>
          </cell>
          <cell r="G92" t="str">
            <v>COMERCIAL</v>
          </cell>
          <cell r="H92" t="str">
            <v>01-GC-PR-02</v>
          </cell>
          <cell r="I92" t="str">
            <v>PREPAGO</v>
          </cell>
          <cell r="J92" t="str">
            <v>CRA 15</v>
          </cell>
          <cell r="K92" t="str">
            <v>BOGOTA</v>
          </cell>
          <cell r="L92">
            <v>37634</v>
          </cell>
          <cell r="M92" t="str">
            <v>ACTIVO</v>
          </cell>
          <cell r="N92">
            <v>332000</v>
          </cell>
          <cell r="O92">
            <v>0</v>
          </cell>
          <cell r="P92">
            <v>15</v>
          </cell>
          <cell r="Q92">
            <v>0</v>
          </cell>
          <cell r="R92">
            <v>271801</v>
          </cell>
          <cell r="S92">
            <v>18750</v>
          </cell>
          <cell r="T92">
            <v>290551</v>
          </cell>
          <cell r="U92">
            <v>6640</v>
          </cell>
          <cell r="V92">
            <v>5610</v>
          </cell>
          <cell r="W92">
            <v>0</v>
          </cell>
          <cell r="X92">
            <v>50000</v>
          </cell>
          <cell r="Y92">
            <v>0</v>
          </cell>
          <cell r="Z92">
            <v>62250</v>
          </cell>
          <cell r="AA92">
            <v>228301</v>
          </cell>
          <cell r="AB92">
            <v>2022015820443</v>
          </cell>
          <cell r="AC92">
            <v>19920</v>
          </cell>
          <cell r="AD92">
            <v>22410</v>
          </cell>
          <cell r="AE92">
            <v>866.52</v>
          </cell>
          <cell r="AF92">
            <v>8300</v>
          </cell>
          <cell r="AG92">
            <v>279797.52</v>
          </cell>
        </row>
        <row r="93">
          <cell r="A93">
            <v>79</v>
          </cell>
          <cell r="B93">
            <v>23474492</v>
          </cell>
          <cell r="C93" t="str">
            <v>PINEDA GOMEZ</v>
          </cell>
          <cell r="D93" t="str">
            <v>ANA BELEN</v>
          </cell>
          <cell r="E93" t="str">
            <v>ANA BELEN PINEDA GOMEZ</v>
          </cell>
          <cell r="F93" t="str">
            <v>VENDEDOR TARJETAS PREPAGO</v>
          </cell>
          <cell r="G93" t="str">
            <v>COMERCIAL</v>
          </cell>
          <cell r="H93" t="str">
            <v>01-GC-PR-02</v>
          </cell>
          <cell r="I93" t="str">
            <v>PREPAGO</v>
          </cell>
          <cell r="J93" t="str">
            <v>CRA 15</v>
          </cell>
          <cell r="K93" t="str">
            <v>BOGOTA</v>
          </cell>
          <cell r="L93">
            <v>37592</v>
          </cell>
          <cell r="M93" t="str">
            <v>ACTIVO</v>
          </cell>
          <cell r="N93">
            <v>332000</v>
          </cell>
          <cell r="O93">
            <v>0</v>
          </cell>
          <cell r="P93">
            <v>15</v>
          </cell>
          <cell r="Q93">
            <v>0</v>
          </cell>
          <cell r="R93">
            <v>179597</v>
          </cell>
          <cell r="S93">
            <v>18750</v>
          </cell>
          <cell r="T93">
            <v>198347</v>
          </cell>
          <cell r="U93">
            <v>6640</v>
          </cell>
          <cell r="V93">
            <v>5610</v>
          </cell>
          <cell r="W93">
            <v>0</v>
          </cell>
          <cell r="Y93">
            <v>0</v>
          </cell>
          <cell r="Z93">
            <v>12250</v>
          </cell>
          <cell r="AA93">
            <v>186097</v>
          </cell>
          <cell r="AB93">
            <v>2059015958629</v>
          </cell>
          <cell r="AC93">
            <v>19920</v>
          </cell>
          <cell r="AD93">
            <v>22410</v>
          </cell>
          <cell r="AE93">
            <v>866.52</v>
          </cell>
          <cell r="AF93">
            <v>8300</v>
          </cell>
          <cell r="AG93">
            <v>237593.52000000002</v>
          </cell>
        </row>
        <row r="94">
          <cell r="A94">
            <v>80</v>
          </cell>
          <cell r="B94">
            <v>51970396</v>
          </cell>
          <cell r="C94" t="str">
            <v>RICO MENDEZ</v>
          </cell>
          <cell r="D94" t="str">
            <v xml:space="preserve">YENNY ESPERANZA </v>
          </cell>
          <cell r="E94" t="str">
            <v>YENNY ESPERANZA  RICO MENDEZ</v>
          </cell>
          <cell r="F94" t="str">
            <v>SUPERVISOR</v>
          </cell>
          <cell r="G94" t="str">
            <v>COMERCIAL</v>
          </cell>
          <cell r="H94" t="str">
            <v>01-GC-PR-02</v>
          </cell>
          <cell r="I94" t="str">
            <v>PREPAGO</v>
          </cell>
          <cell r="J94" t="str">
            <v>CRA 15</v>
          </cell>
          <cell r="K94" t="str">
            <v>BOGOTA</v>
          </cell>
          <cell r="L94">
            <v>37530</v>
          </cell>
          <cell r="M94" t="str">
            <v>ACTIVO</v>
          </cell>
          <cell r="N94">
            <v>332000</v>
          </cell>
          <cell r="O94">
            <v>320880</v>
          </cell>
          <cell r="P94">
            <v>15</v>
          </cell>
          <cell r="Q94">
            <v>160440</v>
          </cell>
          <cell r="R94">
            <v>75000</v>
          </cell>
          <cell r="S94">
            <v>18750</v>
          </cell>
          <cell r="T94">
            <v>254190</v>
          </cell>
          <cell r="U94">
            <v>6640</v>
          </cell>
          <cell r="V94">
            <v>5610</v>
          </cell>
          <cell r="W94">
            <v>0</v>
          </cell>
          <cell r="Y94">
            <v>0</v>
          </cell>
          <cell r="Z94">
            <v>12250</v>
          </cell>
          <cell r="AA94">
            <v>241940</v>
          </cell>
          <cell r="AB94">
            <v>201615751304</v>
          </cell>
          <cell r="AC94">
            <v>19920</v>
          </cell>
          <cell r="AD94">
            <v>22410</v>
          </cell>
          <cell r="AE94">
            <v>866.52</v>
          </cell>
          <cell r="AF94">
            <v>8300</v>
          </cell>
          <cell r="AG94">
            <v>293436.52</v>
          </cell>
        </row>
        <row r="95">
          <cell r="A95">
            <v>81</v>
          </cell>
          <cell r="B95">
            <v>39780774</v>
          </cell>
          <cell r="C95" t="str">
            <v xml:space="preserve">MANRIQUE </v>
          </cell>
          <cell r="D95" t="str">
            <v>BENEDICTA DEL CARMEN</v>
          </cell>
          <cell r="E95" t="str">
            <v xml:space="preserve">BENEDICTA DEL CARMEN MANRIQUE </v>
          </cell>
          <cell r="F95" t="str">
            <v>VENDEDOR TARJETAS PREPAGO</v>
          </cell>
          <cell r="G95" t="str">
            <v>COMERCIAL</v>
          </cell>
          <cell r="H95" t="str">
            <v>01-GC-PR-02</v>
          </cell>
          <cell r="I95" t="str">
            <v>PREPAGO</v>
          </cell>
          <cell r="J95" t="str">
            <v>CRA 15</v>
          </cell>
          <cell r="K95" t="str">
            <v>BOGOTA</v>
          </cell>
          <cell r="L95">
            <v>37769</v>
          </cell>
          <cell r="M95" t="str">
            <v>ACTIVO</v>
          </cell>
          <cell r="N95">
            <v>332000</v>
          </cell>
          <cell r="O95">
            <v>320880</v>
          </cell>
          <cell r="P95">
            <v>18</v>
          </cell>
          <cell r="Q95">
            <v>192528</v>
          </cell>
          <cell r="R95">
            <v>0</v>
          </cell>
          <cell r="S95">
            <v>22500</v>
          </cell>
          <cell r="T95">
            <v>215028</v>
          </cell>
          <cell r="U95">
            <v>7968</v>
          </cell>
          <cell r="V95">
            <v>6730</v>
          </cell>
          <cell r="W95">
            <v>0</v>
          </cell>
          <cell r="Y95">
            <v>0</v>
          </cell>
          <cell r="Z95">
            <v>14698</v>
          </cell>
          <cell r="AA95">
            <v>200330</v>
          </cell>
          <cell r="AB95" t="str">
            <v>NUEVA</v>
          </cell>
          <cell r="AC95">
            <v>23904</v>
          </cell>
          <cell r="AD95">
            <v>26892</v>
          </cell>
          <cell r="AE95">
            <v>1039.8240000000001</v>
          </cell>
          <cell r="AF95">
            <v>9960</v>
          </cell>
          <cell r="AG95">
            <v>262125.82399999999</v>
          </cell>
        </row>
        <row r="96">
          <cell r="A96">
            <v>82</v>
          </cell>
          <cell r="B96">
            <v>28967983</v>
          </cell>
          <cell r="C96" t="str">
            <v>RIVEROS</v>
          </cell>
          <cell r="D96" t="str">
            <v xml:space="preserve">CRISTINA </v>
          </cell>
          <cell r="E96" t="str">
            <v>CRISTINA  RIVEROS</v>
          </cell>
          <cell r="F96" t="str">
            <v>VENDEDOR TARJETAS PREPAGO</v>
          </cell>
          <cell r="G96" t="str">
            <v>COMERCIAL</v>
          </cell>
          <cell r="H96" t="str">
            <v>01-GC-PR-02</v>
          </cell>
          <cell r="I96" t="str">
            <v>PREPAGO</v>
          </cell>
          <cell r="J96" t="str">
            <v>CRA 15</v>
          </cell>
          <cell r="K96" t="str">
            <v>BOGOTA</v>
          </cell>
          <cell r="L96">
            <v>37501</v>
          </cell>
          <cell r="M96" t="str">
            <v>ACTIVO</v>
          </cell>
          <cell r="N96">
            <v>332000</v>
          </cell>
          <cell r="O96">
            <v>320880</v>
          </cell>
          <cell r="P96">
            <v>15</v>
          </cell>
          <cell r="Q96">
            <v>160440</v>
          </cell>
          <cell r="R96">
            <v>0</v>
          </cell>
          <cell r="S96">
            <v>18750</v>
          </cell>
          <cell r="T96">
            <v>179190</v>
          </cell>
          <cell r="U96">
            <v>6640</v>
          </cell>
          <cell r="V96">
            <v>5610</v>
          </cell>
          <cell r="W96">
            <v>0</v>
          </cell>
          <cell r="Y96">
            <v>0</v>
          </cell>
          <cell r="Z96">
            <v>12250</v>
          </cell>
          <cell r="AA96">
            <v>166940</v>
          </cell>
          <cell r="AB96">
            <v>2041015829908</v>
          </cell>
          <cell r="AC96">
            <v>19920</v>
          </cell>
          <cell r="AD96">
            <v>22410</v>
          </cell>
          <cell r="AE96">
            <v>866.52</v>
          </cell>
          <cell r="AF96">
            <v>8300</v>
          </cell>
          <cell r="AG96">
            <v>218436.52000000002</v>
          </cell>
        </row>
        <row r="97">
          <cell r="A97">
            <v>83</v>
          </cell>
          <cell r="B97">
            <v>79503059</v>
          </cell>
          <cell r="C97" t="str">
            <v>SANCHEZ VALERO</v>
          </cell>
          <cell r="D97" t="str">
            <v>CARLOS EDUARDO</v>
          </cell>
          <cell r="E97" t="str">
            <v>CARLOS EDUARDO SANCHEZ VALERO</v>
          </cell>
          <cell r="F97" t="str">
            <v>VENDEDOR TARJETAS PREPAGO</v>
          </cell>
          <cell r="G97" t="str">
            <v>COMERCIAL</v>
          </cell>
          <cell r="H97" t="str">
            <v>01-GC-PR-02</v>
          </cell>
          <cell r="I97" t="str">
            <v>PREPAGO</v>
          </cell>
          <cell r="J97" t="str">
            <v>CRA 15</v>
          </cell>
          <cell r="K97" t="str">
            <v>BOGOTA</v>
          </cell>
          <cell r="L97">
            <v>37501</v>
          </cell>
          <cell r="M97" t="str">
            <v>ACTIVO</v>
          </cell>
          <cell r="N97">
            <v>332000</v>
          </cell>
          <cell r="O97">
            <v>0</v>
          </cell>
          <cell r="P97">
            <v>15</v>
          </cell>
          <cell r="Q97">
            <v>0</v>
          </cell>
          <cell r="R97">
            <v>314951</v>
          </cell>
          <cell r="S97">
            <v>18750</v>
          </cell>
          <cell r="T97">
            <v>333701</v>
          </cell>
          <cell r="U97">
            <v>6640</v>
          </cell>
          <cell r="V97">
            <v>5610</v>
          </cell>
          <cell r="W97">
            <v>0</v>
          </cell>
          <cell r="Y97">
            <v>0</v>
          </cell>
          <cell r="Z97">
            <v>12250</v>
          </cell>
          <cell r="AA97">
            <v>321451</v>
          </cell>
          <cell r="AB97">
            <v>2041015829873</v>
          </cell>
          <cell r="AC97">
            <v>19920</v>
          </cell>
          <cell r="AD97">
            <v>22410</v>
          </cell>
          <cell r="AE97">
            <v>866.52</v>
          </cell>
          <cell r="AF97">
            <v>8300</v>
          </cell>
          <cell r="AG97">
            <v>372947.52</v>
          </cell>
        </row>
        <row r="98">
          <cell r="A98">
            <v>84</v>
          </cell>
          <cell r="B98">
            <v>16889448</v>
          </cell>
          <cell r="C98" t="str">
            <v>ARISTIZABAL VALLEJO</v>
          </cell>
          <cell r="D98" t="str">
            <v>JUAN CARLOS</v>
          </cell>
          <cell r="E98" t="str">
            <v>JUAN CARLOS ARISTIZABAL VALLEJO</v>
          </cell>
          <cell r="F98" t="str">
            <v>VENDEDOR TARJETAS PREPAGO</v>
          </cell>
          <cell r="G98" t="str">
            <v>COMERCIAL</v>
          </cell>
          <cell r="H98" t="str">
            <v>01-GC-PR-02</v>
          </cell>
          <cell r="I98" t="str">
            <v>PREPAGO</v>
          </cell>
          <cell r="J98" t="str">
            <v>CRA 15</v>
          </cell>
          <cell r="K98" t="str">
            <v>BOGOTA</v>
          </cell>
          <cell r="L98">
            <v>37750</v>
          </cell>
          <cell r="M98" t="str">
            <v>ACTIVO</v>
          </cell>
          <cell r="N98">
            <v>332000</v>
          </cell>
          <cell r="O98">
            <v>320880</v>
          </cell>
          <cell r="P98">
            <v>15</v>
          </cell>
          <cell r="Q98">
            <v>160440</v>
          </cell>
          <cell r="R98">
            <v>0</v>
          </cell>
          <cell r="S98">
            <v>18750</v>
          </cell>
          <cell r="T98">
            <v>179190</v>
          </cell>
          <cell r="U98">
            <v>6640</v>
          </cell>
          <cell r="V98">
            <v>5610</v>
          </cell>
          <cell r="W98">
            <v>0</v>
          </cell>
          <cell r="Y98">
            <v>0</v>
          </cell>
          <cell r="Z98">
            <v>12250</v>
          </cell>
          <cell r="AA98">
            <v>166940</v>
          </cell>
          <cell r="AB98">
            <v>2022015836172</v>
          </cell>
          <cell r="AC98">
            <v>19920</v>
          </cell>
          <cell r="AD98">
            <v>22410</v>
          </cell>
          <cell r="AE98">
            <v>866.52</v>
          </cell>
          <cell r="AF98">
            <v>8300</v>
          </cell>
          <cell r="AG98">
            <v>218436.52000000002</v>
          </cell>
        </row>
        <row r="99">
          <cell r="A99">
            <v>85</v>
          </cell>
          <cell r="B99">
            <v>16775727</v>
          </cell>
          <cell r="C99" t="str">
            <v>CEBALLOS MARQUEZ</v>
          </cell>
          <cell r="D99" t="str">
            <v xml:space="preserve">JORGE ELIECER </v>
          </cell>
          <cell r="E99" t="str">
            <v>JORGE ELIECER  CEBALLOS MARQUEZ</v>
          </cell>
          <cell r="F99" t="str">
            <v>VENDEDOR TARJETAS PREPAGO</v>
          </cell>
          <cell r="G99" t="str">
            <v>COMERCIAL</v>
          </cell>
          <cell r="H99" t="str">
            <v>02-GC-PR-02</v>
          </cell>
          <cell r="I99" t="str">
            <v>PREPAGO</v>
          </cell>
          <cell r="J99" t="str">
            <v>CELLSTAR</v>
          </cell>
          <cell r="K99" t="str">
            <v>CALI</v>
          </cell>
          <cell r="L99">
            <v>37530</v>
          </cell>
          <cell r="M99" t="str">
            <v>ACTIVO</v>
          </cell>
          <cell r="N99">
            <v>332000</v>
          </cell>
          <cell r="O99">
            <v>400000</v>
          </cell>
          <cell r="P99">
            <v>15</v>
          </cell>
          <cell r="Q99">
            <v>200000</v>
          </cell>
          <cell r="R99">
            <v>300000</v>
          </cell>
          <cell r="S99">
            <v>0</v>
          </cell>
          <cell r="T99">
            <v>500000</v>
          </cell>
          <cell r="U99">
            <v>6640</v>
          </cell>
          <cell r="V99">
            <v>5610</v>
          </cell>
          <cell r="W99">
            <v>0</v>
          </cell>
          <cell r="X99">
            <v>53090</v>
          </cell>
          <cell r="Y99">
            <v>0</v>
          </cell>
          <cell r="Z99">
            <v>65340</v>
          </cell>
          <cell r="AA99">
            <v>434660</v>
          </cell>
          <cell r="AB99">
            <v>3005011520964</v>
          </cell>
          <cell r="AC99">
            <v>19920</v>
          </cell>
          <cell r="AD99">
            <v>22410</v>
          </cell>
          <cell r="AE99">
            <v>866.52</v>
          </cell>
          <cell r="AF99">
            <v>8300</v>
          </cell>
          <cell r="AG99">
            <v>486156.52</v>
          </cell>
        </row>
        <row r="100">
          <cell r="A100">
            <v>86</v>
          </cell>
          <cell r="B100">
            <v>94425132</v>
          </cell>
          <cell r="C100" t="str">
            <v>FRANCO BONILLA</v>
          </cell>
          <cell r="D100" t="str">
            <v xml:space="preserve">CARLOS ALBERTO </v>
          </cell>
          <cell r="E100" t="str">
            <v>CARLOS ALBERTO  FRANCO BONILLA</v>
          </cell>
          <cell r="F100" t="str">
            <v>VENDEDOR TARJETAS PREPAGO</v>
          </cell>
          <cell r="G100" t="str">
            <v>COMERCIAL</v>
          </cell>
          <cell r="H100" t="str">
            <v>02-GC-PR-02</v>
          </cell>
          <cell r="I100" t="str">
            <v>PREPAGO</v>
          </cell>
          <cell r="J100" t="str">
            <v>CELLSTAR</v>
          </cell>
          <cell r="K100" t="str">
            <v>CALI</v>
          </cell>
          <cell r="L100">
            <v>37530</v>
          </cell>
          <cell r="M100" t="str">
            <v>ACTIVO</v>
          </cell>
          <cell r="N100">
            <v>332000</v>
          </cell>
          <cell r="O100">
            <v>0</v>
          </cell>
          <cell r="P100">
            <v>15</v>
          </cell>
          <cell r="Q100">
            <v>0</v>
          </cell>
          <cell r="R100">
            <v>254089.5</v>
          </cell>
          <cell r="S100">
            <v>18750</v>
          </cell>
          <cell r="T100">
            <v>272839.5</v>
          </cell>
          <cell r="U100">
            <v>6640</v>
          </cell>
          <cell r="V100">
            <v>5610</v>
          </cell>
          <cell r="W100">
            <v>0</v>
          </cell>
          <cell r="Y100">
            <v>0</v>
          </cell>
          <cell r="Z100">
            <v>12250</v>
          </cell>
          <cell r="AA100">
            <v>260589.5</v>
          </cell>
          <cell r="AB100">
            <v>3006892555</v>
          </cell>
          <cell r="AC100">
            <v>19920</v>
          </cell>
          <cell r="AD100">
            <v>22410</v>
          </cell>
          <cell r="AE100">
            <v>866.52</v>
          </cell>
          <cell r="AF100">
            <v>8300</v>
          </cell>
          <cell r="AG100">
            <v>312086.02</v>
          </cell>
        </row>
        <row r="101">
          <cell r="A101">
            <v>87</v>
          </cell>
          <cell r="B101">
            <v>14576555</v>
          </cell>
          <cell r="C101" t="str">
            <v>GOMEZ APOLINDAR</v>
          </cell>
          <cell r="D101" t="str">
            <v xml:space="preserve">RICARDO </v>
          </cell>
          <cell r="E101" t="str">
            <v>RICARDO  GOMEZ APOLINDAR</v>
          </cell>
          <cell r="F101" t="str">
            <v>VENDEDOR TARJETAS PREPAGO</v>
          </cell>
          <cell r="G101" t="str">
            <v>COMERCIAL</v>
          </cell>
          <cell r="H101" t="str">
            <v>02-GC-PR-02</v>
          </cell>
          <cell r="I101" t="str">
            <v>PREPAGO</v>
          </cell>
          <cell r="J101" t="str">
            <v>CELLSTAR</v>
          </cell>
          <cell r="K101" t="str">
            <v>CALI</v>
          </cell>
          <cell r="L101">
            <v>37530</v>
          </cell>
          <cell r="M101" t="str">
            <v>ACTIVO</v>
          </cell>
          <cell r="N101">
            <v>332000</v>
          </cell>
          <cell r="O101">
            <v>0</v>
          </cell>
          <cell r="P101">
            <v>15</v>
          </cell>
          <cell r="Q101">
            <v>0</v>
          </cell>
          <cell r="R101">
            <v>394382</v>
          </cell>
          <cell r="S101">
            <v>18750</v>
          </cell>
          <cell r="T101">
            <v>413132</v>
          </cell>
          <cell r="U101">
            <v>6640</v>
          </cell>
          <cell r="V101">
            <v>5610</v>
          </cell>
          <cell r="W101">
            <v>0</v>
          </cell>
          <cell r="Y101">
            <v>0</v>
          </cell>
          <cell r="Z101">
            <v>12250</v>
          </cell>
          <cell r="AA101">
            <v>400882</v>
          </cell>
          <cell r="AB101">
            <v>3037005296652</v>
          </cell>
          <cell r="AC101">
            <v>19920</v>
          </cell>
          <cell r="AD101">
            <v>22410</v>
          </cell>
          <cell r="AE101">
            <v>866.52</v>
          </cell>
          <cell r="AF101">
            <v>8300</v>
          </cell>
          <cell r="AG101">
            <v>452378.52</v>
          </cell>
        </row>
        <row r="102">
          <cell r="A102">
            <v>88</v>
          </cell>
          <cell r="B102">
            <v>75048174</v>
          </cell>
          <cell r="C102" t="str">
            <v>GRISALES MURILLO</v>
          </cell>
          <cell r="D102" t="str">
            <v xml:space="preserve">JOSE ORAN </v>
          </cell>
          <cell r="E102" t="str">
            <v>JOSE ORAN  GRISALES MURILLO</v>
          </cell>
          <cell r="F102" t="str">
            <v>VENDEDOR TARJETAS PREPAGO</v>
          </cell>
          <cell r="G102" t="str">
            <v>COMERCIAL</v>
          </cell>
          <cell r="H102" t="str">
            <v>02-GC-PR-02</v>
          </cell>
          <cell r="I102" t="str">
            <v>PREPAGO</v>
          </cell>
          <cell r="J102" t="str">
            <v>CELLSTAR</v>
          </cell>
          <cell r="K102" t="str">
            <v>CALI</v>
          </cell>
          <cell r="L102">
            <v>37530</v>
          </cell>
          <cell r="M102" t="str">
            <v>ACTIVO</v>
          </cell>
          <cell r="N102">
            <v>332000</v>
          </cell>
          <cell r="O102">
            <v>0</v>
          </cell>
          <cell r="P102">
            <v>15</v>
          </cell>
          <cell r="Q102">
            <v>0</v>
          </cell>
          <cell r="R102">
            <v>253602</v>
          </cell>
          <cell r="S102">
            <v>18750</v>
          </cell>
          <cell r="T102">
            <v>272352</v>
          </cell>
          <cell r="U102">
            <v>6640</v>
          </cell>
          <cell r="V102">
            <v>5610</v>
          </cell>
          <cell r="W102">
            <v>0</v>
          </cell>
          <cell r="Y102">
            <v>0</v>
          </cell>
          <cell r="Z102">
            <v>12250</v>
          </cell>
          <cell r="AA102">
            <v>260102</v>
          </cell>
          <cell r="AB102">
            <v>3037005296772</v>
          </cell>
          <cell r="AC102">
            <v>19920</v>
          </cell>
          <cell r="AD102">
            <v>22410</v>
          </cell>
          <cell r="AE102">
            <v>866.52</v>
          </cell>
          <cell r="AF102">
            <v>8300</v>
          </cell>
          <cell r="AG102">
            <v>311598.52</v>
          </cell>
        </row>
        <row r="103">
          <cell r="A103">
            <v>89</v>
          </cell>
          <cell r="B103">
            <v>31902496</v>
          </cell>
          <cell r="C103" t="str">
            <v>OROZCO ARANA</v>
          </cell>
          <cell r="D103" t="str">
            <v xml:space="preserve">GLORIA AMPARO </v>
          </cell>
          <cell r="E103" t="str">
            <v>GLORIA AMPARO  OROZCO ARANA</v>
          </cell>
          <cell r="F103" t="str">
            <v>VENDEDOR TARJETAS PREPAGO</v>
          </cell>
          <cell r="G103" t="str">
            <v>COMERCIAL</v>
          </cell>
          <cell r="H103" t="str">
            <v>02-GC-PR-02</v>
          </cell>
          <cell r="I103" t="str">
            <v>PREPAGO</v>
          </cell>
          <cell r="J103" t="str">
            <v>CELLSTAR</v>
          </cell>
          <cell r="K103" t="str">
            <v>CALI</v>
          </cell>
          <cell r="L103">
            <v>37530</v>
          </cell>
          <cell r="M103" t="str">
            <v>ACTIVO</v>
          </cell>
          <cell r="N103">
            <v>332000</v>
          </cell>
          <cell r="O103">
            <v>0</v>
          </cell>
          <cell r="P103">
            <v>15</v>
          </cell>
          <cell r="Q103">
            <v>0</v>
          </cell>
          <cell r="R103">
            <v>394846.5</v>
          </cell>
          <cell r="S103">
            <v>18750</v>
          </cell>
          <cell r="T103">
            <v>413596.5</v>
          </cell>
          <cell r="U103">
            <v>6640</v>
          </cell>
          <cell r="V103">
            <v>5610</v>
          </cell>
          <cell r="W103">
            <v>0</v>
          </cell>
          <cell r="Y103">
            <v>0</v>
          </cell>
          <cell r="Z103">
            <v>12250</v>
          </cell>
          <cell r="AA103">
            <v>401346.5</v>
          </cell>
          <cell r="AB103">
            <v>3037005296807</v>
          </cell>
          <cell r="AC103">
            <v>19920</v>
          </cell>
          <cell r="AD103">
            <v>22410</v>
          </cell>
          <cell r="AE103">
            <v>866.52</v>
          </cell>
          <cell r="AF103">
            <v>8300</v>
          </cell>
          <cell r="AG103">
            <v>452843.02</v>
          </cell>
        </row>
        <row r="104">
          <cell r="A104">
            <v>90</v>
          </cell>
          <cell r="B104">
            <v>19433759</v>
          </cell>
          <cell r="C104" t="str">
            <v>SANCHEZ GIRALDO</v>
          </cell>
          <cell r="D104" t="str">
            <v xml:space="preserve">JULIO ROBERTO </v>
          </cell>
          <cell r="E104" t="str">
            <v>JULIO ROBERTO  SANCHEZ GIRALDO</v>
          </cell>
          <cell r="F104" t="str">
            <v>VENDEDOR TARJETAS PREPAGO</v>
          </cell>
          <cell r="G104" t="str">
            <v>COMERCIAL</v>
          </cell>
          <cell r="H104" t="str">
            <v>02-GC-PR-02</v>
          </cell>
          <cell r="I104" t="str">
            <v>PREPAGO</v>
          </cell>
          <cell r="J104" t="str">
            <v>CELLSTAR</v>
          </cell>
          <cell r="K104" t="str">
            <v>CALI</v>
          </cell>
          <cell r="L104">
            <v>37665</v>
          </cell>
          <cell r="M104" t="str">
            <v>ACTIVO</v>
          </cell>
          <cell r="N104">
            <v>332000</v>
          </cell>
          <cell r="O104">
            <v>0</v>
          </cell>
          <cell r="P104">
            <v>15</v>
          </cell>
          <cell r="Q104">
            <v>0</v>
          </cell>
          <cell r="R104">
            <v>194221</v>
          </cell>
          <cell r="S104">
            <v>18750</v>
          </cell>
          <cell r="T104">
            <v>212971</v>
          </cell>
          <cell r="U104">
            <v>6640</v>
          </cell>
          <cell r="V104">
            <v>5610</v>
          </cell>
          <cell r="W104">
            <v>0</v>
          </cell>
          <cell r="Y104">
            <v>0</v>
          </cell>
          <cell r="Z104">
            <v>12250</v>
          </cell>
          <cell r="AA104">
            <v>200721</v>
          </cell>
          <cell r="AB104">
            <v>3065007093145</v>
          </cell>
          <cell r="AC104">
            <v>19920</v>
          </cell>
          <cell r="AD104">
            <v>22410</v>
          </cell>
          <cell r="AE104">
            <v>866.52</v>
          </cell>
          <cell r="AF104">
            <v>8300</v>
          </cell>
          <cell r="AG104">
            <v>252217.52000000002</v>
          </cell>
        </row>
        <row r="105">
          <cell r="I105" t="str">
            <v>Total PREPAGO</v>
          </cell>
          <cell r="O105">
            <v>2646160</v>
          </cell>
          <cell r="Q105">
            <v>1194728</v>
          </cell>
          <cell r="R105">
            <v>2924673</v>
          </cell>
          <cell r="S105">
            <v>285000</v>
          </cell>
          <cell r="T105">
            <v>4404401</v>
          </cell>
          <cell r="U105">
            <v>107568</v>
          </cell>
          <cell r="V105">
            <v>90880</v>
          </cell>
          <cell r="W105">
            <v>0</v>
          </cell>
          <cell r="X105">
            <v>103090</v>
          </cell>
          <cell r="Y105">
            <v>0</v>
          </cell>
          <cell r="Z105">
            <v>301538</v>
          </cell>
          <cell r="AA105">
            <v>4102863</v>
          </cell>
          <cell r="AC105">
            <v>322704</v>
          </cell>
          <cell r="AD105">
            <v>363042</v>
          </cell>
          <cell r="AE105">
            <v>14037.624000000005</v>
          </cell>
          <cell r="AF105">
            <v>134460</v>
          </cell>
          <cell r="AG105">
            <v>4937106.6239999998</v>
          </cell>
        </row>
        <row r="106">
          <cell r="A106">
            <v>91</v>
          </cell>
          <cell r="B106">
            <v>52389455</v>
          </cell>
          <cell r="C106" t="str">
            <v>BLANCO ORTEGON</v>
          </cell>
          <cell r="D106" t="str">
            <v xml:space="preserve">MIRIAM </v>
          </cell>
          <cell r="E106" t="str">
            <v>MIRIAM  BLANCO ORTEGON</v>
          </cell>
          <cell r="F106" t="str">
            <v>MERCADERISTA RETAIL</v>
          </cell>
          <cell r="G106" t="str">
            <v>COMERCIAL</v>
          </cell>
          <cell r="H106" t="str">
            <v>01-GC-DR-00</v>
          </cell>
          <cell r="I106" t="str">
            <v>RETAIL</v>
          </cell>
          <cell r="J106" t="str">
            <v>ZONA FRANCA</v>
          </cell>
          <cell r="K106" t="str">
            <v>BOGOTA</v>
          </cell>
          <cell r="L106">
            <v>37533</v>
          </cell>
          <cell r="M106" t="str">
            <v>ACTIVO</v>
          </cell>
          <cell r="N106">
            <v>332000</v>
          </cell>
          <cell r="O106">
            <v>427840</v>
          </cell>
          <cell r="P106">
            <v>15</v>
          </cell>
          <cell r="Q106">
            <v>213920</v>
          </cell>
          <cell r="R106">
            <v>0</v>
          </cell>
          <cell r="S106">
            <v>25000</v>
          </cell>
          <cell r="T106">
            <v>238920</v>
          </cell>
          <cell r="U106">
            <v>6640</v>
          </cell>
          <cell r="V106">
            <v>5610</v>
          </cell>
          <cell r="W106">
            <v>0</v>
          </cell>
          <cell r="Y106">
            <v>0</v>
          </cell>
          <cell r="Z106">
            <v>12250</v>
          </cell>
          <cell r="AA106">
            <v>226670</v>
          </cell>
          <cell r="AB106">
            <v>2077015838021</v>
          </cell>
          <cell r="AC106">
            <v>19920</v>
          </cell>
          <cell r="AD106">
            <v>22410</v>
          </cell>
          <cell r="AE106">
            <v>866.52</v>
          </cell>
          <cell r="AF106">
            <v>8300</v>
          </cell>
          <cell r="AG106">
            <v>278166.52</v>
          </cell>
        </row>
        <row r="107">
          <cell r="A107">
            <v>92</v>
          </cell>
          <cell r="B107">
            <v>50912706</v>
          </cell>
          <cell r="C107" t="str">
            <v>CADAVID VELASQUEZ</v>
          </cell>
          <cell r="D107" t="str">
            <v>LIVETH PATRICIA</v>
          </cell>
          <cell r="E107" t="str">
            <v>LIVETH PATRICIA CADAVID VELASQUEZ</v>
          </cell>
          <cell r="F107" t="str">
            <v>MERCADERISTA RETAIL</v>
          </cell>
          <cell r="G107" t="str">
            <v>COMERCIAL</v>
          </cell>
          <cell r="H107" t="str">
            <v>01-GC-DR-00</v>
          </cell>
          <cell r="I107" t="str">
            <v>RETAIL</v>
          </cell>
          <cell r="J107" t="str">
            <v>CELLSTAR</v>
          </cell>
          <cell r="K107" t="str">
            <v>BOGOTA</v>
          </cell>
          <cell r="L107">
            <v>37712</v>
          </cell>
          <cell r="M107" t="str">
            <v>ACTIVO</v>
          </cell>
          <cell r="N107">
            <v>332000</v>
          </cell>
          <cell r="O107">
            <v>411111.66666666669</v>
          </cell>
          <cell r="P107">
            <v>15</v>
          </cell>
          <cell r="Q107">
            <v>205555.83333333334</v>
          </cell>
          <cell r="R107">
            <v>0</v>
          </cell>
          <cell r="S107">
            <v>18750</v>
          </cell>
          <cell r="T107">
            <v>224305.83333333334</v>
          </cell>
          <cell r="U107">
            <v>6640</v>
          </cell>
          <cell r="V107">
            <v>5610</v>
          </cell>
          <cell r="W107">
            <v>0</v>
          </cell>
          <cell r="Y107">
            <v>0</v>
          </cell>
          <cell r="Z107">
            <v>12250</v>
          </cell>
          <cell r="AA107">
            <v>212055.83333333334</v>
          </cell>
          <cell r="AC107">
            <v>19920</v>
          </cell>
          <cell r="AD107">
            <v>22410</v>
          </cell>
          <cell r="AE107">
            <v>866.52</v>
          </cell>
          <cell r="AF107">
            <v>8300</v>
          </cell>
          <cell r="AG107">
            <v>263552.35333333333</v>
          </cell>
        </row>
        <row r="108">
          <cell r="A108">
            <v>93</v>
          </cell>
          <cell r="B108">
            <v>52182664</v>
          </cell>
          <cell r="C108" t="str">
            <v>CHAVEZ</v>
          </cell>
          <cell r="D108" t="str">
            <v xml:space="preserve">ANGELICA MARIA </v>
          </cell>
          <cell r="E108" t="str">
            <v>ANGELICA MARIA  CHAVEZ</v>
          </cell>
          <cell r="F108" t="str">
            <v>MERCADERISTA RETAIL</v>
          </cell>
          <cell r="G108" t="str">
            <v>COMERCIAL</v>
          </cell>
          <cell r="H108" t="str">
            <v>01-GC-DR-00</v>
          </cell>
          <cell r="I108" t="str">
            <v>RETAIL</v>
          </cell>
          <cell r="J108" t="str">
            <v>FOTO JAPON/ALKOSTO</v>
          </cell>
          <cell r="K108" t="str">
            <v>BOGOTA</v>
          </cell>
          <cell r="L108">
            <v>37712</v>
          </cell>
          <cell r="M108" t="str">
            <v>ACTIVO</v>
          </cell>
          <cell r="N108">
            <v>332000</v>
          </cell>
          <cell r="O108">
            <v>427840</v>
          </cell>
          <cell r="P108">
            <v>15</v>
          </cell>
          <cell r="Q108">
            <v>213920</v>
          </cell>
          <cell r="R108">
            <v>0</v>
          </cell>
          <cell r="S108">
            <v>25000</v>
          </cell>
          <cell r="T108">
            <v>238920</v>
          </cell>
          <cell r="U108">
            <v>6640</v>
          </cell>
          <cell r="V108">
            <v>5610</v>
          </cell>
          <cell r="W108">
            <v>0</v>
          </cell>
          <cell r="Y108">
            <v>0</v>
          </cell>
          <cell r="Z108">
            <v>12250</v>
          </cell>
          <cell r="AA108">
            <v>226670</v>
          </cell>
          <cell r="AC108">
            <v>19920</v>
          </cell>
          <cell r="AD108">
            <v>22410</v>
          </cell>
          <cell r="AE108">
            <v>866.52</v>
          </cell>
          <cell r="AF108">
            <v>8300</v>
          </cell>
          <cell r="AG108">
            <v>278166.52</v>
          </cell>
        </row>
        <row r="109">
          <cell r="A109">
            <v>94</v>
          </cell>
          <cell r="B109">
            <v>39188974</v>
          </cell>
          <cell r="C109" t="str">
            <v>CIELO GOMEZ</v>
          </cell>
          <cell r="D109" t="str">
            <v>MYRIAM</v>
          </cell>
          <cell r="E109" t="str">
            <v>MYRIAM CIELO GOMEZ</v>
          </cell>
          <cell r="F109" t="str">
            <v>MERCADERISTA RETAIL</v>
          </cell>
          <cell r="G109" t="str">
            <v>COMERCIAL</v>
          </cell>
          <cell r="H109" t="str">
            <v>01-GC-DR-00</v>
          </cell>
          <cell r="I109" t="str">
            <v>RETAIL</v>
          </cell>
          <cell r="J109" t="str">
            <v>ÉXITO 170</v>
          </cell>
          <cell r="K109" t="str">
            <v>BOGOTA</v>
          </cell>
          <cell r="L109">
            <v>37509</v>
          </cell>
          <cell r="M109" t="str">
            <v>ACTIVO</v>
          </cell>
          <cell r="N109">
            <v>332000</v>
          </cell>
          <cell r="O109">
            <v>427840</v>
          </cell>
          <cell r="P109">
            <v>15</v>
          </cell>
          <cell r="Q109">
            <v>213920</v>
          </cell>
          <cell r="R109">
            <v>0</v>
          </cell>
          <cell r="S109">
            <v>25000</v>
          </cell>
          <cell r="T109">
            <v>238920</v>
          </cell>
          <cell r="U109">
            <v>6640</v>
          </cell>
          <cell r="V109">
            <v>5610</v>
          </cell>
          <cell r="W109">
            <v>0</v>
          </cell>
          <cell r="Y109">
            <v>0</v>
          </cell>
          <cell r="Z109">
            <v>12250</v>
          </cell>
          <cell r="AA109">
            <v>226670</v>
          </cell>
          <cell r="AB109">
            <v>202215808819</v>
          </cell>
          <cell r="AC109">
            <v>19920</v>
          </cell>
          <cell r="AD109">
            <v>22410</v>
          </cell>
          <cell r="AE109">
            <v>866.52</v>
          </cell>
          <cell r="AF109">
            <v>8300</v>
          </cell>
          <cell r="AG109">
            <v>278166.52</v>
          </cell>
        </row>
        <row r="110">
          <cell r="A110">
            <v>95</v>
          </cell>
          <cell r="B110">
            <v>43162148</v>
          </cell>
          <cell r="C110" t="str">
            <v>RAIGOZA BETANCOURTH</v>
          </cell>
          <cell r="D110" t="str">
            <v>DIANA MILENA</v>
          </cell>
          <cell r="E110" t="str">
            <v xml:space="preserve"> DIANA MILENA RAIGOZA BETANCURTH</v>
          </cell>
          <cell r="F110" t="str">
            <v>MERCADERISTA RETAIL</v>
          </cell>
          <cell r="G110" t="str">
            <v>COMERCIAL</v>
          </cell>
          <cell r="H110" t="str">
            <v>03-GC-DB-00</v>
          </cell>
          <cell r="I110" t="str">
            <v>RETAIL</v>
          </cell>
          <cell r="J110" t="str">
            <v>CELLSTAR</v>
          </cell>
          <cell r="K110" t="str">
            <v>MEDELLIN</v>
          </cell>
          <cell r="L110">
            <v>37696</v>
          </cell>
          <cell r="M110" t="str">
            <v>ACTIVO</v>
          </cell>
          <cell r="N110">
            <v>332000</v>
          </cell>
          <cell r="O110">
            <v>411111.66666666669</v>
          </cell>
          <cell r="P110">
            <v>15</v>
          </cell>
          <cell r="Q110">
            <v>205555.83333333334</v>
          </cell>
          <cell r="R110">
            <v>0</v>
          </cell>
          <cell r="S110">
            <v>18750</v>
          </cell>
          <cell r="T110">
            <v>224305.83333333334</v>
          </cell>
          <cell r="U110">
            <v>6640</v>
          </cell>
          <cell r="V110">
            <v>5610</v>
          </cell>
          <cell r="W110">
            <v>0</v>
          </cell>
          <cell r="Y110">
            <v>0</v>
          </cell>
          <cell r="Z110">
            <v>12250</v>
          </cell>
          <cell r="AA110">
            <v>212055.83333333334</v>
          </cell>
          <cell r="AB110" t="str">
            <v>433097011BOGOTA</v>
          </cell>
          <cell r="AC110">
            <v>19920</v>
          </cell>
          <cell r="AD110">
            <v>22410</v>
          </cell>
          <cell r="AE110">
            <v>866.52</v>
          </cell>
          <cell r="AF110">
            <v>8300</v>
          </cell>
          <cell r="AG110">
            <v>263552.35333333333</v>
          </cell>
        </row>
        <row r="111">
          <cell r="A111">
            <v>96</v>
          </cell>
          <cell r="B111">
            <v>43618803</v>
          </cell>
          <cell r="C111" t="str">
            <v>VELEZ BEDOYA</v>
          </cell>
          <cell r="D111" t="str">
            <v>LINA MARCELA</v>
          </cell>
          <cell r="E111" t="str">
            <v>LINA MARCELA VELEZ BEDOYA</v>
          </cell>
          <cell r="F111" t="str">
            <v>MERCADERISTA RETAIL</v>
          </cell>
          <cell r="G111" t="str">
            <v>COMERCIAL</v>
          </cell>
          <cell r="H111" t="str">
            <v>03-GC-DR-02</v>
          </cell>
          <cell r="I111" t="str">
            <v>RETAIL</v>
          </cell>
          <cell r="J111" t="str">
            <v>CARREFOUR</v>
          </cell>
          <cell r="K111" t="str">
            <v>MEDELLIN</v>
          </cell>
          <cell r="L111">
            <v>37696</v>
          </cell>
          <cell r="M111" t="str">
            <v>ACTIVO</v>
          </cell>
          <cell r="N111">
            <v>332000</v>
          </cell>
          <cell r="O111">
            <v>411111.66666666669</v>
          </cell>
          <cell r="P111">
            <v>15</v>
          </cell>
          <cell r="Q111">
            <v>205555.83333333334</v>
          </cell>
          <cell r="R111">
            <v>0</v>
          </cell>
          <cell r="S111">
            <v>18750</v>
          </cell>
          <cell r="T111">
            <v>224305.83333333334</v>
          </cell>
          <cell r="U111">
            <v>6640</v>
          </cell>
          <cell r="V111">
            <v>5610</v>
          </cell>
          <cell r="W111">
            <v>0</v>
          </cell>
          <cell r="Y111">
            <v>0</v>
          </cell>
          <cell r="Z111">
            <v>12250</v>
          </cell>
          <cell r="AA111">
            <v>212055.83333333334</v>
          </cell>
          <cell r="AB111" t="str">
            <v>433076031BOGOTA</v>
          </cell>
          <cell r="AC111">
            <v>19920</v>
          </cell>
          <cell r="AD111">
            <v>22410</v>
          </cell>
          <cell r="AE111">
            <v>866.52</v>
          </cell>
          <cell r="AF111">
            <v>8300</v>
          </cell>
          <cell r="AG111">
            <v>263552.35333333333</v>
          </cell>
        </row>
        <row r="112">
          <cell r="A112">
            <v>97</v>
          </cell>
          <cell r="B112">
            <v>52203095</v>
          </cell>
          <cell r="C112" t="str">
            <v xml:space="preserve">URREA HINCAPIE </v>
          </cell>
          <cell r="D112" t="str">
            <v xml:space="preserve">ELIANA LUCIA </v>
          </cell>
          <cell r="E112" t="str">
            <v xml:space="preserve">ELIANA LUCIA  URREA HINCAPIE </v>
          </cell>
          <cell r="F112" t="str">
            <v>MERCADERISTA RETAIL</v>
          </cell>
          <cell r="G112" t="str">
            <v>COMERCIAL</v>
          </cell>
          <cell r="H112" t="str">
            <v>03-GC-DR-03</v>
          </cell>
          <cell r="I112" t="str">
            <v>RETAIL</v>
          </cell>
          <cell r="J112" t="str">
            <v>FLAMINGO</v>
          </cell>
          <cell r="K112" t="str">
            <v>MEDELLIN</v>
          </cell>
          <cell r="L112">
            <v>37696</v>
          </cell>
          <cell r="M112" t="str">
            <v>ACTIVO</v>
          </cell>
          <cell r="N112">
            <v>332000</v>
          </cell>
          <cell r="O112">
            <v>411112</v>
          </cell>
          <cell r="P112">
            <v>15</v>
          </cell>
          <cell r="Q112">
            <v>205556</v>
          </cell>
          <cell r="R112">
            <v>0</v>
          </cell>
          <cell r="S112">
            <v>18750</v>
          </cell>
          <cell r="T112">
            <v>224306</v>
          </cell>
          <cell r="U112">
            <v>6640</v>
          </cell>
          <cell r="V112">
            <v>5610</v>
          </cell>
          <cell r="W112">
            <v>0</v>
          </cell>
          <cell r="Y112">
            <v>0</v>
          </cell>
          <cell r="Z112">
            <v>12250</v>
          </cell>
          <cell r="AA112">
            <v>212056</v>
          </cell>
          <cell r="AB112" t="str">
            <v>433074648BOGOTA</v>
          </cell>
          <cell r="AC112">
            <v>19920</v>
          </cell>
          <cell r="AD112">
            <v>22410</v>
          </cell>
          <cell r="AE112">
            <v>866.52</v>
          </cell>
          <cell r="AF112">
            <v>8300</v>
          </cell>
          <cell r="AG112">
            <v>263552.52</v>
          </cell>
        </row>
        <row r="113">
          <cell r="A113">
            <v>98</v>
          </cell>
          <cell r="B113">
            <v>43913912</v>
          </cell>
          <cell r="C113" t="str">
            <v>ISAZA OCHOA</v>
          </cell>
          <cell r="D113" t="str">
            <v xml:space="preserve">PAULA ANDREA </v>
          </cell>
          <cell r="E113" t="str">
            <v>PAULA ANDREA  ISAZA OCHOA</v>
          </cell>
          <cell r="F113" t="str">
            <v>MERCADERISTA RETAIL</v>
          </cell>
          <cell r="G113" t="str">
            <v>COMERCIAL</v>
          </cell>
          <cell r="H113" t="str">
            <v>03-GD-DB-00</v>
          </cell>
          <cell r="I113" t="str">
            <v>RETAIL</v>
          </cell>
          <cell r="J113" t="str">
            <v>CELLSTAR</v>
          </cell>
          <cell r="K113" t="str">
            <v>MEDELLIN</v>
          </cell>
          <cell r="L113">
            <v>37561</v>
          </cell>
          <cell r="M113" t="str">
            <v>ACTIVO</v>
          </cell>
          <cell r="N113">
            <v>166000</v>
          </cell>
          <cell r="O113">
            <v>144396</v>
          </cell>
          <cell r="P113">
            <v>15</v>
          </cell>
          <cell r="Q113">
            <v>72198</v>
          </cell>
          <cell r="R113">
            <v>0</v>
          </cell>
          <cell r="S113">
            <v>9375</v>
          </cell>
          <cell r="T113">
            <v>81573</v>
          </cell>
          <cell r="U113">
            <v>3320</v>
          </cell>
          <cell r="V113">
            <v>2810</v>
          </cell>
          <cell r="W113">
            <v>0</v>
          </cell>
          <cell r="Y113">
            <v>0</v>
          </cell>
          <cell r="Z113">
            <v>6130</v>
          </cell>
          <cell r="AA113">
            <v>75443</v>
          </cell>
          <cell r="AB113">
            <v>1083002576948</v>
          </cell>
          <cell r="AC113">
            <v>9960</v>
          </cell>
          <cell r="AD113">
            <v>11205</v>
          </cell>
          <cell r="AE113">
            <v>433.26</v>
          </cell>
          <cell r="AF113">
            <v>4150</v>
          </cell>
          <cell r="AG113">
            <v>101191.26000000001</v>
          </cell>
        </row>
        <row r="114">
          <cell r="I114" t="str">
            <v>Total RETAIL</v>
          </cell>
          <cell r="O114">
            <v>3072363</v>
          </cell>
          <cell r="Q114">
            <v>1536181.5</v>
          </cell>
          <cell r="R114">
            <v>0</v>
          </cell>
          <cell r="S114">
            <v>159375</v>
          </cell>
          <cell r="T114">
            <v>1695556.5</v>
          </cell>
          <cell r="U114">
            <v>49800</v>
          </cell>
          <cell r="V114">
            <v>42080</v>
          </cell>
          <cell r="W114">
            <v>0</v>
          </cell>
          <cell r="X114">
            <v>0</v>
          </cell>
          <cell r="Y114">
            <v>0</v>
          </cell>
          <cell r="Z114">
            <v>91880</v>
          </cell>
          <cell r="AA114">
            <v>1603676.5</v>
          </cell>
          <cell r="AC114">
            <v>149400</v>
          </cell>
          <cell r="AD114">
            <v>168075</v>
          </cell>
          <cell r="AE114">
            <v>6498.9000000000015</v>
          </cell>
          <cell r="AF114">
            <v>62250</v>
          </cell>
          <cell r="AG114">
            <v>1989900.4</v>
          </cell>
        </row>
        <row r="115">
          <cell r="A115">
            <v>99</v>
          </cell>
          <cell r="B115">
            <v>52276448</v>
          </cell>
          <cell r="C115" t="str">
            <v>BERNAL OSORIO</v>
          </cell>
          <cell r="D115" t="str">
            <v>LEIDY  ELIBETH</v>
          </cell>
          <cell r="E115" t="str">
            <v>LEIDY  ELIBETH BERNAL OSORIO</v>
          </cell>
          <cell r="F115" t="str">
            <v>ASISTENTE TECNICO</v>
          </cell>
          <cell r="G115" t="str">
            <v>COMERCIAL</v>
          </cell>
          <cell r="H115" t="str">
            <v>01-GC-DT-01</v>
          </cell>
          <cell r="I115" t="str">
            <v>SERVICIO TECNICO</v>
          </cell>
          <cell r="J115" t="str">
            <v>AVIATUR</v>
          </cell>
          <cell r="K115" t="str">
            <v>BOGOTA</v>
          </cell>
          <cell r="L115">
            <v>37515</v>
          </cell>
          <cell r="M115" t="str">
            <v>ACTIVO</v>
          </cell>
          <cell r="N115">
            <v>350000</v>
          </cell>
          <cell r="O115">
            <v>459928</v>
          </cell>
          <cell r="P115">
            <v>15</v>
          </cell>
          <cell r="Q115">
            <v>229964</v>
          </cell>
          <cell r="R115">
            <v>0</v>
          </cell>
          <cell r="S115">
            <v>18750</v>
          </cell>
          <cell r="T115">
            <v>248714</v>
          </cell>
          <cell r="U115">
            <v>7000</v>
          </cell>
          <cell r="V115">
            <v>5910</v>
          </cell>
          <cell r="W115">
            <v>0</v>
          </cell>
          <cell r="X115">
            <v>27970</v>
          </cell>
          <cell r="Y115">
            <v>0</v>
          </cell>
          <cell r="Z115">
            <v>40880</v>
          </cell>
          <cell r="AA115">
            <v>207834</v>
          </cell>
          <cell r="AB115">
            <v>2059015940628</v>
          </cell>
          <cell r="AC115">
            <v>21000</v>
          </cell>
          <cell r="AD115">
            <v>23625</v>
          </cell>
          <cell r="AE115">
            <v>913.5</v>
          </cell>
          <cell r="AF115">
            <v>8300</v>
          </cell>
          <cell r="AG115">
            <v>261672.5</v>
          </cell>
        </row>
        <row r="116">
          <cell r="A116">
            <v>100</v>
          </cell>
          <cell r="B116">
            <v>79534102</v>
          </cell>
          <cell r="C116" t="str">
            <v>CABALLERO</v>
          </cell>
          <cell r="D116" t="str">
            <v xml:space="preserve">CARLOS </v>
          </cell>
          <cell r="E116" t="str">
            <v>CARLOS  CABALLERO</v>
          </cell>
          <cell r="F116" t="str">
            <v>TECNICO NIVEL 1</v>
          </cell>
          <cell r="G116" t="str">
            <v>COMERCIAL</v>
          </cell>
          <cell r="H116" t="str">
            <v>01-GC-DT-01</v>
          </cell>
          <cell r="I116" t="str">
            <v>SERVICIO TECNICO</v>
          </cell>
          <cell r="J116" t="str">
            <v>ZONA FRANCA</v>
          </cell>
          <cell r="K116" t="str">
            <v>BOGOTA</v>
          </cell>
          <cell r="L116">
            <v>37515</v>
          </cell>
          <cell r="M116" t="str">
            <v>ACTIVO</v>
          </cell>
          <cell r="N116">
            <v>400000</v>
          </cell>
          <cell r="O116">
            <v>609672</v>
          </cell>
          <cell r="P116">
            <v>15</v>
          </cell>
          <cell r="Q116">
            <v>304836</v>
          </cell>
          <cell r="R116">
            <v>50000</v>
          </cell>
          <cell r="S116">
            <v>18750</v>
          </cell>
          <cell r="T116">
            <v>373586</v>
          </cell>
          <cell r="U116">
            <v>8000.0000000000009</v>
          </cell>
          <cell r="V116">
            <v>6750</v>
          </cell>
          <cell r="W116">
            <v>0</v>
          </cell>
          <cell r="Y116">
            <v>0</v>
          </cell>
          <cell r="Z116">
            <v>14750</v>
          </cell>
          <cell r="AA116">
            <v>358836</v>
          </cell>
          <cell r="AB116">
            <v>2059015938939</v>
          </cell>
          <cell r="AC116">
            <v>24000</v>
          </cell>
          <cell r="AD116">
            <v>27000</v>
          </cell>
          <cell r="AE116">
            <v>1044</v>
          </cell>
          <cell r="AF116">
            <v>8300</v>
          </cell>
          <cell r="AG116">
            <v>419180</v>
          </cell>
        </row>
        <row r="117">
          <cell r="A117">
            <v>101</v>
          </cell>
          <cell r="B117">
            <v>9271314</v>
          </cell>
          <cell r="C117" t="str">
            <v>CORRALES FERIA</v>
          </cell>
          <cell r="D117" t="str">
            <v>GARY NEL</v>
          </cell>
          <cell r="E117" t="str">
            <v>GARY NEL CORRALES FERIA</v>
          </cell>
          <cell r="F117" t="str">
            <v>TECNICO NIVEL 2</v>
          </cell>
          <cell r="G117" t="str">
            <v>COMERCIAL</v>
          </cell>
          <cell r="H117" t="str">
            <v>01-GC-DT-01</v>
          </cell>
          <cell r="I117" t="str">
            <v>SERVICIO TECNICO</v>
          </cell>
          <cell r="J117" t="str">
            <v>AVIATUR</v>
          </cell>
          <cell r="K117" t="str">
            <v>BOGOTA</v>
          </cell>
          <cell r="L117">
            <v>37515</v>
          </cell>
          <cell r="M117" t="str">
            <v>ACTIVO</v>
          </cell>
          <cell r="N117">
            <v>600000</v>
          </cell>
          <cell r="O117">
            <v>1075000</v>
          </cell>
          <cell r="P117">
            <v>15</v>
          </cell>
          <cell r="Q117">
            <v>537500</v>
          </cell>
          <cell r="R117">
            <v>0</v>
          </cell>
          <cell r="S117">
            <v>0</v>
          </cell>
          <cell r="T117">
            <v>537500</v>
          </cell>
          <cell r="U117">
            <v>12000</v>
          </cell>
          <cell r="V117">
            <v>10130</v>
          </cell>
          <cell r="W117">
            <v>0</v>
          </cell>
          <cell r="X117">
            <v>6341</v>
          </cell>
          <cell r="Y117">
            <v>0</v>
          </cell>
          <cell r="Z117">
            <v>28471</v>
          </cell>
          <cell r="AA117">
            <v>509029</v>
          </cell>
          <cell r="AB117">
            <v>2059015940635</v>
          </cell>
          <cell r="AC117">
            <v>36000</v>
          </cell>
          <cell r="AD117">
            <v>40500</v>
          </cell>
          <cell r="AE117">
            <v>1566</v>
          </cell>
          <cell r="AF117">
            <v>8300</v>
          </cell>
          <cell r="AG117">
            <v>595395</v>
          </cell>
        </row>
        <row r="118">
          <cell r="A118">
            <v>102</v>
          </cell>
          <cell r="B118">
            <v>80732459</v>
          </cell>
          <cell r="C118" t="str">
            <v>GARCIA ORTIZ</v>
          </cell>
          <cell r="D118" t="str">
            <v>ALEX</v>
          </cell>
          <cell r="E118" t="str">
            <v>ALEX GARCIA ORTIZ</v>
          </cell>
          <cell r="F118" t="str">
            <v>TECNICO NIVEL 1</v>
          </cell>
          <cell r="G118" t="str">
            <v>COMERCIAL</v>
          </cell>
          <cell r="H118" t="str">
            <v>01-GC-DT-01</v>
          </cell>
          <cell r="I118" t="str">
            <v>SERVICIO TECNICO</v>
          </cell>
          <cell r="J118" t="str">
            <v>AVIATUR</v>
          </cell>
          <cell r="K118" t="str">
            <v>BOGOTA</v>
          </cell>
          <cell r="L118">
            <v>37561</v>
          </cell>
          <cell r="M118" t="str">
            <v>ACTIVO</v>
          </cell>
          <cell r="N118">
            <v>332000</v>
          </cell>
          <cell r="O118">
            <v>609672</v>
          </cell>
          <cell r="P118">
            <v>15</v>
          </cell>
          <cell r="Q118">
            <v>304836</v>
          </cell>
          <cell r="R118">
            <v>0</v>
          </cell>
          <cell r="S118">
            <v>18750</v>
          </cell>
          <cell r="T118">
            <v>323586</v>
          </cell>
          <cell r="U118">
            <v>6640</v>
          </cell>
          <cell r="V118">
            <v>5610</v>
          </cell>
          <cell r="W118">
            <v>0</v>
          </cell>
          <cell r="X118">
            <v>4788</v>
          </cell>
          <cell r="Y118">
            <v>0</v>
          </cell>
          <cell r="Z118">
            <v>17038</v>
          </cell>
          <cell r="AA118">
            <v>306548</v>
          </cell>
          <cell r="AB118">
            <v>2059015949444</v>
          </cell>
          <cell r="AC118">
            <v>19920</v>
          </cell>
          <cell r="AD118">
            <v>22410</v>
          </cell>
          <cell r="AE118">
            <v>866.52</v>
          </cell>
          <cell r="AF118">
            <v>8300</v>
          </cell>
          <cell r="AG118">
            <v>358044.52</v>
          </cell>
        </row>
        <row r="119">
          <cell r="A119">
            <v>103</v>
          </cell>
          <cell r="B119">
            <v>8646284</v>
          </cell>
          <cell r="C119" t="str">
            <v>GOMEZ BELTRAN</v>
          </cell>
          <cell r="D119" t="str">
            <v xml:space="preserve">RICARDO </v>
          </cell>
          <cell r="E119" t="str">
            <v>RICARDO  GOMEZ BELTRAN</v>
          </cell>
          <cell r="F119" t="str">
            <v>TECNICO NIVEL 1</v>
          </cell>
          <cell r="G119" t="str">
            <v>COMERCIAL</v>
          </cell>
          <cell r="H119" t="e">
            <v>#N/A</v>
          </cell>
          <cell r="I119" t="str">
            <v>SERVICIO TECNICO</v>
          </cell>
          <cell r="J119" t="str">
            <v>AVIATUR</v>
          </cell>
          <cell r="K119" t="str">
            <v>BOGOTA</v>
          </cell>
          <cell r="L119">
            <v>37696</v>
          </cell>
          <cell r="M119" t="e">
            <v>#N/A</v>
          </cell>
          <cell r="N119">
            <v>332000</v>
          </cell>
          <cell r="O119" t="e">
            <v>#N/A</v>
          </cell>
          <cell r="P119">
            <v>15</v>
          </cell>
          <cell r="Q119" t="e">
            <v>#N/A</v>
          </cell>
          <cell r="R119">
            <v>69000</v>
          </cell>
          <cell r="S119">
            <v>0</v>
          </cell>
          <cell r="T119" t="e">
            <v>#N/A</v>
          </cell>
          <cell r="U119">
            <v>6640</v>
          </cell>
          <cell r="V119">
            <v>5610</v>
          </cell>
          <cell r="W119">
            <v>0</v>
          </cell>
          <cell r="Y119">
            <v>0</v>
          </cell>
          <cell r="Z119">
            <v>12250</v>
          </cell>
          <cell r="AA119" t="e">
            <v>#N/A</v>
          </cell>
          <cell r="AB119" t="str">
            <v>007380547138DAVIVIENDA</v>
          </cell>
          <cell r="AC119">
            <v>19920</v>
          </cell>
          <cell r="AD119">
            <v>22410</v>
          </cell>
          <cell r="AE119">
            <v>866.52</v>
          </cell>
          <cell r="AF119">
            <v>8300</v>
          </cell>
          <cell r="AG119" t="e">
            <v>#N/A</v>
          </cell>
        </row>
        <row r="120">
          <cell r="A120">
            <v>104</v>
          </cell>
          <cell r="B120">
            <v>80025706</v>
          </cell>
          <cell r="C120" t="str">
            <v>HERNANDEZ CUELLAR</v>
          </cell>
          <cell r="D120" t="str">
            <v>WILSON ANDRES</v>
          </cell>
          <cell r="E120" t="str">
            <v>WILSON ANDRES HERNANDEZ CUELLAR</v>
          </cell>
          <cell r="F120" t="str">
            <v>TECNICO NIVEL 1</v>
          </cell>
          <cell r="G120" t="str">
            <v>COMERCIAL</v>
          </cell>
          <cell r="H120" t="str">
            <v>01-GC-DT-01</v>
          </cell>
          <cell r="I120" t="str">
            <v>SERVICIO TECNICO</v>
          </cell>
          <cell r="J120" t="str">
            <v>ZONA FRANCA</v>
          </cell>
          <cell r="K120" t="str">
            <v>BOGOTA</v>
          </cell>
          <cell r="L120">
            <v>37696</v>
          </cell>
          <cell r="M120" t="str">
            <v>ACTIVO</v>
          </cell>
          <cell r="N120">
            <v>332000</v>
          </cell>
          <cell r="O120">
            <v>609672</v>
          </cell>
          <cell r="P120">
            <v>15</v>
          </cell>
          <cell r="Q120">
            <v>304836</v>
          </cell>
          <cell r="R120">
            <v>50000</v>
          </cell>
          <cell r="S120">
            <v>18750</v>
          </cell>
          <cell r="T120">
            <v>373586</v>
          </cell>
          <cell r="U120">
            <v>6640</v>
          </cell>
          <cell r="V120">
            <v>5610</v>
          </cell>
          <cell r="W120">
            <v>0</v>
          </cell>
          <cell r="Y120">
            <v>0</v>
          </cell>
          <cell r="Z120">
            <v>12250</v>
          </cell>
          <cell r="AA120">
            <v>361336</v>
          </cell>
          <cell r="AB120" t="str">
            <v>007380546890DAVIVIENDA</v>
          </cell>
          <cell r="AC120">
            <v>19920</v>
          </cell>
          <cell r="AD120">
            <v>22410</v>
          </cell>
          <cell r="AE120">
            <v>866.52</v>
          </cell>
          <cell r="AF120">
            <v>8300</v>
          </cell>
          <cell r="AG120">
            <v>412832.52</v>
          </cell>
        </row>
        <row r="121">
          <cell r="A121">
            <v>105</v>
          </cell>
          <cell r="B121">
            <v>41315858</v>
          </cell>
          <cell r="C121" t="str">
            <v>JURADO</v>
          </cell>
          <cell r="D121" t="str">
            <v xml:space="preserve">OSCAR ROLANDO </v>
          </cell>
          <cell r="E121" t="str">
            <v>OSCAR ROLANDO  JURADO</v>
          </cell>
          <cell r="F121" t="str">
            <v>TECNICO NIVEL 1</v>
          </cell>
          <cell r="G121" t="str">
            <v>COMERCIAL</v>
          </cell>
          <cell r="H121" t="e">
            <v>#N/A</v>
          </cell>
          <cell r="I121" t="str">
            <v>SERVICIO TECNICO</v>
          </cell>
          <cell r="J121" t="str">
            <v>AVIATUR</v>
          </cell>
          <cell r="K121" t="str">
            <v>BOGOTA</v>
          </cell>
          <cell r="L121">
            <v>37696</v>
          </cell>
          <cell r="M121" t="e">
            <v>#N/A</v>
          </cell>
          <cell r="N121">
            <v>332000</v>
          </cell>
          <cell r="O121" t="e">
            <v>#N/A</v>
          </cell>
          <cell r="P121">
            <v>15</v>
          </cell>
          <cell r="Q121" t="e">
            <v>#N/A</v>
          </cell>
          <cell r="R121">
            <v>98700</v>
          </cell>
          <cell r="S121">
            <v>0</v>
          </cell>
          <cell r="T121" t="e">
            <v>#N/A</v>
          </cell>
          <cell r="U121">
            <v>6640</v>
          </cell>
          <cell r="V121">
            <v>5610</v>
          </cell>
          <cell r="W121">
            <v>0</v>
          </cell>
          <cell r="Y121">
            <v>0</v>
          </cell>
          <cell r="Z121">
            <v>12250</v>
          </cell>
          <cell r="AA121" t="e">
            <v>#N/A</v>
          </cell>
          <cell r="AB121" t="str">
            <v>007380547021DAVIENDA</v>
          </cell>
          <cell r="AC121">
            <v>19920</v>
          </cell>
          <cell r="AD121">
            <v>22410</v>
          </cell>
          <cell r="AE121">
            <v>866.52</v>
          </cell>
          <cell r="AF121">
            <v>8300</v>
          </cell>
          <cell r="AG121" t="e">
            <v>#N/A</v>
          </cell>
        </row>
        <row r="122">
          <cell r="A122">
            <v>106</v>
          </cell>
          <cell r="B122" t="str">
            <v>12.982.028</v>
          </cell>
          <cell r="C122" t="str">
            <v>MARTINEZ GAMES</v>
          </cell>
          <cell r="D122" t="str">
            <v>JUAN CARLOS</v>
          </cell>
          <cell r="E122" t="str">
            <v>JUAN CARLOS MARTINEZ GAMES</v>
          </cell>
          <cell r="F122" t="str">
            <v>MENSAJERO SERVICIO TECNICO</v>
          </cell>
          <cell r="G122" t="str">
            <v>COMERCIAL</v>
          </cell>
          <cell r="H122" t="str">
            <v>01-GC-DT-01</v>
          </cell>
          <cell r="I122" t="str">
            <v>SERVICIO TECNICO</v>
          </cell>
          <cell r="J122" t="str">
            <v>CELLSTAR</v>
          </cell>
          <cell r="K122" t="str">
            <v>BOGOTA</v>
          </cell>
          <cell r="L122">
            <v>37696</v>
          </cell>
          <cell r="M122" t="str">
            <v>ACTIVO</v>
          </cell>
          <cell r="N122">
            <v>332000</v>
          </cell>
          <cell r="O122">
            <v>609672</v>
          </cell>
          <cell r="P122">
            <v>15</v>
          </cell>
          <cell r="Q122">
            <v>304836</v>
          </cell>
          <cell r="R122">
            <v>0</v>
          </cell>
          <cell r="S122">
            <v>18750</v>
          </cell>
          <cell r="T122">
            <v>323586</v>
          </cell>
          <cell r="U122">
            <v>6640</v>
          </cell>
          <cell r="V122">
            <v>5610</v>
          </cell>
          <cell r="W122">
            <v>0</v>
          </cell>
          <cell r="Y122">
            <v>0</v>
          </cell>
          <cell r="Z122">
            <v>12250</v>
          </cell>
          <cell r="AA122">
            <v>311336</v>
          </cell>
          <cell r="AB122" t="str">
            <v>007380546973DAVIVIENDA</v>
          </cell>
          <cell r="AC122">
            <v>19920</v>
          </cell>
          <cell r="AD122">
            <v>22410</v>
          </cell>
          <cell r="AE122">
            <v>14442</v>
          </cell>
          <cell r="AF122">
            <v>8300</v>
          </cell>
          <cell r="AG122">
            <v>376408</v>
          </cell>
        </row>
        <row r="123">
          <cell r="A123">
            <v>107</v>
          </cell>
          <cell r="B123">
            <v>80118378</v>
          </cell>
          <cell r="C123" t="str">
            <v xml:space="preserve">NAVAS ESPINOSA </v>
          </cell>
          <cell r="D123" t="str">
            <v>CARLOS ERNESTO</v>
          </cell>
          <cell r="E123" t="str">
            <v xml:space="preserve">CARLOS ERNESTO NAVAS ESPINOSA </v>
          </cell>
          <cell r="F123" t="str">
            <v>TECNICO NIVEL 1</v>
          </cell>
          <cell r="G123" t="str">
            <v>COMERCIAL</v>
          </cell>
          <cell r="H123" t="str">
            <v>01-GC-DT-01</v>
          </cell>
          <cell r="I123" t="str">
            <v>SERVICIO TECNICO</v>
          </cell>
          <cell r="J123" t="str">
            <v>AVIATUR</v>
          </cell>
          <cell r="K123" t="str">
            <v>BOGOTA</v>
          </cell>
          <cell r="L123">
            <v>37515</v>
          </cell>
          <cell r="M123" t="str">
            <v>ACTIVO</v>
          </cell>
          <cell r="N123">
            <v>350000</v>
          </cell>
          <cell r="O123">
            <v>609672</v>
          </cell>
          <cell r="P123">
            <v>15</v>
          </cell>
          <cell r="Q123">
            <v>304836</v>
          </cell>
          <cell r="R123">
            <v>0</v>
          </cell>
          <cell r="S123">
            <v>18750</v>
          </cell>
          <cell r="T123">
            <v>323586</v>
          </cell>
          <cell r="U123">
            <v>7000</v>
          </cell>
          <cell r="V123">
            <v>5910</v>
          </cell>
          <cell r="W123">
            <v>0</v>
          </cell>
          <cell r="X123">
            <v>5942</v>
          </cell>
          <cell r="Y123">
            <v>0</v>
          </cell>
          <cell r="Z123">
            <v>18852</v>
          </cell>
          <cell r="AA123">
            <v>304734</v>
          </cell>
          <cell r="AB123">
            <v>2059015940603</v>
          </cell>
          <cell r="AC123">
            <v>21000</v>
          </cell>
          <cell r="AD123">
            <v>23625</v>
          </cell>
          <cell r="AE123">
            <v>913.5</v>
          </cell>
          <cell r="AF123">
            <v>8300</v>
          </cell>
          <cell r="AG123">
            <v>358572.5</v>
          </cell>
        </row>
        <row r="124">
          <cell r="A124">
            <v>108</v>
          </cell>
          <cell r="B124">
            <v>52694875</v>
          </cell>
          <cell r="C124" t="str">
            <v>PRADA ORTIZ</v>
          </cell>
          <cell r="D124" t="str">
            <v>IRIS JAEL</v>
          </cell>
          <cell r="E124" t="str">
            <v>IRIS JAEL PRADA ORTIZ</v>
          </cell>
          <cell r="F124" t="str">
            <v>ASISTENTE TECNICO</v>
          </cell>
          <cell r="G124" t="str">
            <v>COMERCIAL</v>
          </cell>
          <cell r="H124" t="str">
            <v>01-GC-DT-01</v>
          </cell>
          <cell r="I124" t="str">
            <v>SERVICIO TECNICO</v>
          </cell>
          <cell r="J124" t="str">
            <v>AVIATUR</v>
          </cell>
          <cell r="K124" t="str">
            <v>BOGOTA</v>
          </cell>
          <cell r="L124">
            <v>37515</v>
          </cell>
          <cell r="M124" t="str">
            <v>ACTIVO</v>
          </cell>
          <cell r="N124">
            <v>332000</v>
          </cell>
          <cell r="O124">
            <v>449232</v>
          </cell>
          <cell r="P124">
            <v>15</v>
          </cell>
          <cell r="Q124">
            <v>224616</v>
          </cell>
          <cell r="R124">
            <v>0</v>
          </cell>
          <cell r="S124">
            <v>18750</v>
          </cell>
          <cell r="T124">
            <v>243366</v>
          </cell>
          <cell r="U124">
            <v>6640</v>
          </cell>
          <cell r="V124">
            <v>5610</v>
          </cell>
          <cell r="W124">
            <v>0</v>
          </cell>
          <cell r="Y124">
            <v>0</v>
          </cell>
          <cell r="Z124">
            <v>12250</v>
          </cell>
          <cell r="AA124">
            <v>231116</v>
          </cell>
          <cell r="AB124">
            <v>2059015940642</v>
          </cell>
          <cell r="AC124">
            <v>19920</v>
          </cell>
          <cell r="AD124">
            <v>22410</v>
          </cell>
          <cell r="AE124">
            <v>866.52</v>
          </cell>
          <cell r="AF124">
            <v>8300</v>
          </cell>
          <cell r="AG124">
            <v>282612.52</v>
          </cell>
        </row>
        <row r="125">
          <cell r="A125">
            <v>109</v>
          </cell>
          <cell r="B125">
            <v>80187676</v>
          </cell>
          <cell r="C125" t="str">
            <v>VIRVIESCAS ROJO</v>
          </cell>
          <cell r="D125" t="str">
            <v xml:space="preserve">BYRON </v>
          </cell>
          <cell r="E125" t="str">
            <v>BYRON  VIRVIESCAS ROJO</v>
          </cell>
          <cell r="F125" t="str">
            <v>TECNICO NIVEL 2</v>
          </cell>
          <cell r="G125" t="str">
            <v>COMERCIAL</v>
          </cell>
          <cell r="H125" t="str">
            <v>01-GC-DT-01</v>
          </cell>
          <cell r="I125" t="str">
            <v>SERVICIO TECNICO</v>
          </cell>
          <cell r="J125" t="str">
            <v>AVIATUR</v>
          </cell>
          <cell r="K125" t="str">
            <v>BOGOTA</v>
          </cell>
          <cell r="L125">
            <v>37696</v>
          </cell>
          <cell r="M125" t="str">
            <v>ACTIVO</v>
          </cell>
          <cell r="N125">
            <v>332000</v>
          </cell>
          <cell r="O125">
            <v>750000</v>
          </cell>
          <cell r="P125">
            <v>15</v>
          </cell>
          <cell r="Q125">
            <v>375000</v>
          </cell>
          <cell r="R125">
            <v>74000</v>
          </cell>
          <cell r="S125">
            <v>0</v>
          </cell>
          <cell r="T125">
            <v>449000</v>
          </cell>
          <cell r="U125">
            <v>6640</v>
          </cell>
          <cell r="V125">
            <v>5610</v>
          </cell>
          <cell r="W125">
            <v>0</v>
          </cell>
          <cell r="Y125">
            <v>0</v>
          </cell>
          <cell r="Z125">
            <v>12250</v>
          </cell>
          <cell r="AA125">
            <v>436750</v>
          </cell>
          <cell r="AB125" t="str">
            <v>007380547310 DAVIVIENDA</v>
          </cell>
          <cell r="AC125">
            <v>19920</v>
          </cell>
          <cell r="AD125">
            <v>22410</v>
          </cell>
          <cell r="AE125">
            <v>866.52</v>
          </cell>
          <cell r="AF125">
            <v>8300</v>
          </cell>
          <cell r="AG125">
            <v>488246.52</v>
          </cell>
        </row>
        <row r="126">
          <cell r="A126">
            <v>110</v>
          </cell>
          <cell r="B126">
            <v>79419501</v>
          </cell>
          <cell r="C126" t="str">
            <v>ZABALA CRUZ</v>
          </cell>
          <cell r="D126" t="str">
            <v>JUAN PATRICIO</v>
          </cell>
          <cell r="E126" t="str">
            <v>JUAN PATRICIO ZABALA CRUZ</v>
          </cell>
          <cell r="F126" t="str">
            <v>TECNICO NIVEL 2</v>
          </cell>
          <cell r="G126" t="str">
            <v>COMERCIAL</v>
          </cell>
          <cell r="H126" t="str">
            <v>01-GC-DT-01</v>
          </cell>
          <cell r="I126" t="str">
            <v>SERVICIO TECNICO</v>
          </cell>
          <cell r="J126" t="str">
            <v>AVIATUR</v>
          </cell>
          <cell r="K126" t="str">
            <v>BOGOTA</v>
          </cell>
          <cell r="L126">
            <v>37515</v>
          </cell>
          <cell r="M126" t="str">
            <v>ACTIVO</v>
          </cell>
          <cell r="N126">
            <v>600000</v>
          </cell>
          <cell r="O126">
            <v>1213996</v>
          </cell>
          <cell r="P126">
            <v>15</v>
          </cell>
          <cell r="Q126">
            <v>606998</v>
          </cell>
          <cell r="R126">
            <v>0</v>
          </cell>
          <cell r="S126">
            <v>0</v>
          </cell>
          <cell r="T126">
            <v>606998</v>
          </cell>
          <cell r="U126">
            <v>12000</v>
          </cell>
          <cell r="V126">
            <v>10130</v>
          </cell>
          <cell r="W126">
            <v>0</v>
          </cell>
          <cell r="Y126">
            <v>0</v>
          </cell>
          <cell r="Z126">
            <v>22130</v>
          </cell>
          <cell r="AA126">
            <v>584868</v>
          </cell>
          <cell r="AB126">
            <v>2059015940593</v>
          </cell>
          <cell r="AC126">
            <v>36000</v>
          </cell>
          <cell r="AD126">
            <v>40500</v>
          </cell>
          <cell r="AE126">
            <v>1566</v>
          </cell>
          <cell r="AF126">
            <v>8300</v>
          </cell>
          <cell r="AG126">
            <v>671234</v>
          </cell>
        </row>
        <row r="127">
          <cell r="A127">
            <v>111</v>
          </cell>
          <cell r="B127">
            <v>80168402</v>
          </cell>
          <cell r="C127" t="str">
            <v xml:space="preserve">OCHOA MORA </v>
          </cell>
          <cell r="D127" t="str">
            <v>HERNAN</v>
          </cell>
          <cell r="E127" t="str">
            <v xml:space="preserve">HERNAN OCHOA MORA </v>
          </cell>
          <cell r="F127" t="str">
            <v>TECNICO NIVEL 1</v>
          </cell>
          <cell r="G127" t="str">
            <v>COMERCIAL</v>
          </cell>
          <cell r="H127" t="str">
            <v>01-GC-DT-02</v>
          </cell>
          <cell r="I127" t="str">
            <v>SERVICIO TECNICO</v>
          </cell>
          <cell r="J127" t="str">
            <v>BELLSOUTH  ZONA INDUSTRIAL</v>
          </cell>
          <cell r="K127" t="str">
            <v>BOGOTA</v>
          </cell>
          <cell r="L127">
            <v>37515</v>
          </cell>
          <cell r="M127" t="str">
            <v>ACTIVO</v>
          </cell>
          <cell r="N127">
            <v>350000</v>
          </cell>
          <cell r="O127">
            <v>609672</v>
          </cell>
          <cell r="P127">
            <v>15</v>
          </cell>
          <cell r="Q127">
            <v>304836</v>
          </cell>
          <cell r="R127">
            <v>0</v>
          </cell>
          <cell r="S127">
            <v>18750</v>
          </cell>
          <cell r="T127">
            <v>323586</v>
          </cell>
          <cell r="U127">
            <v>7000</v>
          </cell>
          <cell r="V127">
            <v>5910</v>
          </cell>
          <cell r="W127">
            <v>0</v>
          </cell>
          <cell r="Y127">
            <v>0</v>
          </cell>
          <cell r="Z127">
            <v>12910</v>
          </cell>
          <cell r="AA127">
            <v>310676</v>
          </cell>
          <cell r="AB127">
            <v>2059015938921</v>
          </cell>
          <cell r="AC127">
            <v>21000</v>
          </cell>
          <cell r="AD127">
            <v>23625</v>
          </cell>
          <cell r="AE127">
            <v>913.5</v>
          </cell>
          <cell r="AF127">
            <v>8300</v>
          </cell>
          <cell r="AG127">
            <v>364514.5</v>
          </cell>
        </row>
        <row r="128">
          <cell r="A128">
            <v>112</v>
          </cell>
          <cell r="B128">
            <v>80155631</v>
          </cell>
          <cell r="C128" t="str">
            <v>RODRIGUEZ CUELLAR</v>
          </cell>
          <cell r="D128" t="str">
            <v>OSCAR JAVIER</v>
          </cell>
          <cell r="E128" t="str">
            <v>OSCAR JAVIER RODRIGUEZ CUELLAR</v>
          </cell>
          <cell r="F128" t="str">
            <v>TECNICO NIVEL 1</v>
          </cell>
          <cell r="G128" t="str">
            <v>COMERCIAL</v>
          </cell>
          <cell r="H128" t="str">
            <v>01-GC-DT-02</v>
          </cell>
          <cell r="I128" t="str">
            <v>SERVICIO TECNICO</v>
          </cell>
          <cell r="J128" t="str">
            <v>BELLSOUTH CLL 125</v>
          </cell>
          <cell r="K128" t="str">
            <v>BOGOTA</v>
          </cell>
          <cell r="L128">
            <v>37515</v>
          </cell>
          <cell r="M128" t="str">
            <v>ACTIVO</v>
          </cell>
          <cell r="N128">
            <v>350000</v>
          </cell>
          <cell r="O128">
            <v>609672</v>
          </cell>
          <cell r="P128">
            <v>15</v>
          </cell>
          <cell r="Q128">
            <v>304836</v>
          </cell>
          <cell r="R128">
            <v>0</v>
          </cell>
          <cell r="S128">
            <v>18750</v>
          </cell>
          <cell r="T128">
            <v>323586</v>
          </cell>
          <cell r="U128">
            <v>7000</v>
          </cell>
          <cell r="V128">
            <v>5910</v>
          </cell>
          <cell r="W128">
            <v>0</v>
          </cell>
          <cell r="Y128">
            <v>0</v>
          </cell>
          <cell r="Z128">
            <v>12910</v>
          </cell>
          <cell r="AA128">
            <v>310676</v>
          </cell>
          <cell r="AB128">
            <v>2072015825640</v>
          </cell>
          <cell r="AC128">
            <v>21000</v>
          </cell>
          <cell r="AD128">
            <v>23625</v>
          </cell>
          <cell r="AE128">
            <v>913.5</v>
          </cell>
          <cell r="AF128">
            <v>8300</v>
          </cell>
          <cell r="AG128">
            <v>364514.5</v>
          </cell>
        </row>
        <row r="129">
          <cell r="A129">
            <v>113</v>
          </cell>
          <cell r="B129">
            <v>52768416</v>
          </cell>
          <cell r="C129" t="str">
            <v>SOSA BARRETO</v>
          </cell>
          <cell r="D129" t="str">
            <v>DEICY LIYANNY</v>
          </cell>
          <cell r="E129" t="str">
            <v>DEICY LIYANNY SOSA BARRETO</v>
          </cell>
          <cell r="F129" t="str">
            <v>ASISTENTE TECNICO</v>
          </cell>
          <cell r="G129" t="str">
            <v>COMERCIAL</v>
          </cell>
          <cell r="H129" t="str">
            <v>01-GC-DT-02</v>
          </cell>
          <cell r="I129" t="str">
            <v>SERVICIO TECNICO</v>
          </cell>
          <cell r="J129" t="str">
            <v>BELLSOUTH  ZONA INDUSTRIAL</v>
          </cell>
          <cell r="K129" t="str">
            <v>BOGOTA</v>
          </cell>
          <cell r="L129">
            <v>37515</v>
          </cell>
          <cell r="M129" t="str">
            <v>ACTIVO</v>
          </cell>
          <cell r="N129">
            <v>332000</v>
          </cell>
          <cell r="O129">
            <v>449232</v>
          </cell>
          <cell r="P129">
            <v>15</v>
          </cell>
          <cell r="Q129">
            <v>224616</v>
          </cell>
          <cell r="R129">
            <v>0</v>
          </cell>
          <cell r="S129">
            <v>18750</v>
          </cell>
          <cell r="T129">
            <v>243366</v>
          </cell>
          <cell r="U129">
            <v>6640</v>
          </cell>
          <cell r="V129">
            <v>5610</v>
          </cell>
          <cell r="W129">
            <v>0</v>
          </cell>
          <cell r="Y129">
            <v>0</v>
          </cell>
          <cell r="Z129">
            <v>12250</v>
          </cell>
          <cell r="AA129">
            <v>231116</v>
          </cell>
          <cell r="AB129">
            <v>2059015940650</v>
          </cell>
          <cell r="AC129">
            <v>19920</v>
          </cell>
          <cell r="AD129">
            <v>22410</v>
          </cell>
          <cell r="AE129">
            <v>866.52</v>
          </cell>
          <cell r="AF129">
            <v>8300</v>
          </cell>
          <cell r="AG129">
            <v>282612.52</v>
          </cell>
        </row>
        <row r="130">
          <cell r="A130">
            <v>114</v>
          </cell>
          <cell r="B130">
            <v>52126428</v>
          </cell>
          <cell r="C130" t="str">
            <v>VELASQUEZ PEÑA</v>
          </cell>
          <cell r="D130" t="str">
            <v>SANDRA MILENA</v>
          </cell>
          <cell r="E130" t="str">
            <v>SANDRA MILENA VELASQUEZ PEÑA</v>
          </cell>
          <cell r="F130" t="str">
            <v>ASISTENTE TECNICO</v>
          </cell>
          <cell r="G130" t="str">
            <v>COMERCIAL</v>
          </cell>
          <cell r="H130" t="str">
            <v>01-GC-DT-03</v>
          </cell>
          <cell r="I130" t="str">
            <v>SERVICIO TECNICO</v>
          </cell>
          <cell r="J130" t="str">
            <v>BELLSOUTH  AV SUBA</v>
          </cell>
          <cell r="K130" t="str">
            <v>BOGOTA</v>
          </cell>
          <cell r="L130">
            <v>37515</v>
          </cell>
          <cell r="M130" t="str">
            <v>ACTIVO</v>
          </cell>
          <cell r="N130">
            <v>332000</v>
          </cell>
          <cell r="O130">
            <v>449232</v>
          </cell>
          <cell r="P130">
            <v>15</v>
          </cell>
          <cell r="Q130">
            <v>224616</v>
          </cell>
          <cell r="R130">
            <v>0</v>
          </cell>
          <cell r="S130">
            <v>18750</v>
          </cell>
          <cell r="T130">
            <v>243366</v>
          </cell>
          <cell r="U130">
            <v>6640</v>
          </cell>
          <cell r="V130">
            <v>5610</v>
          </cell>
          <cell r="W130">
            <v>0</v>
          </cell>
          <cell r="Y130">
            <v>0</v>
          </cell>
          <cell r="Z130">
            <v>12250</v>
          </cell>
          <cell r="AA130">
            <v>231116</v>
          </cell>
          <cell r="AB130">
            <v>2059015940667</v>
          </cell>
          <cell r="AC130">
            <v>19920</v>
          </cell>
          <cell r="AD130">
            <v>22410</v>
          </cell>
          <cell r="AE130">
            <v>866.52</v>
          </cell>
          <cell r="AF130">
            <v>8300</v>
          </cell>
          <cell r="AG130">
            <v>282612.52</v>
          </cell>
        </row>
        <row r="131">
          <cell r="A131">
            <v>115</v>
          </cell>
          <cell r="B131">
            <v>79810613</v>
          </cell>
          <cell r="C131" t="str">
            <v>ALGARRA GAITAN</v>
          </cell>
          <cell r="D131" t="str">
            <v xml:space="preserve">ALDEMAR </v>
          </cell>
          <cell r="E131" t="str">
            <v>ALDEMAR  ALGARRA GAITAN</v>
          </cell>
          <cell r="F131" t="str">
            <v>TECNICO NIVEL 1</v>
          </cell>
          <cell r="G131" t="str">
            <v>COMERCIAL</v>
          </cell>
          <cell r="H131" t="str">
            <v>01-GC-DT-04</v>
          </cell>
          <cell r="I131" t="str">
            <v>SERVICIO TECNICO</v>
          </cell>
          <cell r="J131" t="str">
            <v>AVIATUR</v>
          </cell>
          <cell r="K131" t="str">
            <v>BOGOTA</v>
          </cell>
          <cell r="L131">
            <v>37515</v>
          </cell>
          <cell r="M131" t="str">
            <v>ACTIVO</v>
          </cell>
          <cell r="N131">
            <v>400000</v>
          </cell>
          <cell r="O131">
            <v>609672</v>
          </cell>
          <cell r="P131">
            <v>15</v>
          </cell>
          <cell r="Q131">
            <v>304836</v>
          </cell>
          <cell r="R131">
            <v>0</v>
          </cell>
          <cell r="S131">
            <v>18750</v>
          </cell>
          <cell r="T131">
            <v>323586</v>
          </cell>
          <cell r="U131">
            <v>8000.0000000000009</v>
          </cell>
          <cell r="V131">
            <v>6750</v>
          </cell>
          <cell r="W131">
            <v>0</v>
          </cell>
          <cell r="Y131">
            <v>0</v>
          </cell>
          <cell r="Z131">
            <v>14750</v>
          </cell>
          <cell r="AA131">
            <v>308836</v>
          </cell>
          <cell r="AB131">
            <v>2024015741494</v>
          </cell>
          <cell r="AC131">
            <v>24000</v>
          </cell>
          <cell r="AD131">
            <v>27000</v>
          </cell>
          <cell r="AE131">
            <v>1044</v>
          </cell>
          <cell r="AF131">
            <v>8300</v>
          </cell>
          <cell r="AG131">
            <v>369180</v>
          </cell>
        </row>
        <row r="132">
          <cell r="A132">
            <v>116</v>
          </cell>
          <cell r="B132">
            <v>20371005</v>
          </cell>
          <cell r="C132" t="str">
            <v>CORREDOR VASQUEZ</v>
          </cell>
          <cell r="D132" t="str">
            <v>LILIANA MERCEDES</v>
          </cell>
          <cell r="E132" t="str">
            <v>LILIANA MERCEDES CORREDOR VASQUEZ</v>
          </cell>
          <cell r="F132" t="str">
            <v>ASISTENTE TECNICO</v>
          </cell>
          <cell r="G132" t="str">
            <v>COMERCIAL</v>
          </cell>
          <cell r="H132" t="str">
            <v>01-GC-DT-04</v>
          </cell>
          <cell r="I132" t="str">
            <v>SERVICIO TECNICO</v>
          </cell>
          <cell r="J132" t="str">
            <v>BELLSOUTH  CLL 125</v>
          </cell>
          <cell r="K132" t="str">
            <v>BOGOTA</v>
          </cell>
          <cell r="L132">
            <v>37696</v>
          </cell>
          <cell r="M132" t="str">
            <v>ACTIVO</v>
          </cell>
          <cell r="N132">
            <v>332000</v>
          </cell>
          <cell r="O132">
            <v>449232</v>
          </cell>
          <cell r="P132">
            <v>15</v>
          </cell>
          <cell r="Q132">
            <v>224616</v>
          </cell>
          <cell r="R132">
            <v>0</v>
          </cell>
          <cell r="S132">
            <v>18750</v>
          </cell>
          <cell r="T132">
            <v>243366</v>
          </cell>
          <cell r="U132">
            <v>6640</v>
          </cell>
          <cell r="V132">
            <v>5610</v>
          </cell>
          <cell r="W132">
            <v>0</v>
          </cell>
          <cell r="Y132">
            <v>0</v>
          </cell>
          <cell r="Z132">
            <v>12250</v>
          </cell>
          <cell r="AA132">
            <v>231116</v>
          </cell>
          <cell r="AB132" t="str">
            <v>000605006 BOGOTA</v>
          </cell>
          <cell r="AC132">
            <v>19920</v>
          </cell>
          <cell r="AD132">
            <v>22410</v>
          </cell>
          <cell r="AE132">
            <v>866.52</v>
          </cell>
          <cell r="AF132">
            <v>8300</v>
          </cell>
          <cell r="AG132">
            <v>282612.52</v>
          </cell>
        </row>
        <row r="133">
          <cell r="A133">
            <v>117</v>
          </cell>
          <cell r="B133">
            <v>86070548</v>
          </cell>
          <cell r="C133" t="str">
            <v>CIUODERIS APONTE</v>
          </cell>
          <cell r="D133" t="str">
            <v xml:space="preserve">NICOLAY </v>
          </cell>
          <cell r="E133" t="str">
            <v>NICOLAY  CIUODERIS APONTE</v>
          </cell>
          <cell r="F133" t="str">
            <v>TECNICO NIVEL 1</v>
          </cell>
          <cell r="G133" t="str">
            <v>COMERCIAL</v>
          </cell>
          <cell r="H133" t="str">
            <v>01-GC-DT-05</v>
          </cell>
          <cell r="I133" t="str">
            <v>SERVICIO TECNICO</v>
          </cell>
          <cell r="J133" t="str">
            <v xml:space="preserve">BELLSOUTH </v>
          </cell>
          <cell r="K133" t="str">
            <v>VILLAVICENCIO</v>
          </cell>
          <cell r="L133">
            <v>37515</v>
          </cell>
          <cell r="M133" t="str">
            <v>ACTIVO</v>
          </cell>
          <cell r="N133">
            <v>350000</v>
          </cell>
          <cell r="O133">
            <v>609672</v>
          </cell>
          <cell r="P133">
            <v>15</v>
          </cell>
          <cell r="Q133">
            <v>304836</v>
          </cell>
          <cell r="R133">
            <v>0</v>
          </cell>
          <cell r="S133">
            <v>18750</v>
          </cell>
          <cell r="T133">
            <v>323586</v>
          </cell>
          <cell r="U133">
            <v>7000</v>
          </cell>
          <cell r="V133">
            <v>5910</v>
          </cell>
          <cell r="W133">
            <v>0</v>
          </cell>
          <cell r="Y133">
            <v>0</v>
          </cell>
          <cell r="Z133">
            <v>12910</v>
          </cell>
          <cell r="AA133">
            <v>310676</v>
          </cell>
          <cell r="AB133">
            <v>6326005378086</v>
          </cell>
          <cell r="AC133">
            <v>21000</v>
          </cell>
          <cell r="AD133">
            <v>23625</v>
          </cell>
          <cell r="AE133">
            <v>913.5</v>
          </cell>
          <cell r="AF133">
            <v>8300</v>
          </cell>
          <cell r="AG133">
            <v>364514.5</v>
          </cell>
        </row>
        <row r="134">
          <cell r="A134">
            <v>118</v>
          </cell>
          <cell r="B134">
            <v>83116957</v>
          </cell>
          <cell r="C134" t="str">
            <v>GUTIERREZ ESPAÑA</v>
          </cell>
          <cell r="D134" t="str">
            <v xml:space="preserve">LUBIN ALFONSO </v>
          </cell>
          <cell r="E134" t="str">
            <v>LUBIN ALFONSO  GUTIERREZ ESPAÑA</v>
          </cell>
          <cell r="F134" t="str">
            <v>TECNICO NIVEL 1</v>
          </cell>
          <cell r="G134" t="str">
            <v>COMERCIAL</v>
          </cell>
          <cell r="H134" t="str">
            <v>01-GC-DT-06</v>
          </cell>
          <cell r="I134" t="str">
            <v>SERVICIO TECNICO</v>
          </cell>
          <cell r="J134" t="str">
            <v>BELLSOUTH</v>
          </cell>
          <cell r="K134" t="str">
            <v>NEIVA</v>
          </cell>
          <cell r="L134">
            <v>37515</v>
          </cell>
          <cell r="M134" t="str">
            <v>ACTIVO</v>
          </cell>
          <cell r="N134">
            <v>410400</v>
          </cell>
          <cell r="O134">
            <v>609672</v>
          </cell>
          <cell r="P134">
            <v>15</v>
          </cell>
          <cell r="Q134">
            <v>304836</v>
          </cell>
          <cell r="R134">
            <v>0</v>
          </cell>
          <cell r="S134">
            <v>18750</v>
          </cell>
          <cell r="T134">
            <v>323586</v>
          </cell>
          <cell r="U134">
            <v>8208</v>
          </cell>
          <cell r="V134">
            <v>6930</v>
          </cell>
          <cell r="W134">
            <v>0</v>
          </cell>
          <cell r="Y134">
            <v>0</v>
          </cell>
          <cell r="Z134">
            <v>15138</v>
          </cell>
          <cell r="AA134">
            <v>308448</v>
          </cell>
          <cell r="AB134">
            <v>8169005218994</v>
          </cell>
          <cell r="AC134">
            <v>24624</v>
          </cell>
          <cell r="AD134">
            <v>27702.000000000004</v>
          </cell>
          <cell r="AE134">
            <v>1071.144</v>
          </cell>
          <cell r="AF134">
            <v>8300</v>
          </cell>
          <cell r="AG134">
            <v>370145.14399999997</v>
          </cell>
        </row>
        <row r="135">
          <cell r="A135">
            <v>119</v>
          </cell>
          <cell r="B135">
            <v>79717154</v>
          </cell>
          <cell r="C135" t="str">
            <v>BEJARANO CUY</v>
          </cell>
          <cell r="D135" t="str">
            <v>LUIS FERNANDO</v>
          </cell>
          <cell r="E135" t="str">
            <v>LUIS FERNANDO BEJARANO CUY</v>
          </cell>
          <cell r="F135" t="str">
            <v>TECNICO NIVEL 2</v>
          </cell>
          <cell r="G135" t="str">
            <v>COMERCIAL</v>
          </cell>
          <cell r="H135" t="str">
            <v>01-GC-DT-99</v>
          </cell>
          <cell r="I135" t="str">
            <v>SERVICIO TECNICO</v>
          </cell>
          <cell r="J135" t="str">
            <v>AVIATUR</v>
          </cell>
          <cell r="K135" t="str">
            <v>BOGOTA</v>
          </cell>
          <cell r="L135">
            <v>37696</v>
          </cell>
          <cell r="M135" t="str">
            <v>INACTIVO</v>
          </cell>
          <cell r="N135">
            <v>332000</v>
          </cell>
          <cell r="O135">
            <v>500000</v>
          </cell>
          <cell r="P135">
            <v>15</v>
          </cell>
          <cell r="Q135">
            <v>250000.00000000003</v>
          </cell>
          <cell r="R135">
            <v>180500</v>
          </cell>
          <cell r="S135">
            <v>18750</v>
          </cell>
          <cell r="T135">
            <v>449250</v>
          </cell>
          <cell r="U135">
            <v>6640</v>
          </cell>
          <cell r="V135">
            <v>5610</v>
          </cell>
          <cell r="W135">
            <v>0</v>
          </cell>
          <cell r="Y135">
            <v>0</v>
          </cell>
          <cell r="Z135">
            <v>12250</v>
          </cell>
          <cell r="AA135">
            <v>437000</v>
          </cell>
          <cell r="AB135" t="str">
            <v>000604934 BOGOTA</v>
          </cell>
          <cell r="AC135">
            <v>19920</v>
          </cell>
          <cell r="AD135">
            <v>22410</v>
          </cell>
          <cell r="AE135">
            <v>14442</v>
          </cell>
          <cell r="AF135">
            <v>8300</v>
          </cell>
          <cell r="AG135">
            <v>502072</v>
          </cell>
        </row>
        <row r="136">
          <cell r="A136">
            <v>120</v>
          </cell>
          <cell r="B136">
            <v>80108009</v>
          </cell>
          <cell r="C136" t="str">
            <v>MORENO CESPEDES</v>
          </cell>
          <cell r="D136" t="str">
            <v>JAVIER MAURICIO</v>
          </cell>
          <cell r="E136" t="str">
            <v>JAVIER MAURICIO MORENO CESPEDES</v>
          </cell>
          <cell r="F136" t="str">
            <v>TECNICO NIVEL 2</v>
          </cell>
          <cell r="G136" t="str">
            <v>COMERCIAL</v>
          </cell>
          <cell r="H136" t="str">
            <v>01-GC-DT-99</v>
          </cell>
          <cell r="I136" t="str">
            <v>SERVICIO TECNICO</v>
          </cell>
          <cell r="J136" t="str">
            <v>AVIATUR</v>
          </cell>
          <cell r="K136" t="str">
            <v>BOGOTA</v>
          </cell>
          <cell r="L136">
            <v>37613</v>
          </cell>
          <cell r="M136" t="str">
            <v>ACTIVO</v>
          </cell>
          <cell r="N136">
            <v>332000</v>
          </cell>
          <cell r="O136">
            <v>962640</v>
          </cell>
          <cell r="P136">
            <v>15</v>
          </cell>
          <cell r="Q136">
            <v>481320</v>
          </cell>
          <cell r="R136">
            <v>105000</v>
          </cell>
          <cell r="S136">
            <v>0</v>
          </cell>
          <cell r="T136">
            <v>586320</v>
          </cell>
          <cell r="U136">
            <v>6640</v>
          </cell>
          <cell r="V136">
            <v>5610</v>
          </cell>
          <cell r="W136">
            <v>0</v>
          </cell>
          <cell r="Y136">
            <v>0</v>
          </cell>
          <cell r="Z136">
            <v>12250</v>
          </cell>
          <cell r="AA136">
            <v>574070</v>
          </cell>
          <cell r="AB136">
            <v>2079015761195</v>
          </cell>
          <cell r="AC136">
            <v>19920</v>
          </cell>
          <cell r="AD136">
            <v>22410</v>
          </cell>
          <cell r="AE136">
            <v>866.52</v>
          </cell>
          <cell r="AF136">
            <v>8300</v>
          </cell>
          <cell r="AG136">
            <v>625566.52</v>
          </cell>
        </row>
        <row r="137">
          <cell r="A137">
            <v>121</v>
          </cell>
          <cell r="B137">
            <v>79888199</v>
          </cell>
          <cell r="C137" t="str">
            <v>YAÑEZ LLERAS</v>
          </cell>
          <cell r="D137" t="str">
            <v>KAROL AUGUSTO</v>
          </cell>
          <cell r="E137" t="str">
            <v>KAROL AUGUSTO YAÑEZ LLERAS</v>
          </cell>
          <cell r="F137" t="str">
            <v>TECNICO NIVEL 2</v>
          </cell>
          <cell r="G137" t="str">
            <v>COMERCIAL</v>
          </cell>
          <cell r="H137" t="str">
            <v>01-GC-DT-99</v>
          </cell>
          <cell r="I137" t="str">
            <v>SERVICIO TECNICO</v>
          </cell>
          <cell r="J137" t="str">
            <v>AVIATUR</v>
          </cell>
          <cell r="K137" t="str">
            <v>BOGOTA</v>
          </cell>
          <cell r="L137">
            <v>37696</v>
          </cell>
          <cell r="M137" t="str">
            <v>ACTIVO</v>
          </cell>
          <cell r="N137">
            <v>332000</v>
          </cell>
          <cell r="O137">
            <v>500000</v>
          </cell>
          <cell r="P137">
            <v>15</v>
          </cell>
          <cell r="Q137">
            <v>250000.00000000003</v>
          </cell>
          <cell r="R137">
            <v>180500</v>
          </cell>
          <cell r="S137">
            <v>18750</v>
          </cell>
          <cell r="T137">
            <v>449250</v>
          </cell>
          <cell r="U137">
            <v>6640</v>
          </cell>
          <cell r="V137">
            <v>5610</v>
          </cell>
          <cell r="W137">
            <v>0</v>
          </cell>
          <cell r="Y137">
            <v>0</v>
          </cell>
          <cell r="Z137">
            <v>12250</v>
          </cell>
          <cell r="AA137">
            <v>437000</v>
          </cell>
          <cell r="AB137" t="str">
            <v>000604983 BOGOTA</v>
          </cell>
          <cell r="AC137">
            <v>19920</v>
          </cell>
          <cell r="AD137">
            <v>22410</v>
          </cell>
          <cell r="AE137">
            <v>14442</v>
          </cell>
          <cell r="AF137">
            <v>8300</v>
          </cell>
          <cell r="AG137">
            <v>502072</v>
          </cell>
        </row>
        <row r="138">
          <cell r="A138">
            <v>122</v>
          </cell>
          <cell r="B138">
            <v>80214858</v>
          </cell>
          <cell r="C138" t="str">
            <v>ACERO</v>
          </cell>
          <cell r="D138" t="str">
            <v xml:space="preserve">JAIME ANDRES </v>
          </cell>
          <cell r="E138" t="str">
            <v>JAIME ANDRES  ACERO</v>
          </cell>
          <cell r="F138" t="str">
            <v>TECNICO NIVEL 1</v>
          </cell>
          <cell r="G138" t="str">
            <v>COMERCIAL</v>
          </cell>
          <cell r="H138" t="str">
            <v>01-GG-BS-01</v>
          </cell>
          <cell r="I138" t="str">
            <v>SERVICIO TECNICO</v>
          </cell>
          <cell r="J138" t="str">
            <v>ZONA FRANCA</v>
          </cell>
          <cell r="K138" t="str">
            <v>BOGOTA</v>
          </cell>
          <cell r="L138">
            <v>37696</v>
          </cell>
          <cell r="M138" t="str">
            <v>ACTIVO</v>
          </cell>
          <cell r="N138">
            <v>332000</v>
          </cell>
          <cell r="O138">
            <v>300000</v>
          </cell>
          <cell r="P138">
            <v>15</v>
          </cell>
          <cell r="Q138">
            <v>150000</v>
          </cell>
          <cell r="R138">
            <v>85250</v>
          </cell>
          <cell r="S138">
            <v>0</v>
          </cell>
          <cell r="T138">
            <v>235250</v>
          </cell>
          <cell r="U138">
            <v>6640</v>
          </cell>
          <cell r="V138">
            <v>5610</v>
          </cell>
          <cell r="W138">
            <v>0</v>
          </cell>
          <cell r="Y138">
            <v>0</v>
          </cell>
          <cell r="Z138">
            <v>12250</v>
          </cell>
          <cell r="AA138">
            <v>223000</v>
          </cell>
          <cell r="AB138" t="str">
            <v>007380546916DAVIVIENDA</v>
          </cell>
          <cell r="AC138">
            <v>19920</v>
          </cell>
          <cell r="AD138">
            <v>22410</v>
          </cell>
          <cell r="AE138">
            <v>866.52</v>
          </cell>
          <cell r="AF138">
            <v>8300</v>
          </cell>
          <cell r="AG138">
            <v>274496.52</v>
          </cell>
        </row>
        <row r="139">
          <cell r="A139">
            <v>123</v>
          </cell>
          <cell r="B139">
            <v>79902905</v>
          </cell>
          <cell r="C139" t="str">
            <v>ANDRES TORRES</v>
          </cell>
          <cell r="D139" t="str">
            <v xml:space="preserve">GIOVANI </v>
          </cell>
          <cell r="E139" t="str">
            <v>GIOVANI  ANDRES TORRES</v>
          </cell>
          <cell r="F139" t="str">
            <v>TECNICO NIVEL 1</v>
          </cell>
          <cell r="G139" t="str">
            <v>COMERCIAL</v>
          </cell>
          <cell r="H139" t="str">
            <v>01-GG-BS-01</v>
          </cell>
          <cell r="I139" t="str">
            <v>SERVICIO TECNICO</v>
          </cell>
          <cell r="J139" t="str">
            <v>ZONA FRANCA</v>
          </cell>
          <cell r="K139" t="str">
            <v>BOGOTA</v>
          </cell>
          <cell r="L139">
            <v>37696</v>
          </cell>
          <cell r="M139" t="str">
            <v>ACTIVO</v>
          </cell>
          <cell r="N139">
            <v>332000</v>
          </cell>
          <cell r="O139">
            <v>300000</v>
          </cell>
          <cell r="P139">
            <v>15</v>
          </cell>
          <cell r="Q139">
            <v>150000</v>
          </cell>
          <cell r="R139">
            <v>58720</v>
          </cell>
          <cell r="S139">
            <v>0</v>
          </cell>
          <cell r="T139">
            <v>208720</v>
          </cell>
          <cell r="U139">
            <v>6640</v>
          </cell>
          <cell r="V139">
            <v>5610</v>
          </cell>
          <cell r="W139">
            <v>0</v>
          </cell>
          <cell r="Y139">
            <v>0</v>
          </cell>
          <cell r="Z139">
            <v>12250</v>
          </cell>
          <cell r="AA139">
            <v>196470</v>
          </cell>
          <cell r="AB139" t="str">
            <v>007380546932DAVIVIENDA</v>
          </cell>
          <cell r="AC139">
            <v>19920</v>
          </cell>
          <cell r="AD139">
            <v>22410</v>
          </cell>
          <cell r="AE139">
            <v>866.52</v>
          </cell>
          <cell r="AF139">
            <v>8300</v>
          </cell>
          <cell r="AG139">
            <v>247966.52000000002</v>
          </cell>
        </row>
        <row r="140">
          <cell r="A140">
            <v>124</v>
          </cell>
          <cell r="B140">
            <v>80066710</v>
          </cell>
          <cell r="C140" t="str">
            <v>CHAPARRO DIAZ</v>
          </cell>
          <cell r="D140" t="str">
            <v>NELSON JAVIER</v>
          </cell>
          <cell r="E140" t="str">
            <v>NELSON JAVIER CHAPARRO DIAZ</v>
          </cell>
          <cell r="F140" t="str">
            <v>TECNICO NIVEL 1</v>
          </cell>
          <cell r="G140" t="str">
            <v>COMERCIAL</v>
          </cell>
          <cell r="H140" t="str">
            <v>01-GG-BS-01</v>
          </cell>
          <cell r="I140" t="str">
            <v>SERVICIO TECNICO</v>
          </cell>
          <cell r="J140" t="str">
            <v>ZONA FRANCA</v>
          </cell>
          <cell r="K140" t="str">
            <v>BOGOTA</v>
          </cell>
          <cell r="L140">
            <v>37747</v>
          </cell>
          <cell r="M140" t="str">
            <v>INACTIVO</v>
          </cell>
          <cell r="N140">
            <v>332000</v>
          </cell>
          <cell r="O140">
            <v>300000</v>
          </cell>
          <cell r="P140">
            <v>0</v>
          </cell>
          <cell r="Q140">
            <v>0</v>
          </cell>
          <cell r="R140">
            <v>60800</v>
          </cell>
          <cell r="S140">
            <v>0</v>
          </cell>
          <cell r="T140">
            <v>60800</v>
          </cell>
          <cell r="U140">
            <v>0</v>
          </cell>
          <cell r="V140">
            <v>0</v>
          </cell>
          <cell r="W140">
            <v>0</v>
          </cell>
          <cell r="Y140">
            <v>0</v>
          </cell>
          <cell r="Z140">
            <v>0</v>
          </cell>
          <cell r="AA140">
            <v>60800</v>
          </cell>
          <cell r="AB140" t="str">
            <v>NUEVO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60800</v>
          </cell>
        </row>
        <row r="141">
          <cell r="A141">
            <v>125</v>
          </cell>
          <cell r="B141">
            <v>84083764</v>
          </cell>
          <cell r="C141" t="str">
            <v>FUNMAYOR CABRERA</v>
          </cell>
          <cell r="D141" t="str">
            <v>JORMAN JOHEL</v>
          </cell>
          <cell r="E141" t="str">
            <v>JORMAN JOHEL FUNMAYOR CABRERA</v>
          </cell>
          <cell r="F141" t="str">
            <v>TECNICO NIVEL 1</v>
          </cell>
          <cell r="G141" t="str">
            <v>COMERCIAL</v>
          </cell>
          <cell r="H141" t="str">
            <v>01-GG-BS-01</v>
          </cell>
          <cell r="I141" t="str">
            <v>SERVICIO TECNICO</v>
          </cell>
          <cell r="J141" t="str">
            <v>ZONA FRANCA</v>
          </cell>
          <cell r="K141" t="str">
            <v>BOGOTA</v>
          </cell>
          <cell r="L141">
            <v>37713</v>
          </cell>
          <cell r="M141" t="str">
            <v>INACTIVO</v>
          </cell>
          <cell r="N141">
            <v>332000</v>
          </cell>
          <cell r="O141">
            <v>300000</v>
          </cell>
          <cell r="P141">
            <v>0</v>
          </cell>
          <cell r="Q141">
            <v>0</v>
          </cell>
          <cell r="R141">
            <v>77200</v>
          </cell>
          <cell r="S141">
            <v>0</v>
          </cell>
          <cell r="T141">
            <v>77200</v>
          </cell>
          <cell r="U141">
            <v>0</v>
          </cell>
          <cell r="V141">
            <v>0</v>
          </cell>
          <cell r="W141">
            <v>0</v>
          </cell>
          <cell r="Y141">
            <v>0</v>
          </cell>
          <cell r="Z141">
            <v>0</v>
          </cell>
          <cell r="AA141">
            <v>77200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77200</v>
          </cell>
        </row>
        <row r="142">
          <cell r="A142">
            <v>126</v>
          </cell>
          <cell r="B142">
            <v>80245176</v>
          </cell>
          <cell r="C142" t="str">
            <v>SANCHEZ</v>
          </cell>
          <cell r="D142" t="str">
            <v xml:space="preserve">EDWIN JAVIER </v>
          </cell>
          <cell r="E142" t="str">
            <v>EDWIN JAVIER  SANCHEZ</v>
          </cell>
          <cell r="F142" t="str">
            <v>TECNICO NIVEL 1</v>
          </cell>
          <cell r="G142" t="str">
            <v>COMERCIAL</v>
          </cell>
          <cell r="H142" t="str">
            <v>01-GC-DT-01</v>
          </cell>
          <cell r="I142" t="str">
            <v>SERVICIO TECNICO</v>
          </cell>
          <cell r="J142" t="str">
            <v>ZONA FRANCA</v>
          </cell>
          <cell r="K142" t="str">
            <v>BOGOTA</v>
          </cell>
          <cell r="L142">
            <v>37696</v>
          </cell>
          <cell r="M142" t="str">
            <v>INACTIVO</v>
          </cell>
          <cell r="N142">
            <v>332000</v>
          </cell>
          <cell r="O142">
            <v>500000</v>
          </cell>
          <cell r="P142">
            <v>15</v>
          </cell>
          <cell r="Q142">
            <v>250000.00000000003</v>
          </cell>
          <cell r="R142">
            <v>143750</v>
          </cell>
          <cell r="S142">
            <v>18750</v>
          </cell>
          <cell r="T142">
            <v>412500</v>
          </cell>
          <cell r="U142">
            <v>6640</v>
          </cell>
          <cell r="V142">
            <v>5610</v>
          </cell>
          <cell r="W142">
            <v>0</v>
          </cell>
          <cell r="Y142">
            <v>0</v>
          </cell>
          <cell r="Z142">
            <v>12250</v>
          </cell>
          <cell r="AA142">
            <v>400250</v>
          </cell>
          <cell r="AB142" t="str">
            <v>007380546924DAVIVIENDA</v>
          </cell>
          <cell r="AC142">
            <v>19920</v>
          </cell>
          <cell r="AD142">
            <v>22410</v>
          </cell>
          <cell r="AE142">
            <v>14442</v>
          </cell>
          <cell r="AF142">
            <v>8300</v>
          </cell>
          <cell r="AG142">
            <v>465322</v>
          </cell>
        </row>
        <row r="143">
          <cell r="A143">
            <v>127</v>
          </cell>
          <cell r="B143">
            <v>17659358</v>
          </cell>
          <cell r="C143" t="str">
            <v>MENDEZ CALLO</v>
          </cell>
          <cell r="D143" t="str">
            <v>HAROLD</v>
          </cell>
          <cell r="E143" t="str">
            <v>HAROLD MENDEZ CALLO</v>
          </cell>
          <cell r="F143" t="str">
            <v>TECNICO NIVEL 1</v>
          </cell>
          <cell r="G143" t="str">
            <v>COMERCIAL</v>
          </cell>
          <cell r="H143" t="str">
            <v>01-GC-DT-99</v>
          </cell>
          <cell r="I143" t="str">
            <v>SERVICIO TECNICO</v>
          </cell>
          <cell r="J143" t="str">
            <v>ZONA FRANCA</v>
          </cell>
          <cell r="K143" t="str">
            <v>BOGOTA</v>
          </cell>
          <cell r="L143">
            <v>37722</v>
          </cell>
          <cell r="M143" t="str">
            <v>ACTIVO</v>
          </cell>
          <cell r="N143">
            <v>332000</v>
          </cell>
          <cell r="O143">
            <v>500000</v>
          </cell>
          <cell r="P143">
            <v>15</v>
          </cell>
          <cell r="Q143">
            <v>250000.00000000003</v>
          </cell>
          <cell r="R143">
            <v>180750</v>
          </cell>
          <cell r="S143">
            <v>18750</v>
          </cell>
          <cell r="T143">
            <v>449500</v>
          </cell>
          <cell r="U143">
            <v>6640</v>
          </cell>
          <cell r="V143">
            <v>5610</v>
          </cell>
          <cell r="W143">
            <v>0</v>
          </cell>
          <cell r="Y143">
            <v>0</v>
          </cell>
          <cell r="Z143">
            <v>12250</v>
          </cell>
          <cell r="AA143">
            <v>437250</v>
          </cell>
          <cell r="AB143" t="str">
            <v>NUEVO</v>
          </cell>
          <cell r="AC143">
            <v>19920</v>
          </cell>
          <cell r="AD143">
            <v>22410</v>
          </cell>
          <cell r="AE143">
            <v>14442</v>
          </cell>
          <cell r="AF143">
            <v>8300</v>
          </cell>
          <cell r="AG143">
            <v>502322</v>
          </cell>
        </row>
        <row r="144">
          <cell r="A144">
            <v>128</v>
          </cell>
          <cell r="B144">
            <v>16947534</v>
          </cell>
          <cell r="C144" t="str">
            <v>CALLE</v>
          </cell>
          <cell r="D144" t="str">
            <v>DIEGO ALEJANDRO</v>
          </cell>
          <cell r="E144" t="str">
            <v>DIEGO ALEJANDRO CALLE</v>
          </cell>
          <cell r="F144" t="str">
            <v>TECNICO NIVEL 1</v>
          </cell>
          <cell r="G144" t="str">
            <v>COMERCIAL</v>
          </cell>
          <cell r="H144" t="str">
            <v>02-GC-DT-00</v>
          </cell>
          <cell r="I144" t="str">
            <v>SERVICIO TECNICO</v>
          </cell>
          <cell r="J144" t="str">
            <v>CELLSTAR</v>
          </cell>
          <cell r="K144" t="str">
            <v>CALI</v>
          </cell>
          <cell r="L144">
            <v>37515</v>
          </cell>
          <cell r="M144" t="str">
            <v>ACTIVO</v>
          </cell>
          <cell r="N144">
            <v>350000</v>
          </cell>
          <cell r="O144">
            <v>609672</v>
          </cell>
          <cell r="P144">
            <v>15</v>
          </cell>
          <cell r="Q144">
            <v>304836</v>
          </cell>
          <cell r="R144">
            <v>50000</v>
          </cell>
          <cell r="S144">
            <v>18750</v>
          </cell>
          <cell r="T144">
            <v>373586</v>
          </cell>
          <cell r="U144">
            <v>7000</v>
          </cell>
          <cell r="V144">
            <v>5910</v>
          </cell>
          <cell r="W144">
            <v>0</v>
          </cell>
          <cell r="Y144">
            <v>0</v>
          </cell>
          <cell r="Z144">
            <v>12910</v>
          </cell>
          <cell r="AA144">
            <v>360676</v>
          </cell>
          <cell r="AB144">
            <v>3040011656932</v>
          </cell>
          <cell r="AC144">
            <v>21000</v>
          </cell>
          <cell r="AD144">
            <v>23625</v>
          </cell>
          <cell r="AE144">
            <v>913.5</v>
          </cell>
          <cell r="AF144">
            <v>8300</v>
          </cell>
          <cell r="AG144">
            <v>414514.5</v>
          </cell>
        </row>
        <row r="145">
          <cell r="A145">
            <v>129</v>
          </cell>
          <cell r="B145">
            <v>94511409</v>
          </cell>
          <cell r="C145" t="str">
            <v>GUARIN</v>
          </cell>
          <cell r="D145" t="str">
            <v>EDWIN ARMANDO</v>
          </cell>
          <cell r="E145" t="str">
            <v>EDWIN ARMANDO GUARIN</v>
          </cell>
          <cell r="F145" t="str">
            <v>COORDINADOR SERVICIO TECNICO</v>
          </cell>
          <cell r="G145" t="str">
            <v>COMERCIAL</v>
          </cell>
          <cell r="H145" t="str">
            <v>02-GC-DT-00</v>
          </cell>
          <cell r="I145" t="str">
            <v>SERVICIO TECNICO</v>
          </cell>
          <cell r="J145" t="str">
            <v>CELLSTAR</v>
          </cell>
          <cell r="K145" t="str">
            <v>CALI</v>
          </cell>
          <cell r="L145">
            <v>37573</v>
          </cell>
          <cell r="M145" t="str">
            <v>ACTIVO</v>
          </cell>
          <cell r="N145">
            <v>400000</v>
          </cell>
          <cell r="O145">
            <v>909160</v>
          </cell>
          <cell r="P145">
            <v>15</v>
          </cell>
          <cell r="Q145">
            <v>454580</v>
          </cell>
          <cell r="R145">
            <v>0</v>
          </cell>
          <cell r="S145">
            <v>0</v>
          </cell>
          <cell r="T145">
            <v>454580</v>
          </cell>
          <cell r="U145">
            <v>8000.0000000000009</v>
          </cell>
          <cell r="V145">
            <v>6750</v>
          </cell>
          <cell r="W145">
            <v>0</v>
          </cell>
          <cell r="Y145">
            <v>0</v>
          </cell>
          <cell r="Z145">
            <v>14750</v>
          </cell>
          <cell r="AA145">
            <v>439830</v>
          </cell>
          <cell r="AB145">
            <v>3041005295146</v>
          </cell>
          <cell r="AC145">
            <v>24000</v>
          </cell>
          <cell r="AD145">
            <v>27000</v>
          </cell>
          <cell r="AE145">
            <v>1044</v>
          </cell>
          <cell r="AF145">
            <v>8300</v>
          </cell>
          <cell r="AG145">
            <v>500174</v>
          </cell>
        </row>
        <row r="146">
          <cell r="A146">
            <v>130</v>
          </cell>
          <cell r="B146" t="str">
            <v>94.501.508</v>
          </cell>
          <cell r="C146" t="str">
            <v>JARAMILLO ORDOÑEZ</v>
          </cell>
          <cell r="D146" t="str">
            <v>RAUL ALEXANDER</v>
          </cell>
          <cell r="E146" t="str">
            <v>RAUL ALEXANDER JARAMILLO ORDOÑEZ</v>
          </cell>
          <cell r="F146" t="str">
            <v>ASISTENTE TECNICO</v>
          </cell>
          <cell r="G146" t="str">
            <v>COMERCIAL</v>
          </cell>
          <cell r="H146" t="str">
            <v>02-GC-DT-06</v>
          </cell>
          <cell r="I146" t="str">
            <v>SERVICIO TECNICO</v>
          </cell>
          <cell r="J146" t="str">
            <v>BELLSOUTH  CLL 125</v>
          </cell>
          <cell r="K146" t="str">
            <v>CALI</v>
          </cell>
          <cell r="L146">
            <v>37696</v>
          </cell>
          <cell r="M146" t="str">
            <v>ACTIVO</v>
          </cell>
          <cell r="N146">
            <v>332000</v>
          </cell>
          <cell r="O146">
            <v>411111.66666666669</v>
          </cell>
          <cell r="P146">
            <v>15</v>
          </cell>
          <cell r="Q146">
            <v>205555.83333333334</v>
          </cell>
          <cell r="R146">
            <v>0</v>
          </cell>
          <cell r="S146">
            <v>18750</v>
          </cell>
          <cell r="T146">
            <v>224305.83333333334</v>
          </cell>
          <cell r="U146">
            <v>6640</v>
          </cell>
          <cell r="V146">
            <v>5610</v>
          </cell>
          <cell r="W146">
            <v>0</v>
          </cell>
          <cell r="Y146">
            <v>0</v>
          </cell>
          <cell r="Z146">
            <v>12250</v>
          </cell>
          <cell r="AA146">
            <v>212055.83333333334</v>
          </cell>
          <cell r="AB146" t="str">
            <v>016170232553DAVIVIEND</v>
          </cell>
          <cell r="AC146">
            <v>19920</v>
          </cell>
          <cell r="AD146">
            <v>22410</v>
          </cell>
          <cell r="AE146">
            <v>866.52</v>
          </cell>
          <cell r="AF146">
            <v>8300</v>
          </cell>
          <cell r="AG146">
            <v>263552.35333333333</v>
          </cell>
        </row>
        <row r="147">
          <cell r="A147">
            <v>131</v>
          </cell>
          <cell r="B147">
            <v>94400557</v>
          </cell>
          <cell r="C147" t="str">
            <v>KULLMA ARAGON</v>
          </cell>
          <cell r="D147" t="str">
            <v>XAVIER</v>
          </cell>
          <cell r="E147" t="str">
            <v>XAVIER KULLMA ARAGON</v>
          </cell>
          <cell r="F147" t="str">
            <v>MENSAJERO SERVICIO TECNICO</v>
          </cell>
          <cell r="G147" t="str">
            <v>COMERCIAL</v>
          </cell>
          <cell r="H147" t="str">
            <v>02-GC-DT-00</v>
          </cell>
          <cell r="I147" t="str">
            <v>SERVICIO TECNICO</v>
          </cell>
          <cell r="J147" t="str">
            <v>CELLSTAR</v>
          </cell>
          <cell r="K147" t="str">
            <v>CALI</v>
          </cell>
          <cell r="L147">
            <v>37530</v>
          </cell>
          <cell r="M147" t="str">
            <v>ACTIVO</v>
          </cell>
          <cell r="N147">
            <v>332000</v>
          </cell>
          <cell r="O147">
            <v>551913</v>
          </cell>
          <cell r="P147">
            <v>15</v>
          </cell>
          <cell r="Q147">
            <v>275956.5</v>
          </cell>
          <cell r="R147">
            <v>0</v>
          </cell>
          <cell r="S147">
            <v>18750</v>
          </cell>
          <cell r="T147">
            <v>294706.5</v>
          </cell>
          <cell r="U147">
            <v>6640</v>
          </cell>
          <cell r="V147">
            <v>5610</v>
          </cell>
          <cell r="W147">
            <v>0</v>
          </cell>
          <cell r="Y147">
            <v>0</v>
          </cell>
          <cell r="Z147">
            <v>12250</v>
          </cell>
          <cell r="AA147">
            <v>282456.5</v>
          </cell>
          <cell r="AB147">
            <v>3041005284729</v>
          </cell>
          <cell r="AC147">
            <v>19920</v>
          </cell>
          <cell r="AD147">
            <v>22410</v>
          </cell>
          <cell r="AE147">
            <v>14442</v>
          </cell>
          <cell r="AF147">
            <v>8300</v>
          </cell>
          <cell r="AG147">
            <v>347528.5</v>
          </cell>
        </row>
        <row r="148">
          <cell r="A148">
            <v>132</v>
          </cell>
          <cell r="B148" t="str">
            <v>26.936.765</v>
          </cell>
          <cell r="C148" t="str">
            <v>LOAIZA MENDOZA</v>
          </cell>
          <cell r="D148" t="str">
            <v>DIEGO MARINO</v>
          </cell>
          <cell r="E148" t="str">
            <v>DIEGO MARINO LOAIZA MENDOZA</v>
          </cell>
          <cell r="F148" t="str">
            <v>ASISTENTE</v>
          </cell>
          <cell r="G148" t="str">
            <v>COMERCIAL</v>
          </cell>
          <cell r="H148" t="e">
            <v>#N/A</v>
          </cell>
          <cell r="I148" t="str">
            <v>SERVICIO TECNICO</v>
          </cell>
          <cell r="J148" t="str">
            <v>BELLSOUTH  CLL 125</v>
          </cell>
          <cell r="K148" t="str">
            <v>CALI</v>
          </cell>
          <cell r="L148">
            <v>37696</v>
          </cell>
          <cell r="M148" t="e">
            <v>#N/A</v>
          </cell>
          <cell r="N148">
            <v>332000</v>
          </cell>
          <cell r="O148">
            <v>411111.66666666669</v>
          </cell>
          <cell r="P148">
            <v>15</v>
          </cell>
          <cell r="Q148">
            <v>205555.83333333334</v>
          </cell>
          <cell r="R148">
            <v>0</v>
          </cell>
          <cell r="S148">
            <v>18750</v>
          </cell>
          <cell r="T148">
            <v>224305.83333333334</v>
          </cell>
          <cell r="U148">
            <v>6640</v>
          </cell>
          <cell r="V148">
            <v>5610</v>
          </cell>
          <cell r="W148">
            <v>0</v>
          </cell>
          <cell r="X148">
            <v>45300</v>
          </cell>
          <cell r="Y148">
            <v>0</v>
          </cell>
          <cell r="Z148">
            <v>57550</v>
          </cell>
          <cell r="AA148">
            <v>166755.83333333334</v>
          </cell>
          <cell r="AB148" t="str">
            <v>016170232413DAVIVIEND</v>
          </cell>
          <cell r="AC148">
            <v>19920</v>
          </cell>
          <cell r="AD148">
            <v>22410</v>
          </cell>
          <cell r="AE148">
            <v>866.52</v>
          </cell>
          <cell r="AF148">
            <v>8300</v>
          </cell>
          <cell r="AG148">
            <v>218252.35333333333</v>
          </cell>
        </row>
        <row r="149">
          <cell r="A149">
            <v>133</v>
          </cell>
          <cell r="B149">
            <v>6394362</v>
          </cell>
          <cell r="C149" t="str">
            <v>QUEVEDO VELASQUEZ</v>
          </cell>
          <cell r="D149" t="str">
            <v>ANDRES</v>
          </cell>
          <cell r="E149" t="str">
            <v>ANDRES QUEVEDO VELASQUEZ</v>
          </cell>
          <cell r="F149" t="str">
            <v>TECNICO NIVEL 1</v>
          </cell>
          <cell r="G149" t="str">
            <v>COMERCIAL</v>
          </cell>
          <cell r="H149" t="str">
            <v>02-GC-DT-00</v>
          </cell>
          <cell r="I149" t="str">
            <v>SERVICIO TECNICO</v>
          </cell>
          <cell r="J149" t="str">
            <v xml:space="preserve">BELLSOUTH </v>
          </cell>
          <cell r="K149" t="str">
            <v>TULUA</v>
          </cell>
          <cell r="L149">
            <v>37515</v>
          </cell>
          <cell r="M149" t="str">
            <v>ACTIVO</v>
          </cell>
          <cell r="N149">
            <v>332000</v>
          </cell>
          <cell r="O149">
            <v>609672</v>
          </cell>
          <cell r="P149">
            <v>15</v>
          </cell>
          <cell r="Q149">
            <v>304836</v>
          </cell>
          <cell r="R149">
            <v>0</v>
          </cell>
          <cell r="S149">
            <v>18750</v>
          </cell>
          <cell r="T149">
            <v>323586</v>
          </cell>
          <cell r="U149">
            <v>6640</v>
          </cell>
          <cell r="V149">
            <v>5610</v>
          </cell>
          <cell r="W149">
            <v>0</v>
          </cell>
          <cell r="Y149">
            <v>0</v>
          </cell>
          <cell r="Z149">
            <v>12250</v>
          </cell>
          <cell r="AA149">
            <v>311336</v>
          </cell>
          <cell r="AB149">
            <v>3044005179783</v>
          </cell>
          <cell r="AC149">
            <v>19920</v>
          </cell>
          <cell r="AD149">
            <v>22410</v>
          </cell>
          <cell r="AE149">
            <v>866.52</v>
          </cell>
          <cell r="AF149">
            <v>8300</v>
          </cell>
          <cell r="AG149">
            <v>362832.52</v>
          </cell>
        </row>
        <row r="150">
          <cell r="A150">
            <v>134</v>
          </cell>
          <cell r="B150">
            <v>94452707</v>
          </cell>
          <cell r="C150" t="str">
            <v>VALENCIA RIOS</v>
          </cell>
          <cell r="D150" t="str">
            <v>LUIS ENRIQUE</v>
          </cell>
          <cell r="E150" t="str">
            <v>LUIS ENRIQUE VALENCIA RIOS</v>
          </cell>
          <cell r="F150" t="str">
            <v>TECNICO NIVEL 2</v>
          </cell>
          <cell r="G150" t="str">
            <v>COMERCIAL</v>
          </cell>
          <cell r="H150" t="str">
            <v>02-GC-DT-00</v>
          </cell>
          <cell r="I150" t="str">
            <v>SERVICIO TECNICO</v>
          </cell>
          <cell r="J150" t="str">
            <v>CELLSTAR</v>
          </cell>
          <cell r="K150" t="str">
            <v>CALI</v>
          </cell>
          <cell r="L150">
            <v>37515</v>
          </cell>
          <cell r="M150" t="str">
            <v>ACTIVO</v>
          </cell>
          <cell r="N150">
            <v>550000</v>
          </cell>
          <cell r="O150">
            <v>855680</v>
          </cell>
          <cell r="P150">
            <v>15</v>
          </cell>
          <cell r="Q150">
            <v>427840</v>
          </cell>
          <cell r="R150">
            <v>50000</v>
          </cell>
          <cell r="S150">
            <v>0</v>
          </cell>
          <cell r="T150">
            <v>477840</v>
          </cell>
          <cell r="U150">
            <v>11000</v>
          </cell>
          <cell r="V150">
            <v>9290</v>
          </cell>
          <cell r="W150">
            <v>0</v>
          </cell>
          <cell r="Y150">
            <v>0</v>
          </cell>
          <cell r="Z150">
            <v>20290</v>
          </cell>
          <cell r="AA150">
            <v>457550</v>
          </cell>
          <cell r="AB150">
            <v>3040011656940</v>
          </cell>
          <cell r="AC150">
            <v>33000</v>
          </cell>
          <cell r="AD150">
            <v>37125</v>
          </cell>
          <cell r="AE150">
            <v>1435.5</v>
          </cell>
          <cell r="AF150">
            <v>8300</v>
          </cell>
          <cell r="AG150">
            <v>537410.5</v>
          </cell>
        </row>
        <row r="151">
          <cell r="A151">
            <v>135</v>
          </cell>
          <cell r="B151">
            <v>94521389</v>
          </cell>
          <cell r="C151" t="str">
            <v>LOPEZ GOMEZ</v>
          </cell>
          <cell r="D151" t="str">
            <v>EDUARDO ANTONIO</v>
          </cell>
          <cell r="E151" t="str">
            <v>EDUARDO ANTONIO LOPEZ GOMEZ</v>
          </cell>
          <cell r="F151" t="str">
            <v>TECNICO NIVEL 1</v>
          </cell>
          <cell r="G151" t="str">
            <v>COMERCIAL</v>
          </cell>
          <cell r="H151" t="str">
            <v>02-GC-DT-02</v>
          </cell>
          <cell r="I151" t="str">
            <v>SERVICIO TECNICO</v>
          </cell>
          <cell r="J151" t="str">
            <v>CELLSTAR</v>
          </cell>
          <cell r="K151" t="str">
            <v>CALI</v>
          </cell>
          <cell r="L151">
            <v>37515</v>
          </cell>
          <cell r="M151" t="str">
            <v>ACTIVO</v>
          </cell>
          <cell r="N151">
            <v>332000</v>
          </cell>
          <cell r="O151">
            <v>609672</v>
          </cell>
          <cell r="P151">
            <v>15</v>
          </cell>
          <cell r="Q151">
            <v>304836</v>
          </cell>
          <cell r="R151">
            <v>50000</v>
          </cell>
          <cell r="S151">
            <v>18750</v>
          </cell>
          <cell r="T151">
            <v>373586</v>
          </cell>
          <cell r="U151">
            <v>6640</v>
          </cell>
          <cell r="V151">
            <v>5610</v>
          </cell>
          <cell r="W151">
            <v>0</v>
          </cell>
          <cell r="Y151">
            <v>0</v>
          </cell>
          <cell r="Z151">
            <v>12250</v>
          </cell>
          <cell r="AA151">
            <v>361336</v>
          </cell>
          <cell r="AB151">
            <v>3044005179769</v>
          </cell>
          <cell r="AC151">
            <v>19920</v>
          </cell>
          <cell r="AD151">
            <v>22410</v>
          </cell>
          <cell r="AE151">
            <v>866.52</v>
          </cell>
          <cell r="AF151">
            <v>8300</v>
          </cell>
          <cell r="AG151">
            <v>412832.52</v>
          </cell>
        </row>
        <row r="152">
          <cell r="A152">
            <v>136</v>
          </cell>
          <cell r="B152">
            <v>16934463</v>
          </cell>
          <cell r="C152" t="str">
            <v>LORZA NOVOA</v>
          </cell>
          <cell r="D152" t="str">
            <v>ALEXANDER</v>
          </cell>
          <cell r="E152" t="str">
            <v>ALEXANDER LORZA NOVOA</v>
          </cell>
          <cell r="F152" t="str">
            <v>ASISTENTE TECNICO</v>
          </cell>
          <cell r="G152" t="str">
            <v>COMERCIAL</v>
          </cell>
          <cell r="H152" t="str">
            <v>02-GC-DT-02</v>
          </cell>
          <cell r="I152" t="str">
            <v>SERVICIO TECNICO</v>
          </cell>
          <cell r="J152" t="str">
            <v>BELLSOUTH CENTENARIO</v>
          </cell>
          <cell r="K152" t="str">
            <v>CALI</v>
          </cell>
          <cell r="L152">
            <v>37591</v>
          </cell>
          <cell r="M152" t="str">
            <v>ACTIVO</v>
          </cell>
          <cell r="N152">
            <v>332000</v>
          </cell>
          <cell r="O152">
            <v>449232</v>
          </cell>
          <cell r="P152">
            <v>15</v>
          </cell>
          <cell r="Q152">
            <v>224616</v>
          </cell>
          <cell r="R152">
            <v>0</v>
          </cell>
          <cell r="S152">
            <v>18750</v>
          </cell>
          <cell r="T152">
            <v>243366</v>
          </cell>
          <cell r="U152">
            <v>6640</v>
          </cell>
          <cell r="V152">
            <v>5610</v>
          </cell>
          <cell r="W152">
            <v>0</v>
          </cell>
          <cell r="Y152">
            <v>0</v>
          </cell>
          <cell r="Z152">
            <v>12250</v>
          </cell>
          <cell r="AA152">
            <v>231116</v>
          </cell>
          <cell r="AB152">
            <v>3044003184708</v>
          </cell>
          <cell r="AC152">
            <v>19920</v>
          </cell>
          <cell r="AD152">
            <v>22410</v>
          </cell>
          <cell r="AE152">
            <v>866.52</v>
          </cell>
          <cell r="AF152">
            <v>8300</v>
          </cell>
          <cell r="AG152">
            <v>282612.52</v>
          </cell>
        </row>
        <row r="153">
          <cell r="A153">
            <v>137</v>
          </cell>
          <cell r="B153">
            <v>94473583</v>
          </cell>
          <cell r="C153" t="str">
            <v xml:space="preserve">RAMIREZ </v>
          </cell>
          <cell r="D153" t="str">
            <v>RUBEN DARIO</v>
          </cell>
          <cell r="E153" t="str">
            <v xml:space="preserve">RUBEN DARIO RAMIREZ </v>
          </cell>
          <cell r="F153" t="str">
            <v>TECNICO NIVEL 1</v>
          </cell>
          <cell r="G153" t="str">
            <v>COMERCIAL</v>
          </cell>
          <cell r="H153" t="str">
            <v>02-GC-DT-02</v>
          </cell>
          <cell r="I153" t="str">
            <v>SERVICIO TECNICO</v>
          </cell>
          <cell r="J153" t="str">
            <v>CELLSTAR</v>
          </cell>
          <cell r="K153" t="str">
            <v>CALI</v>
          </cell>
          <cell r="L153">
            <v>37515</v>
          </cell>
          <cell r="M153" t="str">
            <v>ACTIVO</v>
          </cell>
          <cell r="N153">
            <v>350000</v>
          </cell>
          <cell r="O153">
            <v>609672</v>
          </cell>
          <cell r="P153">
            <v>15</v>
          </cell>
          <cell r="Q153">
            <v>304836</v>
          </cell>
          <cell r="R153">
            <v>50000</v>
          </cell>
          <cell r="S153">
            <v>18750</v>
          </cell>
          <cell r="T153">
            <v>373586</v>
          </cell>
          <cell r="U153">
            <v>7000</v>
          </cell>
          <cell r="V153">
            <v>5910</v>
          </cell>
          <cell r="W153">
            <v>0</v>
          </cell>
          <cell r="Y153">
            <v>0</v>
          </cell>
          <cell r="Z153">
            <v>12910</v>
          </cell>
          <cell r="AA153">
            <v>360676</v>
          </cell>
          <cell r="AB153">
            <v>3044005178726</v>
          </cell>
          <cell r="AC153">
            <v>21000</v>
          </cell>
          <cell r="AD153">
            <v>23625</v>
          </cell>
          <cell r="AE153">
            <v>913.5</v>
          </cell>
          <cell r="AF153">
            <v>8300</v>
          </cell>
          <cell r="AG153">
            <v>414514.5</v>
          </cell>
        </row>
        <row r="154">
          <cell r="A154">
            <v>138</v>
          </cell>
          <cell r="B154">
            <v>25280147</v>
          </cell>
          <cell r="C154" t="str">
            <v xml:space="preserve">ESTELA </v>
          </cell>
          <cell r="D154" t="str">
            <v>ADRIANA NEREIDA</v>
          </cell>
          <cell r="E154" t="str">
            <v xml:space="preserve">ADRIANA NEREIDA ESTELA </v>
          </cell>
          <cell r="F154" t="str">
            <v>TECNICO NIVEL 1</v>
          </cell>
          <cell r="G154" t="str">
            <v>COMERCIAL</v>
          </cell>
          <cell r="H154" t="str">
            <v>02-GC-DT-03</v>
          </cell>
          <cell r="I154" t="str">
            <v>SERVICIO TECNICO</v>
          </cell>
          <cell r="J154" t="str">
            <v>BELLSOUTH LIMONAR</v>
          </cell>
          <cell r="K154" t="str">
            <v>CALI</v>
          </cell>
          <cell r="L154">
            <v>37515</v>
          </cell>
          <cell r="M154" t="str">
            <v>ACTIVO</v>
          </cell>
          <cell r="N154">
            <v>350000</v>
          </cell>
          <cell r="O154">
            <v>609672</v>
          </cell>
          <cell r="P154">
            <v>15</v>
          </cell>
          <cell r="Q154">
            <v>304836</v>
          </cell>
          <cell r="R154">
            <v>50000</v>
          </cell>
          <cell r="S154">
            <v>18750</v>
          </cell>
          <cell r="T154">
            <v>373586</v>
          </cell>
          <cell r="U154">
            <v>7000</v>
          </cell>
          <cell r="V154">
            <v>5910</v>
          </cell>
          <cell r="W154">
            <v>0</v>
          </cell>
          <cell r="Y154">
            <v>0</v>
          </cell>
          <cell r="Z154">
            <v>12910</v>
          </cell>
          <cell r="AA154">
            <v>360676</v>
          </cell>
          <cell r="AB154">
            <v>3008011590239</v>
          </cell>
          <cell r="AC154">
            <v>21000</v>
          </cell>
          <cell r="AD154">
            <v>23625</v>
          </cell>
          <cell r="AE154">
            <v>913.5</v>
          </cell>
          <cell r="AF154">
            <v>8300</v>
          </cell>
          <cell r="AG154">
            <v>414514.5</v>
          </cell>
        </row>
        <row r="155">
          <cell r="A155">
            <v>139</v>
          </cell>
          <cell r="B155">
            <v>16941180</v>
          </cell>
          <cell r="C155" t="str">
            <v>CAICEDO</v>
          </cell>
          <cell r="D155" t="str">
            <v>WALTER</v>
          </cell>
          <cell r="E155" t="str">
            <v>WALTER CAICEDO</v>
          </cell>
          <cell r="F155" t="str">
            <v>TECNICO NIVEL 1</v>
          </cell>
          <cell r="G155" t="str">
            <v>COMERCIAL</v>
          </cell>
          <cell r="H155" t="str">
            <v>02-GC-DT-04</v>
          </cell>
          <cell r="I155" t="str">
            <v>SERVICIO TECNICO</v>
          </cell>
          <cell r="J155" t="str">
            <v>BELLSOUTH  CLLE 9</v>
          </cell>
          <cell r="K155" t="str">
            <v>CALI</v>
          </cell>
          <cell r="L155">
            <v>37515</v>
          </cell>
          <cell r="M155" t="str">
            <v>ACTIVO</v>
          </cell>
          <cell r="N155">
            <v>350000</v>
          </cell>
          <cell r="O155">
            <v>609672</v>
          </cell>
          <cell r="P155">
            <v>15</v>
          </cell>
          <cell r="Q155">
            <v>304836</v>
          </cell>
          <cell r="R155">
            <v>50000</v>
          </cell>
          <cell r="S155">
            <v>18750</v>
          </cell>
          <cell r="T155">
            <v>373586</v>
          </cell>
          <cell r="U155">
            <v>7000</v>
          </cell>
          <cell r="V155">
            <v>5910</v>
          </cell>
          <cell r="W155">
            <v>0</v>
          </cell>
          <cell r="Y155">
            <v>0</v>
          </cell>
          <cell r="Z155">
            <v>12910</v>
          </cell>
          <cell r="AA155">
            <v>360676</v>
          </cell>
          <cell r="AB155">
            <v>3005011520266</v>
          </cell>
          <cell r="AC155">
            <v>21000</v>
          </cell>
          <cell r="AD155">
            <v>23625</v>
          </cell>
          <cell r="AE155">
            <v>913.5</v>
          </cell>
          <cell r="AF155">
            <v>8300</v>
          </cell>
          <cell r="AG155">
            <v>414514.5</v>
          </cell>
        </row>
        <row r="156">
          <cell r="A156">
            <v>140</v>
          </cell>
          <cell r="B156">
            <v>94441257</v>
          </cell>
          <cell r="C156" t="str">
            <v>CAICEDO</v>
          </cell>
          <cell r="D156" t="str">
            <v>PABLO EMILIO</v>
          </cell>
          <cell r="E156" t="str">
            <v>PABLO EMILIO CAICEDO</v>
          </cell>
          <cell r="F156" t="str">
            <v>TECNICO NIVEL 1</v>
          </cell>
          <cell r="G156" t="str">
            <v>COMERCIAL</v>
          </cell>
          <cell r="H156" t="str">
            <v>02-GC-DT-05</v>
          </cell>
          <cell r="I156" t="str">
            <v>SERVICIO TECNICO</v>
          </cell>
          <cell r="J156" t="str">
            <v>BELLSOUTH B/VENTURA</v>
          </cell>
          <cell r="K156" t="str">
            <v>B/VENTURA</v>
          </cell>
          <cell r="L156">
            <v>37515</v>
          </cell>
          <cell r="M156" t="str">
            <v>ACTIVO</v>
          </cell>
          <cell r="N156">
            <v>350000</v>
          </cell>
          <cell r="O156">
            <v>609672</v>
          </cell>
          <cell r="P156">
            <v>15</v>
          </cell>
          <cell r="Q156">
            <v>304836</v>
          </cell>
          <cell r="R156">
            <v>0</v>
          </cell>
          <cell r="S156">
            <v>18750</v>
          </cell>
          <cell r="T156">
            <v>323586</v>
          </cell>
          <cell r="U156">
            <v>7000</v>
          </cell>
          <cell r="V156">
            <v>5910</v>
          </cell>
          <cell r="W156">
            <v>0</v>
          </cell>
          <cell r="Y156">
            <v>0</v>
          </cell>
          <cell r="Z156">
            <v>12910</v>
          </cell>
          <cell r="AA156">
            <v>310676</v>
          </cell>
          <cell r="AB156" t="str">
            <v>186242657 Bco Bta</v>
          </cell>
          <cell r="AC156">
            <v>21000</v>
          </cell>
          <cell r="AD156">
            <v>23625</v>
          </cell>
          <cell r="AE156">
            <v>913.5</v>
          </cell>
          <cell r="AF156">
            <v>8300</v>
          </cell>
          <cell r="AG156">
            <v>364514.5</v>
          </cell>
        </row>
        <row r="157">
          <cell r="A157">
            <v>141</v>
          </cell>
          <cell r="B157">
            <v>6499087</v>
          </cell>
          <cell r="C157" t="str">
            <v xml:space="preserve">ROMERO HENAO </v>
          </cell>
          <cell r="D157" t="str">
            <v>ANDRES FERNANDO</v>
          </cell>
          <cell r="E157" t="str">
            <v xml:space="preserve">ANDRES FERNANDO ROMERO HENAO </v>
          </cell>
          <cell r="F157" t="str">
            <v>TECNICO NIVEL 1</v>
          </cell>
          <cell r="G157" t="str">
            <v>COMERCIAL</v>
          </cell>
          <cell r="H157" t="str">
            <v>02-GC-DT-06</v>
          </cell>
          <cell r="I157" t="str">
            <v>SERVICIO TECNICO</v>
          </cell>
          <cell r="J157" t="str">
            <v>BELLSOUTH TULUA</v>
          </cell>
          <cell r="K157" t="str">
            <v>TULUA</v>
          </cell>
          <cell r="L157">
            <v>37515</v>
          </cell>
          <cell r="M157" t="str">
            <v>INACTIVO</v>
          </cell>
          <cell r="N157">
            <v>350000</v>
          </cell>
          <cell r="O157">
            <v>609672</v>
          </cell>
          <cell r="P157">
            <v>15</v>
          </cell>
          <cell r="Q157">
            <v>304836</v>
          </cell>
          <cell r="R157">
            <v>0</v>
          </cell>
          <cell r="S157">
            <v>18750</v>
          </cell>
          <cell r="T157">
            <v>323586</v>
          </cell>
          <cell r="U157">
            <v>7000</v>
          </cell>
          <cell r="V157">
            <v>5910</v>
          </cell>
          <cell r="W157">
            <v>0</v>
          </cell>
          <cell r="Y157">
            <v>0</v>
          </cell>
          <cell r="Z157">
            <v>12910</v>
          </cell>
          <cell r="AA157">
            <v>310676</v>
          </cell>
          <cell r="AB157">
            <v>3063011603597</v>
          </cell>
          <cell r="AC157">
            <v>21000</v>
          </cell>
          <cell r="AD157">
            <v>23625</v>
          </cell>
          <cell r="AE157">
            <v>913.5</v>
          </cell>
          <cell r="AF157">
            <v>8300</v>
          </cell>
          <cell r="AG157">
            <v>364514.5</v>
          </cell>
        </row>
        <row r="158">
          <cell r="A158">
            <v>142</v>
          </cell>
          <cell r="B158">
            <v>98397289</v>
          </cell>
          <cell r="C158" t="str">
            <v>NAVARRO CAICEDO</v>
          </cell>
          <cell r="D158" t="str">
            <v>JORGE ALBERTO</v>
          </cell>
          <cell r="E158" t="str">
            <v>JORGE ALBERTO NAVARRO CAICEDO</v>
          </cell>
          <cell r="F158" t="str">
            <v>TECNICO NIVEL 1</v>
          </cell>
          <cell r="G158" t="str">
            <v>COMERCIAL</v>
          </cell>
          <cell r="H158" t="str">
            <v>02-GC-DT-08</v>
          </cell>
          <cell r="I158" t="str">
            <v>SERVICIO TECNICO</v>
          </cell>
          <cell r="J158" t="str">
            <v>CVS PASTO</v>
          </cell>
          <cell r="K158" t="str">
            <v>PASTO</v>
          </cell>
          <cell r="L158">
            <v>37515</v>
          </cell>
          <cell r="M158" t="str">
            <v>ACTIVO</v>
          </cell>
          <cell r="N158">
            <v>332000</v>
          </cell>
          <cell r="O158">
            <v>609672</v>
          </cell>
          <cell r="P158">
            <v>15</v>
          </cell>
          <cell r="Q158">
            <v>304836</v>
          </cell>
          <cell r="R158">
            <v>0</v>
          </cell>
          <cell r="S158">
            <v>18750</v>
          </cell>
          <cell r="T158">
            <v>323586</v>
          </cell>
          <cell r="U158">
            <v>6640</v>
          </cell>
          <cell r="V158">
            <v>5610</v>
          </cell>
          <cell r="W158">
            <v>0</v>
          </cell>
          <cell r="Y158">
            <v>0</v>
          </cell>
          <cell r="Z158">
            <v>12250</v>
          </cell>
          <cell r="AA158">
            <v>311336</v>
          </cell>
          <cell r="AB158">
            <v>8388011618146</v>
          </cell>
          <cell r="AC158">
            <v>19920</v>
          </cell>
          <cell r="AD158">
            <v>22410</v>
          </cell>
          <cell r="AE158">
            <v>866.52</v>
          </cell>
          <cell r="AF158">
            <v>8300</v>
          </cell>
          <cell r="AG158">
            <v>362832.52</v>
          </cell>
        </row>
        <row r="159">
          <cell r="A159">
            <v>143</v>
          </cell>
          <cell r="B159">
            <v>71783824</v>
          </cell>
          <cell r="C159" t="str">
            <v xml:space="preserve">CARDONA </v>
          </cell>
          <cell r="D159" t="str">
            <v>JOHN ALEXANDER</v>
          </cell>
          <cell r="E159" t="str">
            <v xml:space="preserve">JOHN ALEXANDER CARDONA </v>
          </cell>
          <cell r="F159" t="str">
            <v>TECNICO NIVEL 1</v>
          </cell>
          <cell r="G159" t="str">
            <v>COMERCIAL</v>
          </cell>
          <cell r="H159" t="str">
            <v>03-GC-DT-00</v>
          </cell>
          <cell r="I159" t="str">
            <v>SERVICIO TECNICO</v>
          </cell>
          <cell r="J159" t="str">
            <v>BELLSOUTH</v>
          </cell>
          <cell r="K159" t="str">
            <v>MEDELLIN</v>
          </cell>
          <cell r="L159">
            <v>37591</v>
          </cell>
          <cell r="M159" t="str">
            <v>ACTIVO</v>
          </cell>
          <cell r="N159">
            <v>332000</v>
          </cell>
          <cell r="O159">
            <v>609672</v>
          </cell>
          <cell r="P159">
            <v>15</v>
          </cell>
          <cell r="Q159">
            <v>304836</v>
          </cell>
          <cell r="R159">
            <v>0</v>
          </cell>
          <cell r="S159">
            <v>18750</v>
          </cell>
          <cell r="T159">
            <v>323586</v>
          </cell>
          <cell r="U159">
            <v>6640</v>
          </cell>
          <cell r="V159">
            <v>5610</v>
          </cell>
          <cell r="W159">
            <v>0</v>
          </cell>
          <cell r="Y159">
            <v>0</v>
          </cell>
          <cell r="Z159">
            <v>12250</v>
          </cell>
          <cell r="AA159">
            <v>311336</v>
          </cell>
          <cell r="AB159">
            <v>1005002615532</v>
          </cell>
          <cell r="AC159">
            <v>19920</v>
          </cell>
          <cell r="AD159">
            <v>22410</v>
          </cell>
          <cell r="AE159">
            <v>866.52</v>
          </cell>
          <cell r="AF159">
            <v>8300</v>
          </cell>
          <cell r="AG159">
            <v>362832.52</v>
          </cell>
        </row>
        <row r="160">
          <cell r="A160">
            <v>144</v>
          </cell>
          <cell r="B160">
            <v>71334357</v>
          </cell>
          <cell r="C160" t="str">
            <v>GALEANO BRAND</v>
          </cell>
          <cell r="D160" t="str">
            <v>JORGE ANDRÉS</v>
          </cell>
          <cell r="E160" t="str">
            <v>JORGE ANDRÉS GALEANO BRAND</v>
          </cell>
          <cell r="F160" t="str">
            <v>TECNICO NIVEL 1</v>
          </cell>
          <cell r="G160" t="str">
            <v>COMERCIAL</v>
          </cell>
          <cell r="H160" t="str">
            <v>03-GC-DT-00</v>
          </cell>
          <cell r="I160" t="str">
            <v>SERVICIO TECNICO</v>
          </cell>
          <cell r="J160" t="str">
            <v>BELLSOUTH LAURELES</v>
          </cell>
          <cell r="K160" t="str">
            <v>MEDELLIN</v>
          </cell>
          <cell r="L160">
            <v>37515</v>
          </cell>
          <cell r="M160" t="str">
            <v>ACTIVO</v>
          </cell>
          <cell r="N160">
            <v>350000</v>
          </cell>
          <cell r="O160">
            <v>609672</v>
          </cell>
          <cell r="P160">
            <v>15</v>
          </cell>
          <cell r="Q160">
            <v>304836</v>
          </cell>
          <cell r="R160">
            <v>0</v>
          </cell>
          <cell r="S160">
            <v>18750</v>
          </cell>
          <cell r="T160">
            <v>323586</v>
          </cell>
          <cell r="U160">
            <v>7000</v>
          </cell>
          <cell r="V160">
            <v>5910</v>
          </cell>
          <cell r="W160">
            <v>0</v>
          </cell>
          <cell r="Y160">
            <v>0</v>
          </cell>
          <cell r="Z160">
            <v>12910</v>
          </cell>
          <cell r="AA160">
            <v>310676</v>
          </cell>
          <cell r="AB160">
            <v>1005002603491</v>
          </cell>
          <cell r="AC160">
            <v>21000</v>
          </cell>
          <cell r="AD160">
            <v>23625</v>
          </cell>
          <cell r="AE160">
            <v>913.5</v>
          </cell>
          <cell r="AF160">
            <v>8300</v>
          </cell>
          <cell r="AG160">
            <v>364514.5</v>
          </cell>
        </row>
        <row r="161">
          <cell r="A161">
            <v>145</v>
          </cell>
          <cell r="B161">
            <v>42787823</v>
          </cell>
          <cell r="C161" t="str">
            <v xml:space="preserve">HERNANDEZ </v>
          </cell>
          <cell r="D161" t="str">
            <v>ADRIANA MARIA</v>
          </cell>
          <cell r="E161" t="str">
            <v xml:space="preserve">ADRIANA MARIA HERNANDEZ </v>
          </cell>
          <cell r="F161" t="str">
            <v>ASISTENTE TECNICO</v>
          </cell>
          <cell r="G161" t="str">
            <v>COMERCIAL</v>
          </cell>
          <cell r="H161" t="str">
            <v>03-GC-DT-00</v>
          </cell>
          <cell r="I161" t="str">
            <v>SERVICIO TECNICO</v>
          </cell>
          <cell r="J161" t="str">
            <v>CELLSTAR</v>
          </cell>
          <cell r="K161" t="str">
            <v>MEDELLIN</v>
          </cell>
          <cell r="L161">
            <v>37515</v>
          </cell>
          <cell r="M161" t="str">
            <v>ACTIVO</v>
          </cell>
          <cell r="N161">
            <v>332000</v>
          </cell>
          <cell r="O161">
            <v>449232</v>
          </cell>
          <cell r="P161">
            <v>15</v>
          </cell>
          <cell r="Q161">
            <v>224616</v>
          </cell>
          <cell r="R161">
            <v>0</v>
          </cell>
          <cell r="S161">
            <v>18750</v>
          </cell>
          <cell r="T161">
            <v>243366</v>
          </cell>
          <cell r="U161">
            <v>6640</v>
          </cell>
          <cell r="V161">
            <v>5610</v>
          </cell>
          <cell r="W161">
            <v>0</v>
          </cell>
          <cell r="Y161">
            <v>0</v>
          </cell>
          <cell r="Z161">
            <v>12250</v>
          </cell>
          <cell r="AA161">
            <v>231116</v>
          </cell>
          <cell r="AB161">
            <v>1005002603332</v>
          </cell>
          <cell r="AC161">
            <v>19920</v>
          </cell>
          <cell r="AD161">
            <v>22410</v>
          </cell>
          <cell r="AE161">
            <v>866.52</v>
          </cell>
          <cell r="AF161">
            <v>8300</v>
          </cell>
          <cell r="AG161">
            <v>282612.52</v>
          </cell>
        </row>
        <row r="162">
          <cell r="A162">
            <v>146</v>
          </cell>
          <cell r="B162">
            <v>43903722</v>
          </cell>
          <cell r="C162" t="str">
            <v>TORO OSORIO</v>
          </cell>
          <cell r="D162" t="str">
            <v xml:space="preserve">PAULA ANDREA </v>
          </cell>
          <cell r="E162" t="str">
            <v>PAULA ANDREA  TORO OSORIO</v>
          </cell>
          <cell r="F162" t="str">
            <v>ASISTENTE TECNICO</v>
          </cell>
          <cell r="G162" t="str">
            <v>COMERCIAL</v>
          </cell>
          <cell r="H162" t="str">
            <v>03-GC-DT-00</v>
          </cell>
          <cell r="I162" t="str">
            <v>SERVICIO TECNICO</v>
          </cell>
          <cell r="J162" t="str">
            <v>MEDELLIN</v>
          </cell>
          <cell r="K162" t="str">
            <v>MEDELLIN</v>
          </cell>
          <cell r="L162">
            <v>37500</v>
          </cell>
          <cell r="M162" t="str">
            <v>ACTIVO</v>
          </cell>
          <cell r="N162">
            <v>166000</v>
          </cell>
          <cell r="O162">
            <v>224616</v>
          </cell>
          <cell r="P162">
            <v>15</v>
          </cell>
          <cell r="Q162">
            <v>112308</v>
          </cell>
          <cell r="R162">
            <v>0</v>
          </cell>
          <cell r="S162">
            <v>18750</v>
          </cell>
          <cell r="T162">
            <v>131058</v>
          </cell>
          <cell r="U162">
            <v>3320</v>
          </cell>
          <cell r="V162">
            <v>2810</v>
          </cell>
          <cell r="W162">
            <v>0</v>
          </cell>
          <cell r="Y162">
            <v>0</v>
          </cell>
          <cell r="Z162">
            <v>6130</v>
          </cell>
          <cell r="AA162">
            <v>124928</v>
          </cell>
          <cell r="AB162">
            <v>1024002654258</v>
          </cell>
          <cell r="AC162">
            <v>9960</v>
          </cell>
          <cell r="AD162">
            <v>11205</v>
          </cell>
          <cell r="AE162">
            <v>433.26</v>
          </cell>
          <cell r="AF162">
            <v>4150</v>
          </cell>
          <cell r="AG162">
            <v>150676.26</v>
          </cell>
        </row>
        <row r="163">
          <cell r="A163">
            <v>147</v>
          </cell>
          <cell r="B163">
            <v>43874008</v>
          </cell>
          <cell r="C163" t="str">
            <v>VALENCIA CARDONA</v>
          </cell>
          <cell r="D163" t="str">
            <v>LEIDY LISBED</v>
          </cell>
          <cell r="E163" t="str">
            <v>LEIDY LISBED VALENCIA CARDONA</v>
          </cell>
          <cell r="F163" t="str">
            <v>ASISTENTE TECNICO</v>
          </cell>
          <cell r="G163" t="str">
            <v>COMERCIAL</v>
          </cell>
          <cell r="H163" t="str">
            <v>03-GC-DT-00</v>
          </cell>
          <cell r="I163" t="str">
            <v>SERVICIO TECNICO</v>
          </cell>
          <cell r="J163" t="str">
            <v>MEDELLIN</v>
          </cell>
          <cell r="K163" t="str">
            <v>MEDELLIN</v>
          </cell>
          <cell r="L163">
            <v>37696</v>
          </cell>
          <cell r="M163" t="str">
            <v>ACTIVO</v>
          </cell>
          <cell r="N163">
            <v>332000</v>
          </cell>
          <cell r="O163">
            <v>449232</v>
          </cell>
          <cell r="P163">
            <v>15</v>
          </cell>
          <cell r="Q163">
            <v>224616</v>
          </cell>
          <cell r="R163">
            <v>0</v>
          </cell>
          <cell r="S163">
            <v>0</v>
          </cell>
          <cell r="T163">
            <v>224616</v>
          </cell>
          <cell r="U163">
            <v>6640</v>
          </cell>
          <cell r="V163">
            <v>5610</v>
          </cell>
          <cell r="W163">
            <v>0</v>
          </cell>
          <cell r="Y163">
            <v>0</v>
          </cell>
          <cell r="Z163">
            <v>12250</v>
          </cell>
          <cell r="AA163">
            <v>212366</v>
          </cell>
          <cell r="AB163" t="str">
            <v>1005002632599</v>
          </cell>
          <cell r="AC163">
            <v>19920</v>
          </cell>
          <cell r="AD163">
            <v>22410</v>
          </cell>
          <cell r="AE163">
            <v>866.52</v>
          </cell>
          <cell r="AF163">
            <v>8300</v>
          </cell>
          <cell r="AG163">
            <v>263862.52</v>
          </cell>
        </row>
        <row r="164">
          <cell r="A164">
            <v>148</v>
          </cell>
          <cell r="B164">
            <v>98633904</v>
          </cell>
          <cell r="C164" t="str">
            <v>ARANGO</v>
          </cell>
          <cell r="D164" t="str">
            <v>WILSON ANDRES</v>
          </cell>
          <cell r="E164" t="str">
            <v>WILSON ANDRES ARANGO</v>
          </cell>
          <cell r="F164" t="str">
            <v>TECNICO NIVEL 1</v>
          </cell>
          <cell r="G164" t="str">
            <v>COMERCIAL</v>
          </cell>
          <cell r="H164" t="str">
            <v>03-GC-DT-02</v>
          </cell>
          <cell r="I164" t="str">
            <v>SERVICIO TECNICO</v>
          </cell>
          <cell r="J164" t="str">
            <v>BELLSOUTH  POBLADO</v>
          </cell>
          <cell r="K164" t="str">
            <v>MEDELLIN</v>
          </cell>
          <cell r="L164">
            <v>37515</v>
          </cell>
          <cell r="M164" t="str">
            <v>ACTIVO</v>
          </cell>
          <cell r="N164">
            <v>332000</v>
          </cell>
          <cell r="O164">
            <v>609672</v>
          </cell>
          <cell r="P164">
            <v>15</v>
          </cell>
          <cell r="Q164">
            <v>304836</v>
          </cell>
          <cell r="R164">
            <v>0</v>
          </cell>
          <cell r="S164">
            <v>18750</v>
          </cell>
          <cell r="T164">
            <v>323586</v>
          </cell>
          <cell r="U164">
            <v>6640</v>
          </cell>
          <cell r="V164">
            <v>5610</v>
          </cell>
          <cell r="W164">
            <v>0</v>
          </cell>
          <cell r="Y164">
            <v>0</v>
          </cell>
          <cell r="Z164">
            <v>12250</v>
          </cell>
          <cell r="AA164">
            <v>311336</v>
          </cell>
          <cell r="AB164">
            <v>1083002574309</v>
          </cell>
          <cell r="AC164">
            <v>19920</v>
          </cell>
          <cell r="AD164">
            <v>22410</v>
          </cell>
          <cell r="AE164">
            <v>866.52</v>
          </cell>
          <cell r="AF164">
            <v>8300</v>
          </cell>
          <cell r="AG164">
            <v>362832.52</v>
          </cell>
        </row>
        <row r="165">
          <cell r="A165">
            <v>149</v>
          </cell>
          <cell r="B165">
            <v>43839859</v>
          </cell>
          <cell r="C165" t="str">
            <v>NOREÑA PEREZ</v>
          </cell>
          <cell r="D165" t="str">
            <v>CLAUDIA</v>
          </cell>
          <cell r="E165" t="str">
            <v>CLAUDIA NOREÑA PEREZ</v>
          </cell>
          <cell r="F165" t="str">
            <v>ASISTENTE TECNICO</v>
          </cell>
          <cell r="G165" t="str">
            <v>COMERCIAL</v>
          </cell>
          <cell r="H165" t="str">
            <v>03-GC-DT-02</v>
          </cell>
          <cell r="I165" t="str">
            <v>SERVICIO TECNICO</v>
          </cell>
          <cell r="J165" t="str">
            <v>MEDELLIN</v>
          </cell>
          <cell r="K165" t="str">
            <v>MEDELLIN</v>
          </cell>
          <cell r="L165">
            <v>37659</v>
          </cell>
          <cell r="M165" t="str">
            <v>ACTIVO</v>
          </cell>
          <cell r="N165">
            <v>332000</v>
          </cell>
          <cell r="O165">
            <v>449232</v>
          </cell>
          <cell r="P165">
            <v>15</v>
          </cell>
          <cell r="Q165">
            <v>224616</v>
          </cell>
          <cell r="R165">
            <v>0</v>
          </cell>
          <cell r="S165">
            <v>18750</v>
          </cell>
          <cell r="T165">
            <v>243366</v>
          </cell>
          <cell r="U165">
            <v>6640</v>
          </cell>
          <cell r="V165">
            <v>5610</v>
          </cell>
          <cell r="W165">
            <v>0</v>
          </cell>
          <cell r="Y165">
            <v>0</v>
          </cell>
          <cell r="Z165">
            <v>12250</v>
          </cell>
          <cell r="AA165">
            <v>231116</v>
          </cell>
          <cell r="AB165">
            <v>1082005235197</v>
          </cell>
          <cell r="AC165">
            <v>19920</v>
          </cell>
          <cell r="AD165">
            <v>22410</v>
          </cell>
          <cell r="AE165">
            <v>866.52</v>
          </cell>
          <cell r="AF165">
            <v>8300</v>
          </cell>
          <cell r="AG165">
            <v>282612.52</v>
          </cell>
        </row>
        <row r="166">
          <cell r="A166">
            <v>150</v>
          </cell>
          <cell r="B166">
            <v>71748443</v>
          </cell>
          <cell r="C166" t="str">
            <v>OCAMPO BARRETO</v>
          </cell>
          <cell r="D166" t="str">
            <v>OMAR WILLIAM</v>
          </cell>
          <cell r="E166" t="str">
            <v>OMAR WILLIAM OCAMPO BARRETO</v>
          </cell>
          <cell r="F166" t="str">
            <v>TECNICO NIVEL 1</v>
          </cell>
          <cell r="G166" t="str">
            <v>COMERCIAL</v>
          </cell>
          <cell r="H166" t="str">
            <v>03-GC-DT-03</v>
          </cell>
          <cell r="I166" t="str">
            <v>SERVICIO TECNICO</v>
          </cell>
          <cell r="J166" t="str">
            <v>CELLSTAR</v>
          </cell>
          <cell r="K166" t="str">
            <v>MEDELLIN</v>
          </cell>
          <cell r="L166">
            <v>37515</v>
          </cell>
          <cell r="M166" t="str">
            <v>ACTIVO</v>
          </cell>
          <cell r="N166">
            <v>332000</v>
          </cell>
          <cell r="O166">
            <v>609672</v>
          </cell>
          <cell r="P166">
            <v>15</v>
          </cell>
          <cell r="Q166">
            <v>304836</v>
          </cell>
          <cell r="R166">
            <v>0</v>
          </cell>
          <cell r="S166">
            <v>18750</v>
          </cell>
          <cell r="T166">
            <v>323586</v>
          </cell>
          <cell r="U166">
            <v>6640</v>
          </cell>
          <cell r="V166">
            <v>5610</v>
          </cell>
          <cell r="W166">
            <v>0</v>
          </cell>
          <cell r="Y166">
            <v>0</v>
          </cell>
          <cell r="Z166">
            <v>12250</v>
          </cell>
          <cell r="AA166">
            <v>311336</v>
          </cell>
          <cell r="AB166">
            <v>1087002898121</v>
          </cell>
          <cell r="AC166">
            <v>19920</v>
          </cell>
          <cell r="AD166">
            <v>22410</v>
          </cell>
          <cell r="AE166">
            <v>866.52</v>
          </cell>
          <cell r="AF166">
            <v>8300</v>
          </cell>
          <cell r="AG166">
            <v>362832.52</v>
          </cell>
        </row>
        <row r="167">
          <cell r="A167">
            <v>151</v>
          </cell>
          <cell r="B167">
            <v>75085531</v>
          </cell>
          <cell r="C167" t="str">
            <v>GONZALEZ QUICENO</v>
          </cell>
          <cell r="D167" t="str">
            <v>LUIS FERNANDO</v>
          </cell>
          <cell r="E167" t="str">
            <v>LUIS FERNANDO GONZALEZ QUICENO</v>
          </cell>
          <cell r="F167" t="str">
            <v>TECNICO NIVEL 1</v>
          </cell>
          <cell r="G167" t="str">
            <v>COMERCIAL</v>
          </cell>
          <cell r="H167" t="str">
            <v>03-GC-DT-04</v>
          </cell>
          <cell r="I167" t="str">
            <v>SERVICIO TECNICO</v>
          </cell>
          <cell r="J167" t="str">
            <v>BELLSOUTH</v>
          </cell>
          <cell r="K167" t="str">
            <v>MANIZALES</v>
          </cell>
          <cell r="L167">
            <v>37515</v>
          </cell>
          <cell r="M167" t="str">
            <v>ACTIVO</v>
          </cell>
          <cell r="N167">
            <v>378000</v>
          </cell>
          <cell r="O167">
            <v>609672</v>
          </cell>
          <cell r="P167">
            <v>15</v>
          </cell>
          <cell r="Q167">
            <v>304836</v>
          </cell>
          <cell r="R167">
            <v>0</v>
          </cell>
          <cell r="S167">
            <v>18750</v>
          </cell>
          <cell r="T167">
            <v>323586</v>
          </cell>
          <cell r="U167">
            <v>7560</v>
          </cell>
          <cell r="V167">
            <v>6380</v>
          </cell>
          <cell r="W167">
            <v>0</v>
          </cell>
          <cell r="Y167">
            <v>0</v>
          </cell>
          <cell r="Z167">
            <v>13940</v>
          </cell>
          <cell r="AA167">
            <v>309646</v>
          </cell>
          <cell r="AB167">
            <v>7164011642905</v>
          </cell>
          <cell r="AC167">
            <v>22680</v>
          </cell>
          <cell r="AD167">
            <v>25515</v>
          </cell>
          <cell r="AE167">
            <v>986.57999999999993</v>
          </cell>
          <cell r="AF167">
            <v>8300</v>
          </cell>
          <cell r="AG167">
            <v>367127.58</v>
          </cell>
        </row>
        <row r="168">
          <cell r="A168">
            <v>152</v>
          </cell>
          <cell r="B168">
            <v>42096585</v>
          </cell>
          <cell r="C168" t="str">
            <v xml:space="preserve">HERRERA LOPEZ </v>
          </cell>
          <cell r="D168" t="str">
            <v>MARIA DEL PILAR</v>
          </cell>
          <cell r="E168" t="str">
            <v xml:space="preserve">MARIA DEL PILAR HERRERA LOPEZ </v>
          </cell>
          <cell r="F168" t="str">
            <v>ASISTENTE TECNICO</v>
          </cell>
          <cell r="G168" t="str">
            <v>COMERCIAL</v>
          </cell>
          <cell r="H168" t="str">
            <v>03-GC-DT-05</v>
          </cell>
          <cell r="I168" t="str">
            <v>SERVICIO TECNICO</v>
          </cell>
          <cell r="J168" t="str">
            <v xml:space="preserve">BELLSOUTH </v>
          </cell>
          <cell r="K168" t="str">
            <v>PEREIRA</v>
          </cell>
          <cell r="L168">
            <v>37537</v>
          </cell>
          <cell r="M168" t="str">
            <v>ACTIVO</v>
          </cell>
          <cell r="N168">
            <v>332000</v>
          </cell>
          <cell r="O168">
            <v>449232</v>
          </cell>
          <cell r="P168">
            <v>15</v>
          </cell>
          <cell r="Q168">
            <v>224616</v>
          </cell>
          <cell r="R168">
            <v>0</v>
          </cell>
          <cell r="S168">
            <v>18750</v>
          </cell>
          <cell r="T168">
            <v>243366</v>
          </cell>
          <cell r="U168">
            <v>6640</v>
          </cell>
          <cell r="V168">
            <v>5610</v>
          </cell>
          <cell r="W168">
            <v>0</v>
          </cell>
          <cell r="Y168">
            <v>0</v>
          </cell>
          <cell r="Z168">
            <v>12250</v>
          </cell>
          <cell r="AA168">
            <v>231116</v>
          </cell>
          <cell r="AB168">
            <v>7062000892443</v>
          </cell>
          <cell r="AC168">
            <v>19920</v>
          </cell>
          <cell r="AD168">
            <v>22410</v>
          </cell>
          <cell r="AE168">
            <v>866.52</v>
          </cell>
          <cell r="AF168">
            <v>8300</v>
          </cell>
          <cell r="AG168">
            <v>282612.52</v>
          </cell>
        </row>
        <row r="169">
          <cell r="A169">
            <v>153</v>
          </cell>
          <cell r="B169">
            <v>42122479</v>
          </cell>
          <cell r="C169" t="str">
            <v>RESTREPO MUÑOZ</v>
          </cell>
          <cell r="D169" t="str">
            <v xml:space="preserve">ADRIANA </v>
          </cell>
          <cell r="E169" t="str">
            <v>ADRIANA  RESTREPO MUÑOZ</v>
          </cell>
          <cell r="F169" t="str">
            <v>TECNICO NIVEL 1</v>
          </cell>
          <cell r="G169" t="str">
            <v>COMERCIAL</v>
          </cell>
          <cell r="H169" t="str">
            <v>03-GC-DT-05</v>
          </cell>
          <cell r="I169" t="str">
            <v>SERVICIO TECNICO</v>
          </cell>
          <cell r="J169" t="str">
            <v xml:space="preserve">BELLSOUTH </v>
          </cell>
          <cell r="K169" t="str">
            <v>PEREIRA</v>
          </cell>
          <cell r="L169">
            <v>37515</v>
          </cell>
          <cell r="M169" t="str">
            <v>ACTIVO</v>
          </cell>
          <cell r="N169">
            <v>350000</v>
          </cell>
          <cell r="O169">
            <v>609672</v>
          </cell>
          <cell r="P169">
            <v>15</v>
          </cell>
          <cell r="Q169">
            <v>304836</v>
          </cell>
          <cell r="R169">
            <v>0</v>
          </cell>
          <cell r="S169">
            <v>18750</v>
          </cell>
          <cell r="T169">
            <v>323586</v>
          </cell>
          <cell r="U169">
            <v>7000</v>
          </cell>
          <cell r="V169">
            <v>5910</v>
          </cell>
          <cell r="W169">
            <v>0</v>
          </cell>
          <cell r="Y169">
            <v>0</v>
          </cell>
          <cell r="Z169">
            <v>12910</v>
          </cell>
          <cell r="AA169">
            <v>310676</v>
          </cell>
          <cell r="AB169">
            <v>7062000891753</v>
          </cell>
          <cell r="AC169">
            <v>21000</v>
          </cell>
          <cell r="AD169">
            <v>23625</v>
          </cell>
          <cell r="AE169">
            <v>913.5</v>
          </cell>
          <cell r="AF169">
            <v>8300</v>
          </cell>
          <cell r="AG169">
            <v>364514.5</v>
          </cell>
        </row>
        <row r="170">
          <cell r="I170" t="str">
            <v>Total SERVICIO TECNICO</v>
          </cell>
          <cell r="O170" t="e">
            <v>#N/A</v>
          </cell>
          <cell r="Q170" t="e">
            <v>#N/A</v>
          </cell>
          <cell r="R170">
            <v>1714170</v>
          </cell>
          <cell r="S170">
            <v>787500</v>
          </cell>
          <cell r="T170" t="e">
            <v>#N/A</v>
          </cell>
          <cell r="U170">
            <v>374928</v>
          </cell>
          <cell r="V170">
            <v>316660</v>
          </cell>
          <cell r="W170">
            <v>0</v>
          </cell>
          <cell r="X170">
            <v>90341</v>
          </cell>
          <cell r="Y170">
            <v>0</v>
          </cell>
          <cell r="Z170">
            <v>781929</v>
          </cell>
          <cell r="AA170" t="e">
            <v>#N/A</v>
          </cell>
          <cell r="AC170">
            <v>1124784</v>
          </cell>
          <cell r="AD170">
            <v>1265382</v>
          </cell>
          <cell r="AE170">
            <v>130380.98400000004</v>
          </cell>
          <cell r="AF170">
            <v>435750</v>
          </cell>
          <cell r="AG170" t="e">
            <v>#N/A</v>
          </cell>
        </row>
        <row r="171">
          <cell r="A171">
            <v>154</v>
          </cell>
          <cell r="B171">
            <v>51915831</v>
          </cell>
          <cell r="C171" t="str">
            <v xml:space="preserve"> ESPINOSA</v>
          </cell>
          <cell r="D171" t="str">
            <v>MARIA DEL PILAR</v>
          </cell>
          <cell r="E171" t="str">
            <v>MARIA DEL PILAR  ESPINOSA</v>
          </cell>
          <cell r="F171" t="str">
            <v>SERV. GENERALES</v>
          </cell>
          <cell r="G171" t="str">
            <v>FINANZAS Y ADMINISTRACION</v>
          </cell>
          <cell r="H171" t="str">
            <v>01-GF-SG-00</v>
          </cell>
          <cell r="I171" t="str">
            <v>SERVICIOS GENERALES</v>
          </cell>
          <cell r="J171" t="str">
            <v>ZONA FRANCA</v>
          </cell>
          <cell r="K171" t="str">
            <v>BOGOTA</v>
          </cell>
          <cell r="L171">
            <v>37696</v>
          </cell>
          <cell r="M171" t="str">
            <v>ACTIVO</v>
          </cell>
          <cell r="N171">
            <v>332000</v>
          </cell>
          <cell r="O171">
            <v>411111.66666666669</v>
          </cell>
          <cell r="P171">
            <v>15</v>
          </cell>
          <cell r="Q171">
            <v>205555.83333333334</v>
          </cell>
          <cell r="R171">
            <v>0</v>
          </cell>
          <cell r="S171">
            <v>18750</v>
          </cell>
          <cell r="T171">
            <v>224305.83333333334</v>
          </cell>
          <cell r="U171">
            <v>6640</v>
          </cell>
          <cell r="V171">
            <v>5610</v>
          </cell>
          <cell r="W171">
            <v>0</v>
          </cell>
          <cell r="Y171">
            <v>0</v>
          </cell>
          <cell r="Z171">
            <v>12250</v>
          </cell>
          <cell r="AA171">
            <v>212055.83333333334</v>
          </cell>
          <cell r="AB171" t="str">
            <v>004470273618DAVIVIEND</v>
          </cell>
          <cell r="AC171">
            <v>19920</v>
          </cell>
          <cell r="AD171">
            <v>22410</v>
          </cell>
          <cell r="AE171">
            <v>866.52</v>
          </cell>
          <cell r="AF171">
            <v>8300</v>
          </cell>
          <cell r="AG171">
            <v>263552.35333333333</v>
          </cell>
        </row>
        <row r="172">
          <cell r="A172">
            <v>155</v>
          </cell>
          <cell r="B172">
            <v>51679542</v>
          </cell>
          <cell r="C172" t="str">
            <v xml:space="preserve"> FONSECA MARTINEZ</v>
          </cell>
          <cell r="D172" t="str">
            <v>FLOR NELLY</v>
          </cell>
          <cell r="E172" t="str">
            <v>FLOR NELLY  FONSECA MARTINEZ</v>
          </cell>
          <cell r="F172" t="str">
            <v>SERV. GENERALES</v>
          </cell>
          <cell r="G172" t="str">
            <v>FINANZAS Y ADMINISTRACION</v>
          </cell>
          <cell r="H172" t="str">
            <v>01-GF-SG-00</v>
          </cell>
          <cell r="I172" t="str">
            <v>SERVICIOS GENERALES</v>
          </cell>
          <cell r="J172" t="str">
            <v>ZONA FRANCA</v>
          </cell>
          <cell r="K172" t="str">
            <v>BOGOTA</v>
          </cell>
          <cell r="L172">
            <v>37696</v>
          </cell>
          <cell r="M172" t="str">
            <v>ACTIVO</v>
          </cell>
          <cell r="N172">
            <v>332000</v>
          </cell>
          <cell r="O172">
            <v>411111.66666666669</v>
          </cell>
          <cell r="P172">
            <v>15</v>
          </cell>
          <cell r="Q172">
            <v>205555.83333333334</v>
          </cell>
          <cell r="R172">
            <v>0</v>
          </cell>
          <cell r="S172">
            <v>18750</v>
          </cell>
          <cell r="T172">
            <v>224305.83333333334</v>
          </cell>
          <cell r="U172">
            <v>6640</v>
          </cell>
          <cell r="V172">
            <v>5610</v>
          </cell>
          <cell r="W172">
            <v>0</v>
          </cell>
          <cell r="Y172">
            <v>0</v>
          </cell>
          <cell r="Z172">
            <v>12250</v>
          </cell>
          <cell r="AA172">
            <v>212055.83333333334</v>
          </cell>
          <cell r="AB172" t="str">
            <v>0126350135440COLMENA</v>
          </cell>
          <cell r="AC172">
            <v>19920</v>
          </cell>
          <cell r="AD172">
            <v>22410</v>
          </cell>
          <cell r="AE172">
            <v>866.52</v>
          </cell>
          <cell r="AF172">
            <v>8300</v>
          </cell>
          <cell r="AG172">
            <v>263552.35333333333</v>
          </cell>
        </row>
        <row r="173">
          <cell r="A173">
            <v>156</v>
          </cell>
          <cell r="B173">
            <v>52166755</v>
          </cell>
          <cell r="C173" t="str">
            <v xml:space="preserve"> GUERRERO  MORALES</v>
          </cell>
          <cell r="D173" t="str">
            <v>LUZ DARY</v>
          </cell>
          <cell r="E173" t="str">
            <v>LUZ DARY  GUERRERO  MORALES</v>
          </cell>
          <cell r="F173" t="str">
            <v>SERV. GENERALES</v>
          </cell>
          <cell r="G173" t="str">
            <v>FINANZAS Y ADMINISTRACION</v>
          </cell>
          <cell r="H173" t="str">
            <v>01-GF-SG-00</v>
          </cell>
          <cell r="I173" t="str">
            <v>SERVICIOS GENERALES</v>
          </cell>
          <cell r="J173" t="str">
            <v>ZONA FRANCA</v>
          </cell>
          <cell r="K173" t="str">
            <v>BOGOTA</v>
          </cell>
          <cell r="L173">
            <v>37696</v>
          </cell>
          <cell r="M173" t="str">
            <v>ACTIVO</v>
          </cell>
          <cell r="N173">
            <v>332000</v>
          </cell>
          <cell r="O173">
            <v>411111.66666666669</v>
          </cell>
          <cell r="P173">
            <v>15</v>
          </cell>
          <cell r="Q173">
            <v>205555.83333333334</v>
          </cell>
          <cell r="R173">
            <v>0</v>
          </cell>
          <cell r="S173">
            <v>18750</v>
          </cell>
          <cell r="T173">
            <v>224305.83333333334</v>
          </cell>
          <cell r="U173">
            <v>6640</v>
          </cell>
          <cell r="V173">
            <v>5610</v>
          </cell>
          <cell r="W173">
            <v>0</v>
          </cell>
          <cell r="Y173">
            <v>0</v>
          </cell>
          <cell r="Z173">
            <v>12250</v>
          </cell>
          <cell r="AA173">
            <v>212055.83333333334</v>
          </cell>
          <cell r="AB173" t="str">
            <v>004470249402DAVIVIEND</v>
          </cell>
          <cell r="AC173">
            <v>19920</v>
          </cell>
          <cell r="AD173">
            <v>22410</v>
          </cell>
          <cell r="AE173">
            <v>866.52</v>
          </cell>
          <cell r="AF173">
            <v>8300</v>
          </cell>
          <cell r="AG173">
            <v>263552.35333333333</v>
          </cell>
        </row>
        <row r="174">
          <cell r="A174">
            <v>157</v>
          </cell>
          <cell r="B174">
            <v>79230174</v>
          </cell>
          <cell r="C174" t="str">
            <v>ARANDA MAYORGA</v>
          </cell>
          <cell r="D174" t="str">
            <v>JULIO EDUARDO</v>
          </cell>
          <cell r="E174" t="str">
            <v>JULIO EDUARDO ARANDA MAYORGA</v>
          </cell>
          <cell r="F174" t="str">
            <v>MENSAJERO</v>
          </cell>
          <cell r="G174" t="str">
            <v>FINANZAS Y ADMINISTRACION</v>
          </cell>
          <cell r="H174" t="str">
            <v>01-GF-SG-00</v>
          </cell>
          <cell r="I174" t="str">
            <v>SERVICIOS GENERALES</v>
          </cell>
          <cell r="J174" t="str">
            <v>CRA 15</v>
          </cell>
          <cell r="K174" t="str">
            <v>BOGOTA</v>
          </cell>
          <cell r="L174">
            <v>37696</v>
          </cell>
          <cell r="M174" t="str">
            <v>ACTIVO</v>
          </cell>
          <cell r="N174">
            <v>332000</v>
          </cell>
          <cell r="O174">
            <v>411111.66666666669</v>
          </cell>
          <cell r="P174">
            <v>15</v>
          </cell>
          <cell r="Q174">
            <v>205555.83333333334</v>
          </cell>
          <cell r="R174">
            <v>127200</v>
          </cell>
          <cell r="S174">
            <v>18750</v>
          </cell>
          <cell r="T174">
            <v>351505.83333333337</v>
          </cell>
          <cell r="U174">
            <v>6640</v>
          </cell>
          <cell r="V174">
            <v>5610</v>
          </cell>
          <cell r="W174">
            <v>0</v>
          </cell>
          <cell r="Y174">
            <v>0</v>
          </cell>
          <cell r="Z174">
            <v>12250</v>
          </cell>
          <cell r="AA174">
            <v>339255.83333333337</v>
          </cell>
          <cell r="AB174" t="str">
            <v>000582346BOGOTA</v>
          </cell>
          <cell r="AC174">
            <v>19920</v>
          </cell>
          <cell r="AD174">
            <v>22410</v>
          </cell>
          <cell r="AE174">
            <v>14442</v>
          </cell>
          <cell r="AF174">
            <v>8300</v>
          </cell>
          <cell r="AG174">
            <v>404327.83333333337</v>
          </cell>
        </row>
        <row r="175">
          <cell r="A175">
            <v>158</v>
          </cell>
          <cell r="B175">
            <v>52047999</v>
          </cell>
          <cell r="C175" t="str">
            <v>BARRIGA SALAMANCA</v>
          </cell>
          <cell r="D175" t="str">
            <v>FANNY</v>
          </cell>
          <cell r="E175" t="str">
            <v>FANNY BARRIGA SALAMANCA</v>
          </cell>
          <cell r="F175" t="str">
            <v>RECEPCIONISTA</v>
          </cell>
          <cell r="G175" t="str">
            <v>FINANZAS Y ADMINISTRACION</v>
          </cell>
          <cell r="H175" t="str">
            <v>01-GF-SG-00</v>
          </cell>
          <cell r="I175" t="str">
            <v>SERVICIOS GENERALES</v>
          </cell>
          <cell r="J175" t="str">
            <v>CRA 15</v>
          </cell>
          <cell r="K175" t="str">
            <v>BOGOTA</v>
          </cell>
          <cell r="L175">
            <v>37696</v>
          </cell>
          <cell r="M175" t="str">
            <v>ACTIVO</v>
          </cell>
          <cell r="N175">
            <v>332000</v>
          </cell>
          <cell r="O175">
            <v>546172.5</v>
          </cell>
          <cell r="P175">
            <v>15</v>
          </cell>
          <cell r="Q175">
            <v>273086.25</v>
          </cell>
          <cell r="R175">
            <v>0</v>
          </cell>
          <cell r="S175">
            <v>18750</v>
          </cell>
          <cell r="T175">
            <v>291836.25</v>
          </cell>
          <cell r="U175">
            <v>6640</v>
          </cell>
          <cell r="V175">
            <v>5610</v>
          </cell>
          <cell r="W175">
            <v>0</v>
          </cell>
          <cell r="Y175">
            <v>0</v>
          </cell>
          <cell r="Z175">
            <v>12250</v>
          </cell>
          <cell r="AA175">
            <v>279586.25</v>
          </cell>
          <cell r="AB175" t="str">
            <v>000604454 BOGOTA</v>
          </cell>
          <cell r="AC175">
            <v>19920</v>
          </cell>
          <cell r="AD175">
            <v>22410</v>
          </cell>
          <cell r="AE175">
            <v>866.52</v>
          </cell>
          <cell r="AF175">
            <v>8300</v>
          </cell>
          <cell r="AG175">
            <v>331082.77</v>
          </cell>
        </row>
        <row r="176">
          <cell r="A176">
            <v>159</v>
          </cell>
          <cell r="B176">
            <v>31483864</v>
          </cell>
          <cell r="C176" t="str">
            <v xml:space="preserve"> SANDOVAL ZUÑIGA</v>
          </cell>
          <cell r="D176" t="str">
            <v>VANESSA</v>
          </cell>
          <cell r="E176" t="str">
            <v>VANESSA  SANDOVAL ZUÑIGA</v>
          </cell>
          <cell r="F176" t="str">
            <v>SERV. GENERALES</v>
          </cell>
          <cell r="G176" t="str">
            <v>FINANZAS Y ADMINISTRACION</v>
          </cell>
          <cell r="H176" t="str">
            <v>02-GF-SG-00</v>
          </cell>
          <cell r="I176" t="str">
            <v>SERVICIOS GENERALES</v>
          </cell>
          <cell r="J176" t="str">
            <v>CELLSTAR</v>
          </cell>
          <cell r="K176" t="str">
            <v>CALI</v>
          </cell>
          <cell r="L176">
            <v>37530</v>
          </cell>
          <cell r="M176" t="str">
            <v>ACTIVO</v>
          </cell>
          <cell r="N176">
            <v>332000</v>
          </cell>
          <cell r="O176">
            <v>450000</v>
          </cell>
          <cell r="P176">
            <v>15</v>
          </cell>
          <cell r="Q176">
            <v>225000</v>
          </cell>
          <cell r="R176">
            <v>0</v>
          </cell>
          <cell r="S176">
            <v>18750</v>
          </cell>
          <cell r="T176">
            <v>243750</v>
          </cell>
          <cell r="U176">
            <v>6640</v>
          </cell>
          <cell r="V176">
            <v>5610</v>
          </cell>
          <cell r="W176">
            <v>0</v>
          </cell>
          <cell r="X176">
            <v>49300</v>
          </cell>
          <cell r="Y176">
            <v>0</v>
          </cell>
          <cell r="Z176">
            <v>61550</v>
          </cell>
          <cell r="AA176">
            <v>182200</v>
          </cell>
          <cell r="AB176">
            <v>3041005284711</v>
          </cell>
          <cell r="AC176">
            <v>19920</v>
          </cell>
          <cell r="AD176">
            <v>22410</v>
          </cell>
          <cell r="AE176">
            <v>866.52</v>
          </cell>
          <cell r="AF176">
            <v>8300</v>
          </cell>
          <cell r="AG176">
            <v>233696.52000000002</v>
          </cell>
        </row>
        <row r="177">
          <cell r="A177">
            <v>160</v>
          </cell>
          <cell r="B177" t="str">
            <v>38.552.996</v>
          </cell>
          <cell r="C177" t="str">
            <v>YEPES HOYOS</v>
          </cell>
          <cell r="D177" t="str">
            <v>DIANA</v>
          </cell>
          <cell r="E177" t="str">
            <v>DIANA YEPES HOYOS</v>
          </cell>
          <cell r="F177" t="str">
            <v>RECEPCIONISTA</v>
          </cell>
          <cell r="G177" t="str">
            <v>COMERCIAL</v>
          </cell>
          <cell r="H177" t="str">
            <v>02-GF-SG-00</v>
          </cell>
          <cell r="I177" t="str">
            <v>SERVICIOS GENERALES</v>
          </cell>
          <cell r="J177" t="str">
            <v>BELLSOUTH  CLL 125</v>
          </cell>
          <cell r="K177" t="str">
            <v>CALI</v>
          </cell>
          <cell r="L177">
            <v>37696</v>
          </cell>
          <cell r="M177" t="str">
            <v>ACTIVO</v>
          </cell>
          <cell r="N177">
            <v>332000</v>
          </cell>
          <cell r="O177">
            <v>450000</v>
          </cell>
          <cell r="P177">
            <v>15</v>
          </cell>
          <cell r="Q177">
            <v>225000</v>
          </cell>
          <cell r="R177">
            <v>0</v>
          </cell>
          <cell r="S177">
            <v>18750</v>
          </cell>
          <cell r="T177">
            <v>243750</v>
          </cell>
          <cell r="U177">
            <v>6640</v>
          </cell>
          <cell r="V177">
            <v>5610</v>
          </cell>
          <cell r="W177">
            <v>0</v>
          </cell>
          <cell r="Y177">
            <v>0</v>
          </cell>
          <cell r="Z177">
            <v>12250</v>
          </cell>
          <cell r="AA177">
            <v>231500</v>
          </cell>
          <cell r="AB177" t="str">
            <v>16870211048DAVIVIEND</v>
          </cell>
          <cell r="AC177">
            <v>19920</v>
          </cell>
          <cell r="AD177">
            <v>22410</v>
          </cell>
          <cell r="AE177">
            <v>866.52</v>
          </cell>
          <cell r="AF177">
            <v>8300</v>
          </cell>
          <cell r="AG177">
            <v>282996.52</v>
          </cell>
        </row>
        <row r="178">
          <cell r="A178">
            <v>161</v>
          </cell>
          <cell r="B178">
            <v>42841305</v>
          </cell>
          <cell r="C178" t="str">
            <v>CASTAÑEDA LOPEZ</v>
          </cell>
          <cell r="D178" t="str">
            <v>MARIA CONSUELO</v>
          </cell>
          <cell r="E178" t="str">
            <v>MARIA CONSUELO CASTAÑEDA LOPEZ</v>
          </cell>
          <cell r="F178" t="str">
            <v>SERV. GENERALES</v>
          </cell>
          <cell r="G178" t="str">
            <v>FINANZAS Y ADMINISTRACION</v>
          </cell>
          <cell r="H178" t="str">
            <v>03-GF-SG-00</v>
          </cell>
          <cell r="I178" t="str">
            <v>SERVICIOS GENERALES</v>
          </cell>
          <cell r="J178" t="str">
            <v>CELLSTAR</v>
          </cell>
          <cell r="K178" t="str">
            <v>MEDELLIN</v>
          </cell>
          <cell r="L178">
            <v>37699</v>
          </cell>
          <cell r="M178" t="str">
            <v>ACTIVO</v>
          </cell>
          <cell r="N178">
            <v>332000</v>
          </cell>
          <cell r="O178">
            <v>411111.66666666669</v>
          </cell>
          <cell r="P178">
            <v>15</v>
          </cell>
          <cell r="Q178">
            <v>205555.83333333334</v>
          </cell>
          <cell r="R178">
            <v>0</v>
          </cell>
          <cell r="S178">
            <v>18750</v>
          </cell>
          <cell r="T178">
            <v>224305.83333333334</v>
          </cell>
          <cell r="U178">
            <v>6640</v>
          </cell>
          <cell r="V178">
            <v>5610</v>
          </cell>
          <cell r="W178">
            <v>0</v>
          </cell>
          <cell r="Y178">
            <v>0</v>
          </cell>
          <cell r="Z178">
            <v>12250</v>
          </cell>
          <cell r="AA178">
            <v>212055.83333333334</v>
          </cell>
          <cell r="AB178" t="str">
            <v>37910466101BCO. COLOMB</v>
          </cell>
          <cell r="AC178">
            <v>19920</v>
          </cell>
          <cell r="AD178">
            <v>22410</v>
          </cell>
          <cell r="AE178">
            <v>866.52</v>
          </cell>
          <cell r="AF178">
            <v>8300</v>
          </cell>
          <cell r="AG178">
            <v>263552.35333333333</v>
          </cell>
        </row>
        <row r="179">
          <cell r="A179">
            <v>162</v>
          </cell>
          <cell r="B179">
            <v>8430815</v>
          </cell>
          <cell r="C179" t="str">
            <v>DIAZ PULGARIN</v>
          </cell>
          <cell r="D179" t="str">
            <v>CRISTIAN</v>
          </cell>
          <cell r="E179" t="str">
            <v>CRISTIAN DIAZ PULGARIN</v>
          </cell>
          <cell r="F179" t="str">
            <v>MENSAJERO</v>
          </cell>
          <cell r="G179" t="str">
            <v>FINANZAS Y ADMINISTRACION</v>
          </cell>
          <cell r="H179" t="str">
            <v>03-GF-SG-00</v>
          </cell>
          <cell r="I179" t="str">
            <v>SERVICIOS GENERALES</v>
          </cell>
          <cell r="J179" t="str">
            <v>CELLSTAR</v>
          </cell>
          <cell r="K179" t="str">
            <v>MEDELLIN</v>
          </cell>
          <cell r="L179">
            <v>37775</v>
          </cell>
          <cell r="M179" t="str">
            <v>ACTIVO</v>
          </cell>
          <cell r="N179">
            <v>332000</v>
          </cell>
          <cell r="O179">
            <v>411111.66666666669</v>
          </cell>
          <cell r="P179">
            <v>13</v>
          </cell>
          <cell r="Q179">
            <v>178148.38888888891</v>
          </cell>
          <cell r="R179">
            <v>125000</v>
          </cell>
          <cell r="S179">
            <v>16250</v>
          </cell>
          <cell r="T179">
            <v>319398.38888888888</v>
          </cell>
          <cell r="U179">
            <v>5754.666666666667</v>
          </cell>
          <cell r="V179">
            <v>4860</v>
          </cell>
          <cell r="W179">
            <v>0</v>
          </cell>
          <cell r="Y179">
            <v>0</v>
          </cell>
          <cell r="Z179">
            <v>10614.666666666668</v>
          </cell>
          <cell r="AA179">
            <v>308783.72222222219</v>
          </cell>
          <cell r="AB179" t="str">
            <v>NUEVO</v>
          </cell>
          <cell r="AC179">
            <v>17264</v>
          </cell>
          <cell r="AD179">
            <v>19422</v>
          </cell>
          <cell r="AE179">
            <v>6258.1999999999989</v>
          </cell>
          <cell r="AF179">
            <v>7193.333333333333</v>
          </cell>
          <cell r="AG179">
            <v>358921.25555555552</v>
          </cell>
        </row>
        <row r="180">
          <cell r="I180" t="str">
            <v>Total SERVICIOS GENERALES</v>
          </cell>
          <cell r="O180">
            <v>3912842.5</v>
          </cell>
          <cell r="Q180">
            <v>1929013.8055555557</v>
          </cell>
          <cell r="R180">
            <v>252200</v>
          </cell>
          <cell r="S180">
            <v>166250</v>
          </cell>
          <cell r="T180">
            <v>2347463.8055555555</v>
          </cell>
          <cell r="U180">
            <v>58874.666666666664</v>
          </cell>
          <cell r="V180">
            <v>49740</v>
          </cell>
          <cell r="W180">
            <v>0</v>
          </cell>
          <cell r="X180">
            <v>49300</v>
          </cell>
          <cell r="Y180">
            <v>0</v>
          </cell>
          <cell r="Z180">
            <v>157914.66666666666</v>
          </cell>
          <cell r="AA180">
            <v>2189549.138888889</v>
          </cell>
          <cell r="AC180">
            <v>176624</v>
          </cell>
          <cell r="AD180">
            <v>198702</v>
          </cell>
          <cell r="AE180">
            <v>26765.840000000004</v>
          </cell>
          <cell r="AF180">
            <v>73593.333333333328</v>
          </cell>
          <cell r="AG180">
            <v>2665234.3122222228</v>
          </cell>
        </row>
        <row r="181">
          <cell r="I181" t="str">
            <v>Total general</v>
          </cell>
          <cell r="O181" t="e">
            <v>#N/A</v>
          </cell>
          <cell r="Q181" t="e">
            <v>#N/A</v>
          </cell>
          <cell r="R181">
            <v>5527143</v>
          </cell>
          <cell r="S181">
            <v>1934375</v>
          </cell>
          <cell r="T181" t="e">
            <v>#N/A</v>
          </cell>
          <cell r="U181">
            <v>1085629.3333333333</v>
          </cell>
          <cell r="V181">
            <v>917050</v>
          </cell>
          <cell r="W181">
            <v>0</v>
          </cell>
          <cell r="X181">
            <v>304923</v>
          </cell>
          <cell r="Y181">
            <v>0</v>
          </cell>
          <cell r="Z181">
            <v>2307602.3333333335</v>
          </cell>
          <cell r="AA181" t="e">
            <v>#N/A</v>
          </cell>
          <cell r="AC181">
            <v>3256888</v>
          </cell>
          <cell r="AD181">
            <v>3663999</v>
          </cell>
          <cell r="AE181">
            <v>255785.6839999998</v>
          </cell>
          <cell r="AF181">
            <v>1324126.6666666667</v>
          </cell>
          <cell r="AG181" t="e">
            <v>#N/A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NOMINA"/>
      <sheetName val="COMPROBANTES"/>
      <sheetName val="Hoja3"/>
    </sheetNames>
    <sheetDataSet>
      <sheetData sheetId="0"/>
      <sheetData sheetId="1">
        <row r="5">
          <cell r="A5" t="str">
            <v>No</v>
          </cell>
          <cell r="B5" t="str">
            <v>C.C</v>
          </cell>
          <cell r="C5" t="str">
            <v>APELLIDOS</v>
          </cell>
          <cell r="D5" t="str">
            <v>NOMBRES</v>
          </cell>
          <cell r="E5" t="str">
            <v>CARGO</v>
          </cell>
          <cell r="F5" t="str">
            <v>AREA</v>
          </cell>
          <cell r="G5" t="str">
            <v>C.C  ASIGNADO</v>
          </cell>
          <cell r="H5" t="str">
            <v>SUBAREA</v>
          </cell>
          <cell r="I5" t="str">
            <v>UBICACIÓN</v>
          </cell>
          <cell r="J5" t="str">
            <v>CIUDAD</v>
          </cell>
          <cell r="K5" t="str">
            <v>FECHA INGRESO</v>
          </cell>
          <cell r="L5" t="str">
            <v>IBC</v>
          </cell>
          <cell r="M5" t="str">
            <v>COMPENSACION BASICA MENSUAL</v>
          </cell>
          <cell r="N5" t="str">
            <v>TOTAL COMPENSACION</v>
          </cell>
          <cell r="O5" t="str">
            <v>DIAS</v>
          </cell>
          <cell r="P5" t="str">
            <v>BASICO DEVENGADO</v>
          </cell>
          <cell r="Q5" t="str">
            <v>INCENTIVO POR PRODUCTIVIDAD</v>
          </cell>
          <cell r="R5" t="str">
            <v>AUXILIO DE TRASPORTE</v>
          </cell>
          <cell r="S5" t="str">
            <v>TOTAL DEVENGADO</v>
          </cell>
          <cell r="T5" t="str">
            <v>APORTE E.P.S.</v>
          </cell>
          <cell r="U5" t="str">
            <v>APORTE A.F.P.</v>
          </cell>
          <cell r="V5" t="str">
            <v>AHORRO COP.</v>
          </cell>
          <cell r="W5" t="str">
            <v>OTROS DESCUENTOS</v>
          </cell>
          <cell r="X5" t="str">
            <v>TOTAL DEDUCCION</v>
          </cell>
          <cell r="Y5" t="str">
            <v>TOTAL A PAGAR</v>
          </cell>
        </row>
        <row r="6">
          <cell r="A6">
            <v>1</v>
          </cell>
          <cell r="B6">
            <v>29687308</v>
          </cell>
          <cell r="C6" t="str">
            <v xml:space="preserve"> DICTTO MACHADO</v>
          </cell>
          <cell r="D6" t="str">
            <v>JUDY ALEXANDRA</v>
          </cell>
          <cell r="E6" t="str">
            <v>MERCADERISTA CVS</v>
          </cell>
          <cell r="F6" t="str">
            <v>COMERCIAL</v>
          </cell>
          <cell r="G6" t="str">
            <v>20-GC-CV-01</v>
          </cell>
          <cell r="H6" t="str">
            <v>CVS</v>
          </cell>
          <cell r="I6" t="str">
            <v>BELLSOUTH</v>
          </cell>
          <cell r="J6" t="str">
            <v>PALMIRA</v>
          </cell>
          <cell r="K6">
            <v>37530</v>
          </cell>
          <cell r="L6">
            <v>309000</v>
          </cell>
          <cell r="M6">
            <v>245000</v>
          </cell>
          <cell r="N6">
            <v>245000</v>
          </cell>
          <cell r="O6">
            <v>15</v>
          </cell>
          <cell r="P6">
            <v>122500</v>
          </cell>
          <cell r="Q6">
            <v>50000</v>
          </cell>
          <cell r="R6">
            <v>0</v>
          </cell>
          <cell r="S6">
            <v>172500</v>
          </cell>
          <cell r="T6">
            <v>6180</v>
          </cell>
          <cell r="U6">
            <v>5220</v>
          </cell>
          <cell r="V6">
            <v>1545</v>
          </cell>
          <cell r="X6">
            <v>12945</v>
          </cell>
          <cell r="Y6">
            <v>159555</v>
          </cell>
        </row>
        <row r="7">
          <cell r="A7">
            <v>2</v>
          </cell>
          <cell r="B7">
            <v>28542607</v>
          </cell>
          <cell r="C7" t="str">
            <v xml:space="preserve"> ESPITIA GOMEZ</v>
          </cell>
          <cell r="D7" t="str">
            <v>JOHANA CAROLINA</v>
          </cell>
          <cell r="E7" t="str">
            <v>MERCADERISTA CVS</v>
          </cell>
          <cell r="F7" t="str">
            <v>COMERCIAL</v>
          </cell>
          <cell r="G7" t="str">
            <v>05-GC-CV-01</v>
          </cell>
          <cell r="H7" t="str">
            <v>CVS</v>
          </cell>
          <cell r="I7" t="str">
            <v>BELLSOUTH</v>
          </cell>
          <cell r="J7" t="str">
            <v>IBAGUE</v>
          </cell>
          <cell r="K7">
            <v>37530</v>
          </cell>
          <cell r="L7">
            <v>309000</v>
          </cell>
          <cell r="M7">
            <v>245000</v>
          </cell>
          <cell r="N7">
            <v>245000</v>
          </cell>
          <cell r="O7">
            <v>15</v>
          </cell>
          <cell r="P7">
            <v>122500</v>
          </cell>
          <cell r="Q7">
            <v>50000</v>
          </cell>
          <cell r="R7">
            <v>0</v>
          </cell>
          <cell r="S7">
            <v>172500</v>
          </cell>
          <cell r="T7">
            <v>6180</v>
          </cell>
          <cell r="U7">
            <v>5220</v>
          </cell>
          <cell r="V7">
            <v>1545</v>
          </cell>
          <cell r="X7">
            <v>12945</v>
          </cell>
          <cell r="Y7">
            <v>159555</v>
          </cell>
        </row>
        <row r="8">
          <cell r="A8">
            <v>3</v>
          </cell>
          <cell r="B8">
            <v>31792739</v>
          </cell>
          <cell r="C8" t="str">
            <v xml:space="preserve"> GALVEZ SANCHEZ</v>
          </cell>
          <cell r="D8" t="str">
            <v>PAOLA ANDREA</v>
          </cell>
          <cell r="E8" t="str">
            <v>MERCADERISTA CVS</v>
          </cell>
          <cell r="F8" t="str">
            <v>COMERCIAL</v>
          </cell>
          <cell r="G8" t="str">
            <v>22-GC-CV-01</v>
          </cell>
          <cell r="H8" t="str">
            <v>CVS</v>
          </cell>
          <cell r="I8" t="str">
            <v>BELLSOUTH</v>
          </cell>
          <cell r="J8" t="str">
            <v>TULUA</v>
          </cell>
          <cell r="K8">
            <v>37530</v>
          </cell>
          <cell r="L8">
            <v>309000</v>
          </cell>
          <cell r="M8">
            <v>245000</v>
          </cell>
          <cell r="N8">
            <v>245000</v>
          </cell>
          <cell r="O8">
            <v>15</v>
          </cell>
          <cell r="P8">
            <v>122500</v>
          </cell>
          <cell r="Q8">
            <v>50000</v>
          </cell>
          <cell r="R8">
            <v>0</v>
          </cell>
          <cell r="S8">
            <v>172500</v>
          </cell>
          <cell r="T8">
            <v>6180</v>
          </cell>
          <cell r="U8">
            <v>5220</v>
          </cell>
          <cell r="V8">
            <v>1545</v>
          </cell>
          <cell r="X8">
            <v>12945</v>
          </cell>
          <cell r="Y8">
            <v>159555</v>
          </cell>
        </row>
        <row r="9">
          <cell r="A9">
            <v>4</v>
          </cell>
          <cell r="B9">
            <v>24674771</v>
          </cell>
          <cell r="C9" t="str">
            <v>BOLIVAR GUALTERO</v>
          </cell>
          <cell r="D9" t="str">
            <v>DORA EMILIA</v>
          </cell>
          <cell r="E9" t="str">
            <v>MERCADERISTA CVS</v>
          </cell>
          <cell r="F9" t="str">
            <v>COMERCIAL</v>
          </cell>
          <cell r="G9" t="str">
            <v>14-GC-CV-01</v>
          </cell>
          <cell r="H9" t="str">
            <v>CVS</v>
          </cell>
          <cell r="I9" t="str">
            <v>BELLSOUTH</v>
          </cell>
          <cell r="J9" t="str">
            <v>ARMENIA</v>
          </cell>
          <cell r="K9">
            <v>37530</v>
          </cell>
          <cell r="L9">
            <v>309000</v>
          </cell>
          <cell r="M9">
            <v>245000</v>
          </cell>
          <cell r="N9">
            <v>245000</v>
          </cell>
          <cell r="O9">
            <v>15</v>
          </cell>
          <cell r="P9">
            <v>122500</v>
          </cell>
          <cell r="Q9">
            <v>50000</v>
          </cell>
          <cell r="R9">
            <v>0</v>
          </cell>
          <cell r="S9">
            <v>172500</v>
          </cell>
          <cell r="T9">
            <v>6180</v>
          </cell>
          <cell r="U9">
            <v>5220</v>
          </cell>
          <cell r="V9">
            <v>1545</v>
          </cell>
          <cell r="X9">
            <v>12945</v>
          </cell>
          <cell r="Y9">
            <v>159555</v>
          </cell>
        </row>
        <row r="10">
          <cell r="A10">
            <v>5</v>
          </cell>
          <cell r="B10">
            <v>32107274</v>
          </cell>
          <cell r="C10" t="str">
            <v xml:space="preserve"> HERNANDEZ ZAPATA</v>
          </cell>
          <cell r="D10" t="str">
            <v>YOHANA CRISTINA</v>
          </cell>
          <cell r="E10" t="str">
            <v>MERCADERISTA CVS</v>
          </cell>
          <cell r="F10" t="str">
            <v>COMERCIAL</v>
          </cell>
          <cell r="G10" t="str">
            <v>03-GC-CV-02</v>
          </cell>
          <cell r="H10" t="str">
            <v>CVS</v>
          </cell>
          <cell r="I10" t="str">
            <v>BELLSOUTH LAURELES</v>
          </cell>
          <cell r="J10" t="str">
            <v>MEDELLIN</v>
          </cell>
          <cell r="K10">
            <v>37530</v>
          </cell>
          <cell r="L10">
            <v>309000</v>
          </cell>
          <cell r="M10">
            <v>245000</v>
          </cell>
          <cell r="N10">
            <v>245000</v>
          </cell>
          <cell r="O10">
            <v>15</v>
          </cell>
          <cell r="P10">
            <v>122500</v>
          </cell>
          <cell r="Q10">
            <v>50000</v>
          </cell>
          <cell r="R10">
            <v>0</v>
          </cell>
          <cell r="S10">
            <v>172500</v>
          </cell>
          <cell r="T10">
            <v>6180</v>
          </cell>
          <cell r="U10">
            <v>5220</v>
          </cell>
          <cell r="V10">
            <v>1545</v>
          </cell>
          <cell r="W10">
            <v>0</v>
          </cell>
          <cell r="X10">
            <v>12945</v>
          </cell>
          <cell r="Y10">
            <v>159555</v>
          </cell>
        </row>
        <row r="11">
          <cell r="A11">
            <v>6</v>
          </cell>
          <cell r="B11">
            <v>32886188</v>
          </cell>
          <cell r="C11" t="str">
            <v xml:space="preserve"> JIMENEZ RICAURTE</v>
          </cell>
          <cell r="D11" t="str">
            <v>OLGA SUSANA</v>
          </cell>
          <cell r="E11" t="str">
            <v>MERCADERISTA CVS</v>
          </cell>
          <cell r="F11" t="str">
            <v>COMERCIAL</v>
          </cell>
          <cell r="G11" t="str">
            <v>04-GC-CV-02</v>
          </cell>
          <cell r="H11" t="str">
            <v>CVS</v>
          </cell>
          <cell r="I11" t="str">
            <v>BELLSOUTH PRADO</v>
          </cell>
          <cell r="J11" t="str">
            <v>BARRANQUILLA</v>
          </cell>
          <cell r="K11">
            <v>37530</v>
          </cell>
          <cell r="L11">
            <v>309000</v>
          </cell>
          <cell r="M11">
            <v>245000</v>
          </cell>
          <cell r="N11">
            <v>245000</v>
          </cell>
          <cell r="O11">
            <v>15</v>
          </cell>
          <cell r="P11">
            <v>122500</v>
          </cell>
          <cell r="Q11">
            <v>50000</v>
          </cell>
          <cell r="R11">
            <v>0</v>
          </cell>
          <cell r="S11">
            <v>172500</v>
          </cell>
          <cell r="T11">
            <v>6180</v>
          </cell>
          <cell r="U11">
            <v>5220</v>
          </cell>
          <cell r="V11">
            <v>1545</v>
          </cell>
          <cell r="X11">
            <v>12945</v>
          </cell>
          <cell r="Y11">
            <v>159555</v>
          </cell>
        </row>
        <row r="12">
          <cell r="A12">
            <v>7</v>
          </cell>
          <cell r="B12">
            <v>86053478</v>
          </cell>
          <cell r="C12" t="str">
            <v xml:space="preserve"> MORENO ROJAS</v>
          </cell>
          <cell r="D12" t="str">
            <v>RUBEN DARIO</v>
          </cell>
          <cell r="E12" t="str">
            <v>MERCADERISTA CVS</v>
          </cell>
          <cell r="F12" t="str">
            <v>COMERCIAL</v>
          </cell>
          <cell r="G12" t="str">
            <v>06-GC-CV-01</v>
          </cell>
          <cell r="H12" t="str">
            <v>CVS</v>
          </cell>
          <cell r="I12" t="str">
            <v>BELLSOUTH</v>
          </cell>
          <cell r="J12" t="str">
            <v>VILLAVICENCIO</v>
          </cell>
          <cell r="K12">
            <v>37530</v>
          </cell>
          <cell r="L12">
            <v>309000</v>
          </cell>
          <cell r="M12">
            <v>245000</v>
          </cell>
          <cell r="N12">
            <v>245000</v>
          </cell>
          <cell r="O12">
            <v>15</v>
          </cell>
          <cell r="P12">
            <v>122500</v>
          </cell>
          <cell r="Q12">
            <v>50000</v>
          </cell>
          <cell r="R12">
            <v>0</v>
          </cell>
          <cell r="S12">
            <v>172500</v>
          </cell>
          <cell r="T12">
            <v>6180</v>
          </cell>
          <cell r="U12">
            <v>5220</v>
          </cell>
          <cell r="V12">
            <v>1545</v>
          </cell>
          <cell r="X12">
            <v>12945</v>
          </cell>
          <cell r="Y12">
            <v>159555</v>
          </cell>
        </row>
        <row r="13">
          <cell r="A13">
            <v>8</v>
          </cell>
          <cell r="B13">
            <v>39048300</v>
          </cell>
          <cell r="C13" t="str">
            <v xml:space="preserve"> PEÑA</v>
          </cell>
          <cell r="D13" t="str">
            <v>DENIRIS LORENA</v>
          </cell>
          <cell r="E13" t="str">
            <v>MERCADERISTA CVS</v>
          </cell>
          <cell r="F13" t="str">
            <v>COMERCIAL</v>
          </cell>
          <cell r="G13" t="str">
            <v>23-GC-CV-01</v>
          </cell>
          <cell r="H13" t="str">
            <v>CVS</v>
          </cell>
          <cell r="I13" t="str">
            <v>BELLSOUTH</v>
          </cell>
          <cell r="J13" t="str">
            <v>SANTA MARTA</v>
          </cell>
          <cell r="K13">
            <v>37530</v>
          </cell>
          <cell r="L13">
            <v>309000</v>
          </cell>
          <cell r="M13">
            <v>245000</v>
          </cell>
          <cell r="N13">
            <v>245000</v>
          </cell>
          <cell r="O13">
            <v>15</v>
          </cell>
          <cell r="P13">
            <v>122500</v>
          </cell>
          <cell r="Q13">
            <v>50000</v>
          </cell>
          <cell r="R13">
            <v>0</v>
          </cell>
          <cell r="S13">
            <v>172500</v>
          </cell>
          <cell r="T13">
            <v>6180</v>
          </cell>
          <cell r="U13">
            <v>5220</v>
          </cell>
          <cell r="V13">
            <v>1545</v>
          </cell>
          <cell r="X13">
            <v>12945</v>
          </cell>
          <cell r="Y13">
            <v>159555</v>
          </cell>
        </row>
        <row r="14">
          <cell r="A14">
            <v>9</v>
          </cell>
          <cell r="B14">
            <v>31641230</v>
          </cell>
          <cell r="C14" t="str">
            <v xml:space="preserve"> RIVERA</v>
          </cell>
          <cell r="D14" t="str">
            <v>MARTHA LUCIA</v>
          </cell>
          <cell r="E14" t="str">
            <v>MERCADERISTA CVS</v>
          </cell>
          <cell r="F14" t="str">
            <v>COMERCIAL</v>
          </cell>
          <cell r="G14" t="str">
            <v>21-GC-CV-01</v>
          </cell>
          <cell r="H14" t="str">
            <v>CVS</v>
          </cell>
          <cell r="I14" t="str">
            <v>BELLSOUTH</v>
          </cell>
          <cell r="J14" t="str">
            <v>BUGA</v>
          </cell>
          <cell r="K14">
            <v>37530</v>
          </cell>
          <cell r="L14">
            <v>309000</v>
          </cell>
          <cell r="M14">
            <v>245000</v>
          </cell>
          <cell r="N14">
            <v>245000</v>
          </cell>
          <cell r="O14">
            <v>15</v>
          </cell>
          <cell r="P14">
            <v>122500</v>
          </cell>
          <cell r="Q14">
            <v>50000</v>
          </cell>
          <cell r="R14">
            <v>0</v>
          </cell>
          <cell r="S14">
            <v>172500</v>
          </cell>
          <cell r="T14">
            <v>6180</v>
          </cell>
          <cell r="U14">
            <v>5220</v>
          </cell>
          <cell r="V14">
            <v>1545</v>
          </cell>
          <cell r="X14">
            <v>12945</v>
          </cell>
          <cell r="Y14">
            <v>159555</v>
          </cell>
        </row>
        <row r="15">
          <cell r="A15">
            <v>10</v>
          </cell>
          <cell r="B15">
            <v>36516970</v>
          </cell>
          <cell r="C15" t="str">
            <v xml:space="preserve"> RIVERA RIVERA</v>
          </cell>
          <cell r="D15" t="str">
            <v>YAMILE</v>
          </cell>
          <cell r="E15" t="str">
            <v>MERCADERISTA CVS</v>
          </cell>
          <cell r="F15" t="str">
            <v>COMERCIAL</v>
          </cell>
          <cell r="G15" t="str">
            <v>12-GC-CV-01</v>
          </cell>
          <cell r="H15" t="str">
            <v>CVS</v>
          </cell>
          <cell r="I15" t="str">
            <v>BELLSOUTH</v>
          </cell>
          <cell r="J15" t="str">
            <v>VALLEDUPAR</v>
          </cell>
          <cell r="K15">
            <v>37530</v>
          </cell>
          <cell r="L15">
            <v>309000</v>
          </cell>
          <cell r="M15">
            <v>245000</v>
          </cell>
          <cell r="N15">
            <v>245000</v>
          </cell>
          <cell r="O15">
            <v>15</v>
          </cell>
          <cell r="P15">
            <v>122500</v>
          </cell>
          <cell r="Q15">
            <v>50000</v>
          </cell>
          <cell r="R15">
            <v>0</v>
          </cell>
          <cell r="S15">
            <v>172500</v>
          </cell>
          <cell r="T15">
            <v>6180</v>
          </cell>
          <cell r="U15">
            <v>5220</v>
          </cell>
          <cell r="V15">
            <v>1545</v>
          </cell>
          <cell r="X15">
            <v>12945</v>
          </cell>
          <cell r="Y15">
            <v>159555</v>
          </cell>
        </row>
        <row r="16">
          <cell r="A16">
            <v>11</v>
          </cell>
          <cell r="B16">
            <v>32759439</v>
          </cell>
          <cell r="C16" t="str">
            <v xml:space="preserve"> SAYAS FUENTES</v>
          </cell>
          <cell r="D16" t="str">
            <v>SANDRA ISABEL</v>
          </cell>
          <cell r="E16" t="str">
            <v>MERCADERISTA CVS</v>
          </cell>
          <cell r="F16" t="str">
            <v>COMERCIAL</v>
          </cell>
          <cell r="G16" t="str">
            <v>04-GC-CV-01</v>
          </cell>
          <cell r="H16" t="str">
            <v>CVS</v>
          </cell>
          <cell r="I16" t="str">
            <v>BELLSOUTH BAHIA</v>
          </cell>
          <cell r="J16" t="str">
            <v>BARRANQUILLA</v>
          </cell>
          <cell r="K16">
            <v>37530</v>
          </cell>
          <cell r="L16">
            <v>309000</v>
          </cell>
          <cell r="M16">
            <v>245000</v>
          </cell>
          <cell r="N16">
            <v>245000</v>
          </cell>
          <cell r="O16">
            <v>15</v>
          </cell>
          <cell r="P16">
            <v>122500</v>
          </cell>
          <cell r="Q16">
            <v>50000</v>
          </cell>
          <cell r="R16">
            <v>0</v>
          </cell>
          <cell r="S16">
            <v>172500</v>
          </cell>
          <cell r="T16">
            <v>6180</v>
          </cell>
          <cell r="U16">
            <v>5220</v>
          </cell>
          <cell r="V16">
            <v>1545</v>
          </cell>
          <cell r="X16">
            <v>12945</v>
          </cell>
          <cell r="Y16">
            <v>159555</v>
          </cell>
        </row>
        <row r="17">
          <cell r="A17">
            <v>12</v>
          </cell>
          <cell r="B17">
            <v>38595620</v>
          </cell>
          <cell r="C17" t="str">
            <v xml:space="preserve"> VELEZ SALGADO</v>
          </cell>
          <cell r="D17" t="str">
            <v>KATHERINE</v>
          </cell>
          <cell r="E17" t="str">
            <v>MERCADERISTA CVS</v>
          </cell>
          <cell r="F17" t="str">
            <v>COMERCIAL</v>
          </cell>
          <cell r="G17" t="str">
            <v>02-GC-CV-02</v>
          </cell>
          <cell r="H17" t="str">
            <v>CVS</v>
          </cell>
          <cell r="I17" t="str">
            <v>BELLSOUTH LIMONAR</v>
          </cell>
          <cell r="J17" t="str">
            <v>CALI</v>
          </cell>
          <cell r="K17">
            <v>37530</v>
          </cell>
          <cell r="L17">
            <v>309000</v>
          </cell>
          <cell r="M17">
            <v>245000</v>
          </cell>
          <cell r="N17">
            <v>245000</v>
          </cell>
          <cell r="O17">
            <v>15</v>
          </cell>
          <cell r="P17">
            <v>122500</v>
          </cell>
          <cell r="Q17">
            <v>50000</v>
          </cell>
          <cell r="R17">
            <v>0</v>
          </cell>
          <cell r="S17">
            <v>172500</v>
          </cell>
          <cell r="T17">
            <v>6180</v>
          </cell>
          <cell r="U17">
            <v>5220</v>
          </cell>
          <cell r="V17">
            <v>1545</v>
          </cell>
          <cell r="X17">
            <v>12945</v>
          </cell>
          <cell r="Y17">
            <v>159555</v>
          </cell>
        </row>
        <row r="18">
          <cell r="A18">
            <v>13</v>
          </cell>
          <cell r="B18">
            <v>52812859</v>
          </cell>
          <cell r="C18" t="str">
            <v>ARANDA</v>
          </cell>
          <cell r="D18" t="str">
            <v xml:space="preserve">LEIDY JALEXI </v>
          </cell>
          <cell r="E18" t="str">
            <v>MERCADERISTA CVS</v>
          </cell>
          <cell r="F18" t="str">
            <v>COMERCIAL</v>
          </cell>
          <cell r="G18" t="str">
            <v>01-GC-CV-01</v>
          </cell>
          <cell r="H18" t="str">
            <v>CVS</v>
          </cell>
          <cell r="I18" t="str">
            <v>BELLSOUTH CLLE 100</v>
          </cell>
          <cell r="J18" t="str">
            <v>BOGOTA</v>
          </cell>
          <cell r="K18">
            <v>37530</v>
          </cell>
          <cell r="L18">
            <v>309000</v>
          </cell>
          <cell r="M18">
            <v>245000</v>
          </cell>
          <cell r="N18">
            <v>245000</v>
          </cell>
          <cell r="O18">
            <v>15</v>
          </cell>
          <cell r="P18">
            <v>122500</v>
          </cell>
          <cell r="Q18">
            <v>50000</v>
          </cell>
          <cell r="R18">
            <v>0</v>
          </cell>
          <cell r="S18">
            <v>172500</v>
          </cell>
          <cell r="T18">
            <v>6180</v>
          </cell>
          <cell r="U18">
            <v>5220</v>
          </cell>
          <cell r="V18">
            <v>1545</v>
          </cell>
          <cell r="X18">
            <v>12945</v>
          </cell>
          <cell r="Y18">
            <v>159555</v>
          </cell>
        </row>
        <row r="19">
          <cell r="A19">
            <v>14</v>
          </cell>
          <cell r="B19">
            <v>52556663</v>
          </cell>
          <cell r="C19" t="str">
            <v>ARCINIEGAS MAYORGA</v>
          </cell>
          <cell r="D19" t="str">
            <v xml:space="preserve">MARIA TERESA </v>
          </cell>
          <cell r="E19" t="str">
            <v>MERCADERISTA CVS</v>
          </cell>
          <cell r="F19" t="str">
            <v>COMERCIAL</v>
          </cell>
          <cell r="G19" t="str">
            <v>01-GC-CV-05</v>
          </cell>
          <cell r="H19" t="str">
            <v>CVS</v>
          </cell>
          <cell r="I19" t="str">
            <v>BELLSOUTH CLL 79</v>
          </cell>
          <cell r="J19" t="str">
            <v>BOGOTA</v>
          </cell>
          <cell r="K19">
            <v>37530</v>
          </cell>
          <cell r="L19">
            <v>309000</v>
          </cell>
          <cell r="M19">
            <v>245000</v>
          </cell>
          <cell r="N19">
            <v>245000</v>
          </cell>
          <cell r="O19">
            <v>15</v>
          </cell>
          <cell r="P19">
            <v>122500</v>
          </cell>
          <cell r="Q19">
            <v>50000</v>
          </cell>
          <cell r="R19">
            <v>0</v>
          </cell>
          <cell r="S19">
            <v>172500</v>
          </cell>
          <cell r="T19">
            <v>6180</v>
          </cell>
          <cell r="U19">
            <v>5220</v>
          </cell>
          <cell r="V19">
            <v>1545</v>
          </cell>
          <cell r="X19">
            <v>12945</v>
          </cell>
          <cell r="Y19">
            <v>159555</v>
          </cell>
        </row>
        <row r="20">
          <cell r="A20">
            <v>15</v>
          </cell>
          <cell r="B20">
            <v>34550946</v>
          </cell>
          <cell r="C20" t="str">
            <v>BASTIDAS RENGIFO</v>
          </cell>
          <cell r="D20" t="str">
            <v xml:space="preserve">SANDRA LORENA </v>
          </cell>
          <cell r="E20" t="str">
            <v>MERCADERISTA CVS</v>
          </cell>
          <cell r="F20" t="str">
            <v>COMERCIAL</v>
          </cell>
          <cell r="G20" t="str">
            <v>19-GC-CV-01</v>
          </cell>
          <cell r="H20" t="str">
            <v>CVS</v>
          </cell>
          <cell r="I20" t="str">
            <v>BELLSOUTH</v>
          </cell>
          <cell r="J20" t="str">
            <v>POPAYAN</v>
          </cell>
          <cell r="K20">
            <v>37530</v>
          </cell>
          <cell r="L20">
            <v>309000</v>
          </cell>
          <cell r="M20">
            <v>245000</v>
          </cell>
          <cell r="N20">
            <v>245000</v>
          </cell>
          <cell r="O20">
            <v>15</v>
          </cell>
          <cell r="P20">
            <v>122500</v>
          </cell>
          <cell r="Q20">
            <v>50000</v>
          </cell>
          <cell r="R20">
            <v>0</v>
          </cell>
          <cell r="S20">
            <v>172500</v>
          </cell>
          <cell r="T20">
            <v>6180</v>
          </cell>
          <cell r="U20">
            <v>5220</v>
          </cell>
          <cell r="V20">
            <v>1545</v>
          </cell>
          <cell r="X20">
            <v>12945</v>
          </cell>
          <cell r="Y20">
            <v>159555</v>
          </cell>
        </row>
        <row r="21">
          <cell r="A21">
            <v>16</v>
          </cell>
          <cell r="B21">
            <v>52329068</v>
          </cell>
          <cell r="C21" t="str">
            <v>CAICEDO FERNANDEZ</v>
          </cell>
          <cell r="D21" t="str">
            <v>GLADYS ROCIO</v>
          </cell>
          <cell r="E21" t="str">
            <v>MERCADERISTA CVS</v>
          </cell>
          <cell r="F21" t="str">
            <v>COMERCIAL</v>
          </cell>
          <cell r="G21" t="str">
            <v>01-GC-CV-06</v>
          </cell>
          <cell r="H21" t="str">
            <v>CVS</v>
          </cell>
          <cell r="I21" t="str">
            <v>BELLSOUTH CLL 125</v>
          </cell>
          <cell r="J21" t="str">
            <v>BOGOTA</v>
          </cell>
          <cell r="K21">
            <v>37530</v>
          </cell>
          <cell r="L21">
            <v>309000</v>
          </cell>
          <cell r="M21">
            <v>245000</v>
          </cell>
          <cell r="N21">
            <v>245000</v>
          </cell>
          <cell r="O21">
            <v>15</v>
          </cell>
          <cell r="P21">
            <v>122500</v>
          </cell>
          <cell r="Q21">
            <v>50000</v>
          </cell>
          <cell r="R21">
            <v>0</v>
          </cell>
          <cell r="S21">
            <v>172500</v>
          </cell>
          <cell r="T21">
            <v>6180</v>
          </cell>
          <cell r="U21">
            <v>5220</v>
          </cell>
          <cell r="V21">
            <v>1545</v>
          </cell>
          <cell r="W21">
            <v>0</v>
          </cell>
          <cell r="X21">
            <v>12945</v>
          </cell>
          <cell r="Y21">
            <v>159555</v>
          </cell>
        </row>
        <row r="22">
          <cell r="A22">
            <v>17</v>
          </cell>
          <cell r="B22">
            <v>31791056</v>
          </cell>
          <cell r="C22" t="str">
            <v>CASAS</v>
          </cell>
          <cell r="D22" t="str">
            <v xml:space="preserve">MONICA LORENA </v>
          </cell>
          <cell r="E22" t="str">
            <v>MERCADERISTA CVS</v>
          </cell>
          <cell r="F22" t="str">
            <v>COMERCIAL</v>
          </cell>
          <cell r="G22" t="str">
            <v>02-GC-CV-01</v>
          </cell>
          <cell r="H22" t="str">
            <v>CVS</v>
          </cell>
          <cell r="I22" t="str">
            <v>BELLSOUTH CENTENARIO</v>
          </cell>
          <cell r="J22" t="str">
            <v>CALI</v>
          </cell>
          <cell r="K22">
            <v>37530</v>
          </cell>
          <cell r="L22">
            <v>309000</v>
          </cell>
          <cell r="M22">
            <v>245000</v>
          </cell>
          <cell r="N22">
            <v>245000</v>
          </cell>
          <cell r="O22">
            <v>15</v>
          </cell>
          <cell r="P22">
            <v>122500</v>
          </cell>
          <cell r="Q22">
            <v>50000</v>
          </cell>
          <cell r="R22">
            <v>0</v>
          </cell>
          <cell r="S22">
            <v>172500</v>
          </cell>
          <cell r="T22">
            <v>6180</v>
          </cell>
          <cell r="U22">
            <v>5220</v>
          </cell>
          <cell r="V22">
            <v>1545</v>
          </cell>
          <cell r="X22">
            <v>12945</v>
          </cell>
          <cell r="Y22">
            <v>159555</v>
          </cell>
        </row>
        <row r="23">
          <cell r="A23">
            <v>18</v>
          </cell>
          <cell r="B23">
            <v>52474933</v>
          </cell>
          <cell r="C23" t="str">
            <v>GUERRERO FIGUEREDO</v>
          </cell>
          <cell r="D23" t="str">
            <v>LUISA FERNANDA</v>
          </cell>
          <cell r="E23" t="str">
            <v>MERCADERISTA CVS</v>
          </cell>
          <cell r="F23" t="str">
            <v>COMERCIAL</v>
          </cell>
          <cell r="G23" t="str">
            <v>01-GC-CV-00</v>
          </cell>
          <cell r="H23" t="str">
            <v>CVS</v>
          </cell>
          <cell r="I23" t="str">
            <v>SUPERNUMERIA</v>
          </cell>
          <cell r="J23" t="str">
            <v>BOGOTA</v>
          </cell>
          <cell r="K23">
            <v>37530</v>
          </cell>
          <cell r="L23">
            <v>309000</v>
          </cell>
          <cell r="M23">
            <v>245000</v>
          </cell>
          <cell r="N23">
            <v>245000</v>
          </cell>
          <cell r="O23">
            <v>15</v>
          </cell>
          <cell r="P23">
            <v>122500</v>
          </cell>
          <cell r="Q23">
            <v>50000</v>
          </cell>
          <cell r="R23">
            <v>0</v>
          </cell>
          <cell r="S23">
            <v>172500</v>
          </cell>
          <cell r="T23">
            <v>6180</v>
          </cell>
          <cell r="U23">
            <v>5220</v>
          </cell>
          <cell r="V23">
            <v>1545</v>
          </cell>
          <cell r="X23">
            <v>12945</v>
          </cell>
          <cell r="Y23">
            <v>159555</v>
          </cell>
        </row>
        <row r="24">
          <cell r="A24">
            <v>19</v>
          </cell>
          <cell r="B24">
            <v>52973956</v>
          </cell>
          <cell r="C24" t="str">
            <v>GUEVARA RODRIGUEZ</v>
          </cell>
          <cell r="D24" t="str">
            <v xml:space="preserve">EDITH YESENIA </v>
          </cell>
          <cell r="E24" t="str">
            <v>MERCADERISTA CVS</v>
          </cell>
          <cell r="F24" t="str">
            <v>COMERCIAL</v>
          </cell>
          <cell r="G24" t="str">
            <v>01-GC-CV-07</v>
          </cell>
          <cell r="H24" t="str">
            <v>CVS</v>
          </cell>
          <cell r="I24" t="str">
            <v>BELLSOUTH UNICENTRO</v>
          </cell>
          <cell r="J24" t="str">
            <v>BOGOTA</v>
          </cell>
          <cell r="K24">
            <v>37530</v>
          </cell>
          <cell r="L24">
            <v>309000</v>
          </cell>
          <cell r="M24">
            <v>245000</v>
          </cell>
          <cell r="N24">
            <v>245000</v>
          </cell>
          <cell r="O24">
            <v>15</v>
          </cell>
          <cell r="P24">
            <v>122500</v>
          </cell>
          <cell r="Q24">
            <v>50000</v>
          </cell>
          <cell r="R24">
            <v>0</v>
          </cell>
          <cell r="S24">
            <v>172500</v>
          </cell>
          <cell r="T24">
            <v>6180</v>
          </cell>
          <cell r="U24">
            <v>5220</v>
          </cell>
          <cell r="V24">
            <v>1545</v>
          </cell>
          <cell r="X24">
            <v>12945</v>
          </cell>
          <cell r="Y24">
            <v>159555</v>
          </cell>
        </row>
        <row r="25">
          <cell r="A25">
            <v>20</v>
          </cell>
          <cell r="B25">
            <v>36292712</v>
          </cell>
          <cell r="C25" t="str">
            <v>MOLINA SANCHEZ</v>
          </cell>
          <cell r="D25" t="str">
            <v>MARIA ELCIRA</v>
          </cell>
          <cell r="E25" t="str">
            <v>MERCADERISTA CVS</v>
          </cell>
          <cell r="F25" t="str">
            <v>COMERCIAL</v>
          </cell>
          <cell r="G25" t="str">
            <v>01-GC-CV-08</v>
          </cell>
          <cell r="H25" t="str">
            <v>CVS</v>
          </cell>
          <cell r="I25" t="str">
            <v>BELLSOUTH CAPITAL</v>
          </cell>
          <cell r="J25" t="str">
            <v>BOGOTA</v>
          </cell>
          <cell r="K25">
            <v>37530</v>
          </cell>
          <cell r="L25">
            <v>309000</v>
          </cell>
          <cell r="M25">
            <v>245000</v>
          </cell>
          <cell r="N25">
            <v>245000</v>
          </cell>
          <cell r="O25">
            <v>15</v>
          </cell>
          <cell r="P25">
            <v>122500</v>
          </cell>
          <cell r="Q25">
            <v>50000</v>
          </cell>
          <cell r="R25">
            <v>0</v>
          </cell>
          <cell r="S25">
            <v>172500</v>
          </cell>
          <cell r="T25">
            <v>6180</v>
          </cell>
          <cell r="U25">
            <v>5220</v>
          </cell>
          <cell r="V25">
            <v>1545</v>
          </cell>
          <cell r="W25">
            <v>0</v>
          </cell>
          <cell r="X25">
            <v>12945</v>
          </cell>
          <cell r="Y25">
            <v>159555</v>
          </cell>
        </row>
        <row r="26">
          <cell r="A26">
            <v>21</v>
          </cell>
          <cell r="B26">
            <v>52968516</v>
          </cell>
          <cell r="C26" t="str">
            <v>MORALES MENDOZA</v>
          </cell>
          <cell r="D26" t="str">
            <v>MARIA CAROLINA</v>
          </cell>
          <cell r="E26" t="str">
            <v>MERCADERISTA CVS</v>
          </cell>
          <cell r="F26" t="str">
            <v>COMERCIAL</v>
          </cell>
          <cell r="G26" t="str">
            <v>01-GC-CV-00</v>
          </cell>
          <cell r="H26" t="str">
            <v>CVS</v>
          </cell>
          <cell r="I26" t="str">
            <v>SUPERNUMERARIA</v>
          </cell>
          <cell r="J26" t="str">
            <v>BOGOTA</v>
          </cell>
          <cell r="K26">
            <v>37530</v>
          </cell>
          <cell r="L26">
            <v>309000</v>
          </cell>
          <cell r="M26">
            <v>245000</v>
          </cell>
          <cell r="N26">
            <v>245000</v>
          </cell>
          <cell r="O26">
            <v>15</v>
          </cell>
          <cell r="P26">
            <v>122500</v>
          </cell>
          <cell r="Q26">
            <v>50000</v>
          </cell>
          <cell r="R26">
            <v>0</v>
          </cell>
          <cell r="S26">
            <v>172500</v>
          </cell>
          <cell r="T26">
            <v>6180</v>
          </cell>
          <cell r="U26">
            <v>5220</v>
          </cell>
          <cell r="V26">
            <v>1545</v>
          </cell>
          <cell r="W26">
            <v>0</v>
          </cell>
          <cell r="X26">
            <v>12945</v>
          </cell>
          <cell r="Y26">
            <v>159555</v>
          </cell>
        </row>
        <row r="27">
          <cell r="A27">
            <v>22</v>
          </cell>
          <cell r="B27">
            <v>42018054</v>
          </cell>
          <cell r="C27" t="str">
            <v>PARRA COBALEDA</v>
          </cell>
          <cell r="D27" t="str">
            <v>BEATRIZ  ADRIANA</v>
          </cell>
          <cell r="E27" t="str">
            <v>MERCADERISTA CVS</v>
          </cell>
          <cell r="F27" t="str">
            <v>COMERCIAL</v>
          </cell>
          <cell r="G27" t="str">
            <v>25-GC-CV-01</v>
          </cell>
          <cell r="H27" t="str">
            <v>CVS</v>
          </cell>
          <cell r="I27" t="str">
            <v>BELLSOUTH</v>
          </cell>
          <cell r="J27" t="str">
            <v>PEREIRA</v>
          </cell>
          <cell r="K27">
            <v>37530</v>
          </cell>
          <cell r="L27">
            <v>309000</v>
          </cell>
          <cell r="M27">
            <v>245000</v>
          </cell>
          <cell r="N27">
            <v>245000</v>
          </cell>
          <cell r="O27">
            <v>15</v>
          </cell>
          <cell r="P27">
            <v>122500</v>
          </cell>
          <cell r="Q27">
            <v>50000</v>
          </cell>
          <cell r="R27">
            <v>0</v>
          </cell>
          <cell r="S27">
            <v>172500</v>
          </cell>
          <cell r="T27">
            <v>6180</v>
          </cell>
          <cell r="U27">
            <v>5220</v>
          </cell>
          <cell r="V27">
            <v>1545</v>
          </cell>
          <cell r="X27">
            <v>12945</v>
          </cell>
          <cell r="Y27">
            <v>159555</v>
          </cell>
        </row>
        <row r="28">
          <cell r="A28">
            <v>23</v>
          </cell>
          <cell r="B28">
            <v>37512197</v>
          </cell>
          <cell r="C28" t="str">
            <v>PLATA ORTIZ</v>
          </cell>
          <cell r="D28" t="str">
            <v>CIELO LEONOR</v>
          </cell>
          <cell r="E28" t="str">
            <v>MERCADERISTA CVS</v>
          </cell>
          <cell r="F28" t="str">
            <v>COMERCIAL</v>
          </cell>
          <cell r="G28" t="str">
            <v>07-GC-CV-01</v>
          </cell>
          <cell r="H28" t="str">
            <v>CVS</v>
          </cell>
          <cell r="I28" t="str">
            <v>BELLSOUTH</v>
          </cell>
          <cell r="J28" t="str">
            <v>BUCARAMANGA</v>
          </cell>
          <cell r="K28">
            <v>37530</v>
          </cell>
          <cell r="L28">
            <v>309000</v>
          </cell>
          <cell r="M28">
            <v>245000</v>
          </cell>
          <cell r="N28">
            <v>245000</v>
          </cell>
          <cell r="O28">
            <v>15</v>
          </cell>
          <cell r="P28">
            <v>122500</v>
          </cell>
          <cell r="Q28">
            <v>50000</v>
          </cell>
          <cell r="R28">
            <v>0</v>
          </cell>
          <cell r="S28">
            <v>172500</v>
          </cell>
          <cell r="T28">
            <v>6180</v>
          </cell>
          <cell r="U28">
            <v>5220</v>
          </cell>
          <cell r="V28">
            <v>1545</v>
          </cell>
          <cell r="X28">
            <v>12945</v>
          </cell>
          <cell r="Y28">
            <v>159555</v>
          </cell>
        </row>
        <row r="29">
          <cell r="A29">
            <v>24</v>
          </cell>
          <cell r="B29">
            <v>66864404</v>
          </cell>
          <cell r="C29" t="str">
            <v>SALAZAR MANRIQUE</v>
          </cell>
          <cell r="D29" t="str">
            <v xml:space="preserve">CLAUDIA MARIA </v>
          </cell>
          <cell r="E29" t="str">
            <v>MERCADERISTA CVS</v>
          </cell>
          <cell r="F29" t="str">
            <v>COMERCIAL</v>
          </cell>
          <cell r="G29" t="str">
            <v>01-GC-CV-02</v>
          </cell>
          <cell r="H29" t="str">
            <v>CVS</v>
          </cell>
          <cell r="I29" t="str">
            <v>BELLSOUTH ZONA INDUSTRIAL</v>
          </cell>
          <cell r="J29" t="str">
            <v>BOGOTA</v>
          </cell>
          <cell r="K29">
            <v>37530</v>
          </cell>
          <cell r="L29">
            <v>309000</v>
          </cell>
          <cell r="M29">
            <v>245000</v>
          </cell>
          <cell r="N29">
            <v>245000</v>
          </cell>
          <cell r="O29">
            <v>15</v>
          </cell>
          <cell r="P29">
            <v>122500</v>
          </cell>
          <cell r="Q29">
            <v>50000</v>
          </cell>
          <cell r="R29">
            <v>0</v>
          </cell>
          <cell r="S29">
            <v>172500</v>
          </cell>
          <cell r="T29">
            <v>6180</v>
          </cell>
          <cell r="U29">
            <v>5220</v>
          </cell>
          <cell r="V29">
            <v>1545</v>
          </cell>
          <cell r="W29">
            <v>0</v>
          </cell>
          <cell r="X29">
            <v>12945</v>
          </cell>
          <cell r="Y29">
            <v>159555</v>
          </cell>
        </row>
        <row r="30">
          <cell r="A30">
            <v>25</v>
          </cell>
          <cell r="B30">
            <v>30395743</v>
          </cell>
          <cell r="C30" t="str">
            <v>SALAZAR OSPINA</v>
          </cell>
          <cell r="D30" t="str">
            <v xml:space="preserve">ANGELA  MARIA </v>
          </cell>
          <cell r="E30" t="str">
            <v>MERCADERISTA CVS</v>
          </cell>
          <cell r="F30" t="str">
            <v>COMERCIAL</v>
          </cell>
          <cell r="G30" t="str">
            <v>13-GC-CV-01</v>
          </cell>
          <cell r="H30" t="str">
            <v>CVS</v>
          </cell>
          <cell r="I30" t="str">
            <v>BELLSOUTH</v>
          </cell>
          <cell r="J30" t="str">
            <v>MANIZALES</v>
          </cell>
          <cell r="K30">
            <v>37530</v>
          </cell>
          <cell r="L30">
            <v>309000</v>
          </cell>
          <cell r="M30">
            <v>245000</v>
          </cell>
          <cell r="N30">
            <v>245000</v>
          </cell>
          <cell r="O30">
            <v>15</v>
          </cell>
          <cell r="P30">
            <v>122500</v>
          </cell>
          <cell r="Q30">
            <v>50000</v>
          </cell>
          <cell r="R30">
            <v>0</v>
          </cell>
          <cell r="S30">
            <v>172500</v>
          </cell>
          <cell r="T30">
            <v>6180</v>
          </cell>
          <cell r="U30">
            <v>5220</v>
          </cell>
          <cell r="V30">
            <v>1545</v>
          </cell>
          <cell r="X30">
            <v>12945</v>
          </cell>
          <cell r="Y30">
            <v>159555</v>
          </cell>
        </row>
        <row r="31">
          <cell r="A31">
            <v>26</v>
          </cell>
          <cell r="B31">
            <v>26427947</v>
          </cell>
          <cell r="C31" t="str">
            <v>SOTO ROJAS</v>
          </cell>
          <cell r="D31" t="str">
            <v xml:space="preserve"> DIANA LIZETH </v>
          </cell>
          <cell r="E31" t="str">
            <v>MERCADERISTA CVS</v>
          </cell>
          <cell r="F31" t="str">
            <v>COMERCIAL</v>
          </cell>
          <cell r="G31" t="str">
            <v>08-GC-CV-01</v>
          </cell>
          <cell r="H31" t="str">
            <v>CVS</v>
          </cell>
          <cell r="I31" t="str">
            <v>BELLSOUTH</v>
          </cell>
          <cell r="J31" t="str">
            <v>NEIVA</v>
          </cell>
          <cell r="K31">
            <v>37530</v>
          </cell>
          <cell r="L31">
            <v>309000</v>
          </cell>
          <cell r="M31">
            <v>245000</v>
          </cell>
          <cell r="N31">
            <v>245000</v>
          </cell>
          <cell r="O31">
            <v>15</v>
          </cell>
          <cell r="P31">
            <v>122500</v>
          </cell>
          <cell r="Q31">
            <v>50000</v>
          </cell>
          <cell r="R31">
            <v>0</v>
          </cell>
          <cell r="S31">
            <v>172500</v>
          </cell>
          <cell r="T31">
            <v>6180</v>
          </cell>
          <cell r="U31">
            <v>5220</v>
          </cell>
          <cell r="V31">
            <v>1545</v>
          </cell>
          <cell r="W31">
            <v>0</v>
          </cell>
          <cell r="X31">
            <v>12945</v>
          </cell>
          <cell r="Y31">
            <v>159555</v>
          </cell>
        </row>
        <row r="32">
          <cell r="A32">
            <v>27</v>
          </cell>
          <cell r="B32">
            <v>45528425</v>
          </cell>
          <cell r="C32" t="str">
            <v>VEGA CASTRO</v>
          </cell>
          <cell r="D32" t="str">
            <v>JESSICA</v>
          </cell>
          <cell r="E32" t="str">
            <v>MERCADERISTA CVS</v>
          </cell>
          <cell r="F32" t="str">
            <v>COMERCIAL</v>
          </cell>
          <cell r="G32" t="str">
            <v>10-GC-CV-01</v>
          </cell>
          <cell r="H32" t="str">
            <v>CVS</v>
          </cell>
          <cell r="I32" t="str">
            <v>BELLSOUTH</v>
          </cell>
          <cell r="J32" t="str">
            <v>CARTAGENA</v>
          </cell>
          <cell r="K32">
            <v>37530</v>
          </cell>
          <cell r="L32">
            <v>309000</v>
          </cell>
          <cell r="M32">
            <v>245000</v>
          </cell>
          <cell r="N32">
            <v>245000</v>
          </cell>
          <cell r="O32">
            <v>15</v>
          </cell>
          <cell r="P32">
            <v>122500</v>
          </cell>
          <cell r="Q32">
            <v>50000</v>
          </cell>
          <cell r="R32">
            <v>0</v>
          </cell>
          <cell r="S32">
            <v>172500</v>
          </cell>
          <cell r="T32">
            <v>6180</v>
          </cell>
          <cell r="U32">
            <v>5220</v>
          </cell>
          <cell r="V32">
            <v>1545</v>
          </cell>
          <cell r="X32">
            <v>12945</v>
          </cell>
          <cell r="Y32">
            <v>159555</v>
          </cell>
        </row>
        <row r="33">
          <cell r="A33">
            <v>28</v>
          </cell>
          <cell r="B33">
            <v>27094393</v>
          </cell>
          <cell r="C33" t="str">
            <v>HEREDIA SALAMANCA</v>
          </cell>
          <cell r="D33" t="str">
            <v>CLAUDIA MARCELA</v>
          </cell>
          <cell r="E33" t="str">
            <v>MERCADERISTA CVS</v>
          </cell>
          <cell r="F33" t="str">
            <v>COMERCIAL</v>
          </cell>
          <cell r="G33" t="str">
            <v>16-GC-CV-01</v>
          </cell>
          <cell r="H33" t="str">
            <v>CVS</v>
          </cell>
          <cell r="I33" t="str">
            <v>BELLSOUTH</v>
          </cell>
          <cell r="J33" t="str">
            <v>PASTO</v>
          </cell>
          <cell r="K33">
            <v>37530</v>
          </cell>
          <cell r="L33">
            <v>309000</v>
          </cell>
          <cell r="M33">
            <v>245000</v>
          </cell>
          <cell r="N33">
            <v>245000</v>
          </cell>
          <cell r="O33">
            <v>15</v>
          </cell>
          <cell r="P33">
            <v>122500</v>
          </cell>
          <cell r="Q33">
            <v>50000</v>
          </cell>
          <cell r="R33">
            <v>0</v>
          </cell>
          <cell r="S33">
            <v>172500</v>
          </cell>
          <cell r="T33">
            <v>6180</v>
          </cell>
          <cell r="U33">
            <v>5220</v>
          </cell>
          <cell r="V33">
            <v>1545</v>
          </cell>
          <cell r="W33">
            <v>0</v>
          </cell>
          <cell r="X33">
            <v>12945</v>
          </cell>
          <cell r="Y33">
            <v>159555</v>
          </cell>
        </row>
        <row r="34">
          <cell r="A34">
            <v>29</v>
          </cell>
          <cell r="B34">
            <v>40049321</v>
          </cell>
          <cell r="C34" t="str">
            <v>PUENTES LEGIZAMON</v>
          </cell>
          <cell r="D34" t="str">
            <v>GEOVANA AMILETH</v>
          </cell>
          <cell r="E34" t="str">
            <v>MERCADERISTA CVS</v>
          </cell>
          <cell r="F34" t="str">
            <v>COMERCIAL</v>
          </cell>
          <cell r="G34" t="str">
            <v>24-GC-CV-01</v>
          </cell>
          <cell r="H34" t="str">
            <v>CVS</v>
          </cell>
          <cell r="I34" t="str">
            <v>BELLSOUTH</v>
          </cell>
          <cell r="J34" t="str">
            <v>TUNJA</v>
          </cell>
          <cell r="K34">
            <v>37530</v>
          </cell>
          <cell r="L34">
            <v>309000</v>
          </cell>
          <cell r="M34">
            <v>245000</v>
          </cell>
          <cell r="N34">
            <v>245000</v>
          </cell>
          <cell r="O34">
            <v>15</v>
          </cell>
          <cell r="P34">
            <v>122500</v>
          </cell>
          <cell r="Q34">
            <v>50000</v>
          </cell>
          <cell r="R34">
            <v>0</v>
          </cell>
          <cell r="S34">
            <v>172500</v>
          </cell>
          <cell r="T34">
            <v>6180</v>
          </cell>
          <cell r="U34">
            <v>5220</v>
          </cell>
          <cell r="V34">
            <v>1545</v>
          </cell>
          <cell r="X34">
            <v>12945</v>
          </cell>
          <cell r="Y34">
            <v>159555</v>
          </cell>
        </row>
        <row r="35">
          <cell r="A35">
            <v>30</v>
          </cell>
          <cell r="B35">
            <v>43269620</v>
          </cell>
          <cell r="C35" t="str">
            <v>QUIROZ GUARIN</v>
          </cell>
          <cell r="D35" t="str">
            <v>NATALIA ASTRID</v>
          </cell>
          <cell r="E35" t="str">
            <v>MERCADERISTA CVS</v>
          </cell>
          <cell r="F35" t="str">
            <v>COMERCIAL</v>
          </cell>
          <cell r="G35" t="str">
            <v>03-GC-CV-01</v>
          </cell>
          <cell r="H35" t="str">
            <v>CVS</v>
          </cell>
          <cell r="I35" t="str">
            <v>BELLSOUTH POBLADO</v>
          </cell>
          <cell r="J35" t="str">
            <v>MEDELLIN</v>
          </cell>
          <cell r="K35">
            <v>37531</v>
          </cell>
          <cell r="L35">
            <v>309000</v>
          </cell>
          <cell r="M35">
            <v>245000</v>
          </cell>
          <cell r="N35">
            <v>245000</v>
          </cell>
          <cell r="O35">
            <v>15</v>
          </cell>
          <cell r="P35">
            <v>122500</v>
          </cell>
          <cell r="Q35">
            <v>50000</v>
          </cell>
          <cell r="R35">
            <v>0</v>
          </cell>
          <cell r="S35">
            <v>172500</v>
          </cell>
          <cell r="T35">
            <v>6180</v>
          </cell>
          <cell r="U35">
            <v>5220</v>
          </cell>
          <cell r="V35">
            <v>1545</v>
          </cell>
          <cell r="X35">
            <v>12945</v>
          </cell>
          <cell r="Y35">
            <v>159555</v>
          </cell>
        </row>
        <row r="37">
          <cell r="A37">
            <v>31</v>
          </cell>
          <cell r="B37">
            <v>43903722</v>
          </cell>
          <cell r="C37" t="str">
            <v>TORO OSORIO</v>
          </cell>
          <cell r="D37" t="str">
            <v xml:space="preserve">PAULA ANDREA </v>
          </cell>
          <cell r="E37" t="str">
            <v>ASISTENTE ADMINISTRATIVO</v>
          </cell>
          <cell r="F37" t="str">
            <v>FINANZAS</v>
          </cell>
          <cell r="G37" t="str">
            <v>03-GF-DA-00</v>
          </cell>
          <cell r="H37" t="str">
            <v>FINANZAS</v>
          </cell>
          <cell r="I37" t="str">
            <v>MEDELLIN</v>
          </cell>
          <cell r="J37" t="str">
            <v>MEDELLIN</v>
          </cell>
          <cell r="K37">
            <v>37500</v>
          </cell>
          <cell r="L37">
            <v>154500</v>
          </cell>
          <cell r="M37">
            <v>160000</v>
          </cell>
          <cell r="N37">
            <v>210000</v>
          </cell>
          <cell r="O37">
            <v>15</v>
          </cell>
          <cell r="P37">
            <v>105000</v>
          </cell>
          <cell r="Q37">
            <v>0</v>
          </cell>
          <cell r="R37">
            <v>8000</v>
          </cell>
          <cell r="S37">
            <v>113500</v>
          </cell>
          <cell r="T37">
            <v>3200</v>
          </cell>
          <cell r="U37">
            <v>2700</v>
          </cell>
          <cell r="V37">
            <v>773</v>
          </cell>
          <cell r="X37">
            <v>6673</v>
          </cell>
          <cell r="Y37">
            <v>106828</v>
          </cell>
        </row>
        <row r="39">
          <cell r="A39">
            <v>32</v>
          </cell>
          <cell r="B39">
            <v>3110942</v>
          </cell>
          <cell r="C39" t="str">
            <v>PAEZ LEON</v>
          </cell>
          <cell r="D39" t="str">
            <v>OMAR</v>
          </cell>
          <cell r="E39" t="str">
            <v>VENDEDOR TARJETAS PREPAGO</v>
          </cell>
          <cell r="F39" t="str">
            <v>COMERCIAL</v>
          </cell>
          <cell r="G39" t="str">
            <v>01-GC-PR-07</v>
          </cell>
          <cell r="H39" t="str">
            <v>PREPAGO</v>
          </cell>
          <cell r="I39" t="str">
            <v>CRA 15</v>
          </cell>
          <cell r="J39" t="str">
            <v>BOGOTA</v>
          </cell>
          <cell r="K39">
            <v>37501</v>
          </cell>
          <cell r="L39">
            <v>309000</v>
          </cell>
          <cell r="M39">
            <v>0</v>
          </cell>
          <cell r="N39">
            <v>0</v>
          </cell>
          <cell r="O39">
            <v>15</v>
          </cell>
          <cell r="P39">
            <v>0</v>
          </cell>
          <cell r="Q39">
            <v>150000</v>
          </cell>
          <cell r="R39">
            <v>17000</v>
          </cell>
          <cell r="S39">
            <v>167000</v>
          </cell>
          <cell r="T39">
            <v>6180</v>
          </cell>
          <cell r="U39">
            <v>5220</v>
          </cell>
          <cell r="V39">
            <v>1545</v>
          </cell>
          <cell r="X39">
            <v>12945</v>
          </cell>
          <cell r="Y39">
            <v>154055</v>
          </cell>
        </row>
        <row r="40">
          <cell r="A40">
            <v>33</v>
          </cell>
          <cell r="B40">
            <v>14576279</v>
          </cell>
          <cell r="C40" t="str">
            <v>COPETE ARROYO</v>
          </cell>
          <cell r="D40" t="str">
            <v>WILMER ASCANIO</v>
          </cell>
          <cell r="E40" t="str">
            <v>VENDEDOR TARJETAS PREPAGO</v>
          </cell>
          <cell r="F40" t="str">
            <v>COMERCIAL</v>
          </cell>
          <cell r="G40" t="str">
            <v>02-GC-PR-05</v>
          </cell>
          <cell r="H40" t="str">
            <v>PREPAGO</v>
          </cell>
          <cell r="I40" t="str">
            <v>CELLSTAR</v>
          </cell>
          <cell r="J40" t="str">
            <v>CALI</v>
          </cell>
          <cell r="K40">
            <v>37530</v>
          </cell>
          <cell r="L40">
            <v>309000</v>
          </cell>
          <cell r="M40">
            <v>0</v>
          </cell>
          <cell r="N40">
            <v>0</v>
          </cell>
          <cell r="O40">
            <v>15</v>
          </cell>
          <cell r="P40">
            <v>154500</v>
          </cell>
          <cell r="Q40">
            <v>168181</v>
          </cell>
          <cell r="R40">
            <v>17000</v>
          </cell>
          <cell r="S40">
            <v>185181</v>
          </cell>
          <cell r="T40">
            <v>6180</v>
          </cell>
          <cell r="U40">
            <v>5220</v>
          </cell>
          <cell r="V40">
            <v>1545</v>
          </cell>
          <cell r="X40">
            <v>12945</v>
          </cell>
          <cell r="Y40">
            <v>172236</v>
          </cell>
        </row>
        <row r="41">
          <cell r="A41">
            <v>34</v>
          </cell>
          <cell r="B41">
            <v>14576555</v>
          </cell>
          <cell r="C41" t="str">
            <v>GOMEZ APOLINDAR</v>
          </cell>
          <cell r="D41" t="str">
            <v xml:space="preserve">RICARDO </v>
          </cell>
          <cell r="E41" t="str">
            <v>VENDEDOR TARJETAS PREPAGO</v>
          </cell>
          <cell r="F41" t="str">
            <v>COMERCIAL</v>
          </cell>
          <cell r="G41" t="str">
            <v>02-GC-PR-02</v>
          </cell>
          <cell r="H41" t="str">
            <v>PREPAGO</v>
          </cell>
          <cell r="I41" t="str">
            <v>CELLSTAR</v>
          </cell>
          <cell r="J41" t="str">
            <v>CALI</v>
          </cell>
          <cell r="K41">
            <v>37530</v>
          </cell>
          <cell r="L41">
            <v>309000</v>
          </cell>
          <cell r="M41">
            <v>0</v>
          </cell>
          <cell r="N41">
            <v>0</v>
          </cell>
          <cell r="O41">
            <v>15</v>
          </cell>
          <cell r="P41">
            <v>154500</v>
          </cell>
          <cell r="Q41">
            <v>380884</v>
          </cell>
          <cell r="R41">
            <v>17000</v>
          </cell>
          <cell r="S41">
            <v>397884</v>
          </cell>
          <cell r="T41">
            <v>6180</v>
          </cell>
          <cell r="U41">
            <v>5220</v>
          </cell>
          <cell r="V41">
            <v>1545</v>
          </cell>
          <cell r="X41">
            <v>12945</v>
          </cell>
          <cell r="Y41">
            <v>384939</v>
          </cell>
        </row>
        <row r="42">
          <cell r="A42">
            <v>35</v>
          </cell>
          <cell r="B42">
            <v>16775727</v>
          </cell>
          <cell r="C42" t="str">
            <v>CEBALLOS MARQUEZ</v>
          </cell>
          <cell r="D42" t="str">
            <v xml:space="preserve">JORGE ELIECER </v>
          </cell>
          <cell r="E42" t="str">
            <v>VENDEDOR TARJETAS PREPAGO</v>
          </cell>
          <cell r="F42" t="str">
            <v>COMERCIAL</v>
          </cell>
          <cell r="G42" t="str">
            <v>02-GC-PR-00</v>
          </cell>
          <cell r="H42" t="str">
            <v>PREPAGO</v>
          </cell>
          <cell r="I42" t="str">
            <v>CELLSTAR</v>
          </cell>
          <cell r="J42" t="str">
            <v>CALI</v>
          </cell>
          <cell r="K42">
            <v>37530</v>
          </cell>
          <cell r="L42">
            <v>309000</v>
          </cell>
          <cell r="M42">
            <v>400000</v>
          </cell>
          <cell r="N42">
            <v>400000</v>
          </cell>
          <cell r="O42">
            <v>15</v>
          </cell>
          <cell r="P42">
            <v>200000</v>
          </cell>
          <cell r="Q42">
            <v>300000</v>
          </cell>
          <cell r="R42">
            <v>0</v>
          </cell>
          <cell r="S42">
            <v>500000</v>
          </cell>
          <cell r="T42">
            <v>6180</v>
          </cell>
          <cell r="U42">
            <v>5220</v>
          </cell>
          <cell r="V42">
            <v>1545</v>
          </cell>
          <cell r="X42">
            <v>12945</v>
          </cell>
          <cell r="Y42">
            <v>487055</v>
          </cell>
        </row>
        <row r="43">
          <cell r="A43">
            <v>36</v>
          </cell>
          <cell r="B43">
            <v>19454875</v>
          </cell>
          <cell r="C43" t="str">
            <v>PACHON</v>
          </cell>
          <cell r="D43" t="str">
            <v>FERNANDO</v>
          </cell>
          <cell r="E43" t="str">
            <v>VENDEDOR TARJETAS PREPAGO</v>
          </cell>
          <cell r="F43" t="str">
            <v>COMERCIAL</v>
          </cell>
          <cell r="G43" t="str">
            <v>01-GC-PR-21</v>
          </cell>
          <cell r="H43" t="str">
            <v>PREPAGO</v>
          </cell>
          <cell r="I43" t="str">
            <v>CRA 15</v>
          </cell>
          <cell r="J43" t="str">
            <v>BOGOTA</v>
          </cell>
          <cell r="L43">
            <v>309000</v>
          </cell>
          <cell r="M43">
            <v>0</v>
          </cell>
          <cell r="N43">
            <v>0</v>
          </cell>
          <cell r="O43">
            <v>15</v>
          </cell>
          <cell r="P43">
            <v>154500</v>
          </cell>
          <cell r="Q43">
            <v>150000</v>
          </cell>
          <cell r="R43">
            <v>17000</v>
          </cell>
          <cell r="S43">
            <v>167000</v>
          </cell>
          <cell r="T43">
            <v>6180</v>
          </cell>
          <cell r="U43">
            <v>5220</v>
          </cell>
          <cell r="V43">
            <v>1545</v>
          </cell>
          <cell r="X43">
            <v>12945</v>
          </cell>
          <cell r="Y43">
            <v>154055</v>
          </cell>
        </row>
        <row r="44">
          <cell r="A44">
            <v>37</v>
          </cell>
          <cell r="B44">
            <v>28967983</v>
          </cell>
          <cell r="C44" t="str">
            <v>RIVEROS</v>
          </cell>
          <cell r="D44" t="str">
            <v xml:space="preserve">CRISTINA </v>
          </cell>
          <cell r="E44" t="str">
            <v>VENDEDOR TARJETAS PREPAGO</v>
          </cell>
          <cell r="F44" t="str">
            <v>COMERCIAL</v>
          </cell>
          <cell r="G44" t="str">
            <v>01-GC-PR-16</v>
          </cell>
          <cell r="H44" t="str">
            <v>PREPAGO</v>
          </cell>
          <cell r="I44" t="str">
            <v>CRA 15</v>
          </cell>
          <cell r="J44" t="str">
            <v>BOGOTA</v>
          </cell>
          <cell r="L44">
            <v>309000</v>
          </cell>
          <cell r="M44">
            <v>0</v>
          </cell>
          <cell r="N44">
            <v>0</v>
          </cell>
          <cell r="O44">
            <v>15</v>
          </cell>
          <cell r="P44">
            <v>154500</v>
          </cell>
          <cell r="Q44">
            <v>150000</v>
          </cell>
          <cell r="R44">
            <v>17000</v>
          </cell>
          <cell r="S44">
            <v>167000</v>
          </cell>
          <cell r="T44">
            <v>6180</v>
          </cell>
          <cell r="U44">
            <v>5220</v>
          </cell>
          <cell r="V44">
            <v>1545</v>
          </cell>
          <cell r="X44">
            <v>12945</v>
          </cell>
          <cell r="Y44">
            <v>154055</v>
          </cell>
        </row>
        <row r="45">
          <cell r="A45">
            <v>38</v>
          </cell>
          <cell r="B45">
            <v>31902496</v>
          </cell>
          <cell r="C45" t="str">
            <v>OROZCO ARANA</v>
          </cell>
          <cell r="D45" t="str">
            <v xml:space="preserve">GLORIA AMPARO </v>
          </cell>
          <cell r="E45" t="str">
            <v>VENDEDOR TARJETAS PREPAGO</v>
          </cell>
          <cell r="F45" t="str">
            <v>COMERCIAL</v>
          </cell>
          <cell r="G45" t="str">
            <v>02-GC-PR-04</v>
          </cell>
          <cell r="H45" t="str">
            <v>PREPAGO</v>
          </cell>
          <cell r="I45" t="str">
            <v>CELLSTAR</v>
          </cell>
          <cell r="J45" t="str">
            <v>CALI</v>
          </cell>
          <cell r="K45">
            <v>37530</v>
          </cell>
          <cell r="L45">
            <v>309000</v>
          </cell>
          <cell r="M45">
            <v>0</v>
          </cell>
          <cell r="N45">
            <v>0</v>
          </cell>
          <cell r="O45">
            <v>15</v>
          </cell>
          <cell r="P45">
            <v>154500</v>
          </cell>
          <cell r="Q45">
            <v>308586</v>
          </cell>
          <cell r="R45">
            <v>17000</v>
          </cell>
          <cell r="S45">
            <v>325586</v>
          </cell>
          <cell r="T45">
            <v>6180</v>
          </cell>
          <cell r="U45">
            <v>5220</v>
          </cell>
          <cell r="V45">
            <v>1545</v>
          </cell>
          <cell r="X45">
            <v>12945</v>
          </cell>
          <cell r="Y45">
            <v>312641</v>
          </cell>
        </row>
        <row r="46">
          <cell r="A46">
            <v>39</v>
          </cell>
          <cell r="B46">
            <v>51970396</v>
          </cell>
          <cell r="C46" t="str">
            <v>RICO MENDEZ</v>
          </cell>
          <cell r="D46" t="str">
            <v xml:space="preserve">YENNY ESPERANZA </v>
          </cell>
          <cell r="E46" t="str">
            <v>VENDEDOR TARJETAS PREPAGO</v>
          </cell>
          <cell r="F46" t="str">
            <v>COMERCIAL</v>
          </cell>
          <cell r="G46" t="str">
            <v>01-GC-PR-19</v>
          </cell>
          <cell r="H46" t="str">
            <v>PREPAGO</v>
          </cell>
          <cell r="I46" t="str">
            <v>CRA 15</v>
          </cell>
          <cell r="J46" t="str">
            <v>BOGOTA</v>
          </cell>
          <cell r="K46">
            <v>37530</v>
          </cell>
          <cell r="L46">
            <v>309000</v>
          </cell>
          <cell r="M46">
            <v>150000</v>
          </cell>
          <cell r="N46">
            <v>150000</v>
          </cell>
          <cell r="O46">
            <v>15</v>
          </cell>
          <cell r="P46">
            <v>154500</v>
          </cell>
          <cell r="Q46">
            <v>150000</v>
          </cell>
          <cell r="R46">
            <v>17000</v>
          </cell>
          <cell r="S46">
            <v>167000</v>
          </cell>
          <cell r="T46">
            <v>6180</v>
          </cell>
          <cell r="U46">
            <v>5220</v>
          </cell>
          <cell r="V46">
            <v>1545</v>
          </cell>
          <cell r="X46">
            <v>12945</v>
          </cell>
          <cell r="Y46">
            <v>154055</v>
          </cell>
        </row>
        <row r="47">
          <cell r="A47">
            <v>40</v>
          </cell>
          <cell r="B47">
            <v>52909906</v>
          </cell>
          <cell r="C47" t="str">
            <v xml:space="preserve">FELICIANO </v>
          </cell>
          <cell r="D47" t="str">
            <v>CATALLINA</v>
          </cell>
          <cell r="E47" t="str">
            <v>VENDEDOR TARJETAS PREPAGO</v>
          </cell>
          <cell r="F47" t="str">
            <v>COMERCIAL</v>
          </cell>
          <cell r="G47" t="str">
            <v>01-GC-PR-15</v>
          </cell>
          <cell r="H47" t="str">
            <v>PREPAGO</v>
          </cell>
          <cell r="I47" t="str">
            <v>CRA 15</v>
          </cell>
          <cell r="J47" t="str">
            <v>BOGOTA</v>
          </cell>
          <cell r="L47">
            <v>309000</v>
          </cell>
          <cell r="M47">
            <v>0</v>
          </cell>
          <cell r="N47">
            <v>0</v>
          </cell>
          <cell r="O47">
            <v>15</v>
          </cell>
          <cell r="P47">
            <v>154500</v>
          </cell>
          <cell r="Q47">
            <v>150000</v>
          </cell>
          <cell r="R47">
            <v>17000</v>
          </cell>
          <cell r="S47">
            <v>167000</v>
          </cell>
          <cell r="T47">
            <v>6180</v>
          </cell>
          <cell r="U47">
            <v>5220</v>
          </cell>
          <cell r="V47">
            <v>1545</v>
          </cell>
          <cell r="X47">
            <v>12945</v>
          </cell>
          <cell r="Y47">
            <v>154055</v>
          </cell>
        </row>
        <row r="48">
          <cell r="A48">
            <v>41</v>
          </cell>
          <cell r="B48">
            <v>75048174</v>
          </cell>
          <cell r="C48" t="str">
            <v>GRISALES MURILLO</v>
          </cell>
          <cell r="D48" t="str">
            <v xml:space="preserve">JOSE ORAN </v>
          </cell>
          <cell r="E48" t="str">
            <v>VENDEDOR TARJETAS PREPAGO</v>
          </cell>
          <cell r="F48" t="str">
            <v>COMERCIAL</v>
          </cell>
          <cell r="G48" t="str">
            <v>02-GC-PR-03</v>
          </cell>
          <cell r="H48" t="str">
            <v>PREPAGO</v>
          </cell>
          <cell r="I48" t="str">
            <v>CELLSTAR</v>
          </cell>
          <cell r="J48" t="str">
            <v>CALI</v>
          </cell>
          <cell r="K48">
            <v>37530</v>
          </cell>
          <cell r="L48">
            <v>309000</v>
          </cell>
          <cell r="M48">
            <v>0</v>
          </cell>
          <cell r="N48">
            <v>0</v>
          </cell>
          <cell r="O48">
            <v>15</v>
          </cell>
          <cell r="P48">
            <v>154500</v>
          </cell>
          <cell r="Q48">
            <v>325565</v>
          </cell>
          <cell r="R48">
            <v>17000</v>
          </cell>
          <cell r="S48">
            <v>342565</v>
          </cell>
          <cell r="T48">
            <v>6180</v>
          </cell>
          <cell r="U48">
            <v>5220</v>
          </cell>
          <cell r="V48">
            <v>1545</v>
          </cell>
          <cell r="X48">
            <v>12945</v>
          </cell>
          <cell r="Y48">
            <v>329620</v>
          </cell>
        </row>
        <row r="49">
          <cell r="A49">
            <v>42</v>
          </cell>
          <cell r="B49">
            <v>79462709</v>
          </cell>
          <cell r="C49" t="str">
            <v>SIERRA FRANCO</v>
          </cell>
          <cell r="D49" t="str">
            <v>MAURICIO</v>
          </cell>
          <cell r="E49" t="str">
            <v>VENDEDOR TARJETAS PREPAGO</v>
          </cell>
          <cell r="F49" t="str">
            <v>COMERCIAL</v>
          </cell>
          <cell r="G49" t="str">
            <v>01-GC-PR-05</v>
          </cell>
          <cell r="H49" t="str">
            <v>PREPAGO</v>
          </cell>
          <cell r="I49" t="str">
            <v>CRA 15</v>
          </cell>
          <cell r="J49" t="str">
            <v>BOGOTA</v>
          </cell>
          <cell r="K49">
            <v>37501</v>
          </cell>
          <cell r="L49">
            <v>309000</v>
          </cell>
          <cell r="M49">
            <v>0</v>
          </cell>
          <cell r="N49">
            <v>0</v>
          </cell>
          <cell r="O49">
            <v>15</v>
          </cell>
          <cell r="P49">
            <v>154500</v>
          </cell>
          <cell r="Q49">
            <v>150000</v>
          </cell>
          <cell r="R49">
            <v>17000</v>
          </cell>
          <cell r="S49">
            <v>167000</v>
          </cell>
          <cell r="T49">
            <v>6180</v>
          </cell>
          <cell r="U49">
            <v>5220</v>
          </cell>
          <cell r="V49">
            <v>1545</v>
          </cell>
          <cell r="X49">
            <v>12945</v>
          </cell>
          <cell r="Y49">
            <v>154055</v>
          </cell>
        </row>
        <row r="50">
          <cell r="A50">
            <v>43</v>
          </cell>
          <cell r="B50">
            <v>79503059</v>
          </cell>
          <cell r="C50" t="str">
            <v>SANCHEZ VALERO</v>
          </cell>
          <cell r="D50" t="str">
            <v>CARLOS EDUARDO</v>
          </cell>
          <cell r="E50" t="str">
            <v>VENDEDOR TARJETAS PREPAGO</v>
          </cell>
          <cell r="F50" t="str">
            <v>COMERCIAL</v>
          </cell>
          <cell r="G50" t="str">
            <v>01-GC-PR-13</v>
          </cell>
          <cell r="H50" t="str">
            <v>PREPAGO</v>
          </cell>
          <cell r="I50" t="str">
            <v>CRA 15</v>
          </cell>
          <cell r="J50" t="str">
            <v>BOGOTA</v>
          </cell>
          <cell r="K50">
            <v>37501</v>
          </cell>
          <cell r="L50">
            <v>309000</v>
          </cell>
          <cell r="M50">
            <v>0</v>
          </cell>
          <cell r="N50">
            <v>0</v>
          </cell>
          <cell r="O50">
            <v>15</v>
          </cell>
          <cell r="P50">
            <v>154500</v>
          </cell>
          <cell r="Q50">
            <v>150000</v>
          </cell>
          <cell r="R50">
            <v>17000</v>
          </cell>
          <cell r="S50">
            <v>167000</v>
          </cell>
          <cell r="T50">
            <v>6180</v>
          </cell>
          <cell r="U50">
            <v>5220</v>
          </cell>
          <cell r="V50">
            <v>1545</v>
          </cell>
          <cell r="X50">
            <v>12945</v>
          </cell>
          <cell r="Y50">
            <v>154055</v>
          </cell>
        </row>
        <row r="51">
          <cell r="A51">
            <v>44</v>
          </cell>
          <cell r="B51">
            <v>79701485</v>
          </cell>
          <cell r="C51" t="str">
            <v>TORRES</v>
          </cell>
          <cell r="D51" t="str">
            <v>ROBINSON NENE</v>
          </cell>
          <cell r="E51" t="str">
            <v>VENDEDOR TARJETAS PREPAGO</v>
          </cell>
          <cell r="F51" t="str">
            <v>COMERCIAL</v>
          </cell>
          <cell r="G51" t="str">
            <v>01-GC-PR-03</v>
          </cell>
          <cell r="H51" t="str">
            <v>PREPAGO</v>
          </cell>
          <cell r="I51" t="str">
            <v>CRA 15</v>
          </cell>
          <cell r="J51" t="str">
            <v>BOGOTA</v>
          </cell>
          <cell r="L51">
            <v>309000</v>
          </cell>
          <cell r="M51">
            <v>0</v>
          </cell>
          <cell r="N51">
            <v>0</v>
          </cell>
          <cell r="O51">
            <v>15</v>
          </cell>
          <cell r="P51">
            <v>154500</v>
          </cell>
          <cell r="Q51">
            <v>150000</v>
          </cell>
          <cell r="R51">
            <v>17000</v>
          </cell>
          <cell r="S51">
            <v>167000</v>
          </cell>
          <cell r="T51">
            <v>6180</v>
          </cell>
          <cell r="U51">
            <v>5220</v>
          </cell>
          <cell r="V51">
            <v>1545</v>
          </cell>
          <cell r="X51">
            <v>12945</v>
          </cell>
          <cell r="Y51">
            <v>154055</v>
          </cell>
        </row>
        <row r="52">
          <cell r="A52">
            <v>45</v>
          </cell>
          <cell r="B52">
            <v>79943886</v>
          </cell>
          <cell r="C52" t="str">
            <v>HERNANDEZ PINZON</v>
          </cell>
          <cell r="D52" t="str">
            <v xml:space="preserve">JORGE OLIVO </v>
          </cell>
          <cell r="E52" t="str">
            <v>VENDEDOR TARJETAS PREPAGO</v>
          </cell>
          <cell r="F52" t="str">
            <v>COMERCIAL</v>
          </cell>
          <cell r="G52" t="str">
            <v>01-GC-PR-20</v>
          </cell>
          <cell r="H52" t="str">
            <v>PREPAGO</v>
          </cell>
          <cell r="I52" t="str">
            <v>CRA 15</v>
          </cell>
          <cell r="J52" t="str">
            <v>BOGOTA</v>
          </cell>
          <cell r="K52">
            <v>37501</v>
          </cell>
          <cell r="L52">
            <v>309000</v>
          </cell>
          <cell r="M52">
            <v>0</v>
          </cell>
          <cell r="N52">
            <v>0</v>
          </cell>
          <cell r="O52">
            <v>15</v>
          </cell>
          <cell r="P52">
            <v>154500</v>
          </cell>
          <cell r="Q52">
            <v>150000</v>
          </cell>
          <cell r="R52">
            <v>17000</v>
          </cell>
          <cell r="S52">
            <v>167000</v>
          </cell>
          <cell r="T52">
            <v>6180</v>
          </cell>
          <cell r="U52">
            <v>5220</v>
          </cell>
          <cell r="V52">
            <v>1545</v>
          </cell>
          <cell r="X52">
            <v>12945</v>
          </cell>
          <cell r="Y52">
            <v>154055</v>
          </cell>
        </row>
        <row r="53">
          <cell r="A53">
            <v>46</v>
          </cell>
          <cell r="B53">
            <v>94425132</v>
          </cell>
          <cell r="C53" t="str">
            <v>FRANCO BONILLA</v>
          </cell>
          <cell r="D53" t="str">
            <v xml:space="preserve">CARLOS ALBERTO </v>
          </cell>
          <cell r="E53" t="str">
            <v>VENDEDOR TARJETAS PREPAGO</v>
          </cell>
          <cell r="F53" t="str">
            <v>COMERCIAL</v>
          </cell>
          <cell r="G53" t="str">
            <v>02-GC-PR-01</v>
          </cell>
          <cell r="H53" t="str">
            <v>PREPAGO</v>
          </cell>
          <cell r="I53" t="str">
            <v>CELLSTAR</v>
          </cell>
          <cell r="J53" t="str">
            <v>CALI</v>
          </cell>
          <cell r="K53">
            <v>37530</v>
          </cell>
          <cell r="L53">
            <v>309000</v>
          </cell>
          <cell r="M53">
            <v>0</v>
          </cell>
          <cell r="N53">
            <v>0</v>
          </cell>
          <cell r="O53">
            <v>15</v>
          </cell>
          <cell r="P53">
            <v>154500</v>
          </cell>
          <cell r="Q53">
            <v>252985</v>
          </cell>
          <cell r="R53">
            <v>17000</v>
          </cell>
          <cell r="S53">
            <v>269985</v>
          </cell>
          <cell r="T53">
            <v>6180</v>
          </cell>
          <cell r="U53">
            <v>5220</v>
          </cell>
          <cell r="V53">
            <v>1545</v>
          </cell>
          <cell r="X53">
            <v>12945</v>
          </cell>
          <cell r="Y53">
            <v>257040</v>
          </cell>
        </row>
        <row r="54">
          <cell r="I54" t="str">
            <v>Total PREPAGO</v>
          </cell>
          <cell r="N54">
            <v>550000</v>
          </cell>
        </row>
        <row r="55">
          <cell r="A55">
            <v>47</v>
          </cell>
          <cell r="B55">
            <v>52389455</v>
          </cell>
          <cell r="C55" t="str">
            <v>BLANCO ORTEGON</v>
          </cell>
          <cell r="D55" t="str">
            <v xml:space="preserve">MIRIAM </v>
          </cell>
          <cell r="E55" t="str">
            <v>MERCADERISTA RETAIL</v>
          </cell>
          <cell r="F55" t="str">
            <v>COMERCIAL</v>
          </cell>
          <cell r="G55" t="str">
            <v>01-GC-DR-00</v>
          </cell>
          <cell r="H55" t="str">
            <v>RETAIL</v>
          </cell>
          <cell r="J55" t="str">
            <v>BOGOTA</v>
          </cell>
          <cell r="K55">
            <v>37533</v>
          </cell>
          <cell r="L55">
            <v>309000</v>
          </cell>
          <cell r="M55">
            <v>0</v>
          </cell>
          <cell r="N55">
            <v>450000</v>
          </cell>
          <cell r="O55">
            <v>12</v>
          </cell>
          <cell r="P55">
            <v>123600</v>
          </cell>
          <cell r="Q55">
            <v>180000</v>
          </cell>
          <cell r="R55">
            <v>0</v>
          </cell>
          <cell r="S55">
            <v>180000</v>
          </cell>
          <cell r="T55">
            <v>4944</v>
          </cell>
          <cell r="U55">
            <v>4180</v>
          </cell>
          <cell r="V55">
            <v>1236</v>
          </cell>
          <cell r="X55">
            <v>10360</v>
          </cell>
          <cell r="Y55">
            <v>169640</v>
          </cell>
        </row>
        <row r="56">
          <cell r="A56">
            <v>48</v>
          </cell>
          <cell r="B56">
            <v>39188974</v>
          </cell>
          <cell r="C56" t="str">
            <v>CIELO GOMEZ</v>
          </cell>
          <cell r="D56" t="str">
            <v>MYRIAM</v>
          </cell>
          <cell r="E56" t="str">
            <v>MERCADERISTA RETAIL</v>
          </cell>
          <cell r="F56" t="str">
            <v>COMERCIAL</v>
          </cell>
          <cell r="G56" t="str">
            <v>01-GC-DR-00</v>
          </cell>
          <cell r="H56" t="str">
            <v>RETAIL</v>
          </cell>
          <cell r="J56" t="str">
            <v>BOGOTA</v>
          </cell>
          <cell r="K56">
            <v>37509</v>
          </cell>
          <cell r="L56">
            <v>309000</v>
          </cell>
          <cell r="M56">
            <v>0</v>
          </cell>
          <cell r="N56">
            <v>150000</v>
          </cell>
          <cell r="O56">
            <v>15</v>
          </cell>
          <cell r="P56">
            <v>154500</v>
          </cell>
          <cell r="Q56">
            <v>-4500</v>
          </cell>
          <cell r="R56">
            <v>25000</v>
          </cell>
          <cell r="S56">
            <v>175000</v>
          </cell>
          <cell r="T56">
            <v>6180</v>
          </cell>
          <cell r="U56">
            <v>5220</v>
          </cell>
          <cell r="V56">
            <v>1545</v>
          </cell>
          <cell r="X56">
            <v>12945</v>
          </cell>
          <cell r="Y56">
            <v>162055</v>
          </cell>
        </row>
        <row r="57">
          <cell r="A57">
            <v>49</v>
          </cell>
          <cell r="B57">
            <v>52775841</v>
          </cell>
          <cell r="C57" t="str">
            <v>RINCON</v>
          </cell>
          <cell r="D57" t="str">
            <v xml:space="preserve">NANCY LILIANA </v>
          </cell>
          <cell r="E57" t="str">
            <v>MERCADERISTA RETAIL</v>
          </cell>
          <cell r="F57" t="str">
            <v>COMERCIAL</v>
          </cell>
          <cell r="G57" t="str">
            <v>01-GC-DR-00</v>
          </cell>
          <cell r="H57" t="str">
            <v>RETAIL</v>
          </cell>
          <cell r="J57" t="str">
            <v>BOGOTA</v>
          </cell>
          <cell r="K57">
            <v>37509</v>
          </cell>
          <cell r="L57">
            <v>309000</v>
          </cell>
          <cell r="M57">
            <v>0</v>
          </cell>
          <cell r="N57">
            <v>150000</v>
          </cell>
          <cell r="O57">
            <v>15</v>
          </cell>
          <cell r="P57">
            <v>154500</v>
          </cell>
          <cell r="Q57">
            <v>-4500</v>
          </cell>
          <cell r="R57">
            <v>25000</v>
          </cell>
          <cell r="S57">
            <v>175000</v>
          </cell>
          <cell r="T57">
            <v>6180</v>
          </cell>
          <cell r="U57">
            <v>5220</v>
          </cell>
          <cell r="V57">
            <v>1545</v>
          </cell>
          <cell r="X57">
            <v>12945</v>
          </cell>
          <cell r="Y57">
            <v>162055</v>
          </cell>
        </row>
        <row r="58">
          <cell r="I58" t="str">
            <v>Total RETAIL</v>
          </cell>
          <cell r="N58">
            <v>750000</v>
          </cell>
        </row>
        <row r="59">
          <cell r="A59">
            <v>50</v>
          </cell>
          <cell r="B59">
            <v>4531569</v>
          </cell>
          <cell r="C59" t="str">
            <v>SOSA BARRETO</v>
          </cell>
          <cell r="D59" t="str">
            <v>DEICY LIYANNY</v>
          </cell>
          <cell r="E59" t="str">
            <v>ASISTENTE TECNICO</v>
          </cell>
          <cell r="F59" t="str">
            <v>COMERCIAL</v>
          </cell>
          <cell r="G59" t="str">
            <v>01-GC-DT-02</v>
          </cell>
          <cell r="H59" t="str">
            <v>SERVICIO TECNICO</v>
          </cell>
          <cell r="I59" t="str">
            <v>BELLSOUTH  ZONA INDUSTRIAL</v>
          </cell>
          <cell r="J59" t="str">
            <v>BOGOTA</v>
          </cell>
          <cell r="K59">
            <v>37515</v>
          </cell>
          <cell r="L59">
            <v>309000</v>
          </cell>
          <cell r="M59">
            <v>320000</v>
          </cell>
          <cell r="N59">
            <v>420000</v>
          </cell>
          <cell r="O59">
            <v>15</v>
          </cell>
          <cell r="P59">
            <v>210000</v>
          </cell>
          <cell r="Q59">
            <v>0</v>
          </cell>
          <cell r="R59">
            <v>17000</v>
          </cell>
          <cell r="S59">
            <v>227000</v>
          </cell>
          <cell r="T59">
            <v>6400</v>
          </cell>
          <cell r="U59">
            <v>5400</v>
          </cell>
          <cell r="V59">
            <v>1545</v>
          </cell>
          <cell r="X59">
            <v>13345</v>
          </cell>
          <cell r="Y59">
            <v>213655</v>
          </cell>
        </row>
        <row r="60">
          <cell r="A60">
            <v>51</v>
          </cell>
          <cell r="B60">
            <v>42096585</v>
          </cell>
          <cell r="C60" t="str">
            <v xml:space="preserve">HERRERA LOPEZ </v>
          </cell>
          <cell r="D60" t="str">
            <v>MARIA DEL PILAR</v>
          </cell>
          <cell r="E60" t="str">
            <v>ASISTENTE TECNICO</v>
          </cell>
          <cell r="F60" t="str">
            <v>COMERCIAL</v>
          </cell>
          <cell r="G60" t="str">
            <v>03-GC-DT-05</v>
          </cell>
          <cell r="H60" t="str">
            <v>SERVICIO TECNICO</v>
          </cell>
          <cell r="I60" t="str">
            <v xml:space="preserve">BELLSOUTH </v>
          </cell>
          <cell r="J60" t="str">
            <v>PEREIRA</v>
          </cell>
          <cell r="K60">
            <v>37537</v>
          </cell>
          <cell r="L60">
            <v>309000</v>
          </cell>
          <cell r="M60">
            <v>309000</v>
          </cell>
          <cell r="N60">
            <v>420000</v>
          </cell>
          <cell r="O60">
            <v>8</v>
          </cell>
          <cell r="P60">
            <v>112000</v>
          </cell>
          <cell r="Q60">
            <v>0</v>
          </cell>
          <cell r="R60">
            <v>9066.6666666666661</v>
          </cell>
          <cell r="S60">
            <v>121066.66666666667</v>
          </cell>
          <cell r="T60">
            <v>3296</v>
          </cell>
          <cell r="U60">
            <v>2790</v>
          </cell>
          <cell r="V60">
            <v>824</v>
          </cell>
          <cell r="X60">
            <v>6910</v>
          </cell>
          <cell r="Y60">
            <v>114156.66666666667</v>
          </cell>
        </row>
        <row r="61">
          <cell r="A61">
            <v>52</v>
          </cell>
          <cell r="B61">
            <v>42106242</v>
          </cell>
          <cell r="C61" t="str">
            <v>CANO CONTRERAS</v>
          </cell>
          <cell r="D61" t="str">
            <v xml:space="preserve">GLORIA SULAY </v>
          </cell>
          <cell r="E61" t="str">
            <v>ASISTENTE TECNICO</v>
          </cell>
          <cell r="F61" t="str">
            <v>COMERCIAL</v>
          </cell>
          <cell r="G61" t="str">
            <v>03-GC-DT-05</v>
          </cell>
          <cell r="H61" t="str">
            <v>SERVICIO TECNICO</v>
          </cell>
          <cell r="I61" t="str">
            <v xml:space="preserve">BELLSOUTH </v>
          </cell>
          <cell r="J61" t="str">
            <v>PEREIRA</v>
          </cell>
          <cell r="K61">
            <v>37515</v>
          </cell>
          <cell r="L61">
            <v>309000</v>
          </cell>
          <cell r="M61">
            <v>400000</v>
          </cell>
          <cell r="N61">
            <v>420000</v>
          </cell>
          <cell r="O61">
            <v>3</v>
          </cell>
          <cell r="P61">
            <v>42000</v>
          </cell>
          <cell r="Q61">
            <v>0</v>
          </cell>
          <cell r="R61">
            <v>3400</v>
          </cell>
          <cell r="S61">
            <v>45400</v>
          </cell>
          <cell r="T61">
            <v>1600</v>
          </cell>
          <cell r="U61">
            <v>1350</v>
          </cell>
          <cell r="V61">
            <v>309</v>
          </cell>
          <cell r="X61">
            <v>3259</v>
          </cell>
          <cell r="Y61">
            <v>42141</v>
          </cell>
        </row>
        <row r="62">
          <cell r="A62">
            <v>53</v>
          </cell>
          <cell r="B62">
            <v>42787823</v>
          </cell>
          <cell r="C62" t="str">
            <v xml:space="preserve">HERNANDEZ </v>
          </cell>
          <cell r="D62" t="str">
            <v>ADRIANA MARIA</v>
          </cell>
          <cell r="E62" t="str">
            <v>ASISTENTE TECNICO</v>
          </cell>
          <cell r="F62" t="str">
            <v>COMERCIAL</v>
          </cell>
          <cell r="G62" t="str">
            <v>03-GC-DT-00</v>
          </cell>
          <cell r="H62" t="str">
            <v>SERVICIO TECNICO</v>
          </cell>
          <cell r="I62" t="str">
            <v>CELLSTAR</v>
          </cell>
          <cell r="J62" t="str">
            <v>MEDELLIN</v>
          </cell>
          <cell r="K62">
            <v>37515</v>
          </cell>
          <cell r="L62">
            <v>309000</v>
          </cell>
          <cell r="M62">
            <v>320000</v>
          </cell>
          <cell r="N62">
            <v>420000</v>
          </cell>
          <cell r="O62">
            <v>15</v>
          </cell>
          <cell r="P62">
            <v>210000</v>
          </cell>
          <cell r="Q62">
            <v>0</v>
          </cell>
          <cell r="R62">
            <v>17000</v>
          </cell>
          <cell r="S62">
            <v>227000</v>
          </cell>
          <cell r="T62">
            <v>6400</v>
          </cell>
          <cell r="U62">
            <v>5400</v>
          </cell>
          <cell r="V62">
            <v>1545</v>
          </cell>
          <cell r="X62">
            <v>13345</v>
          </cell>
          <cell r="Y62">
            <v>213655</v>
          </cell>
        </row>
        <row r="63">
          <cell r="A63">
            <v>54</v>
          </cell>
          <cell r="B63">
            <v>42827035</v>
          </cell>
          <cell r="C63" t="str">
            <v>OSPINA PINEDA</v>
          </cell>
          <cell r="D63" t="str">
            <v xml:space="preserve">LILIANA </v>
          </cell>
          <cell r="E63" t="str">
            <v>ASISTENTE TECNICO</v>
          </cell>
          <cell r="F63" t="str">
            <v>COMERCIAL</v>
          </cell>
          <cell r="G63" t="str">
            <v>03-GC-DT-00</v>
          </cell>
          <cell r="H63" t="str">
            <v>SERVICIO TECNICO</v>
          </cell>
          <cell r="I63" t="str">
            <v>BELLSOUTH POBLADO</v>
          </cell>
          <cell r="J63" t="str">
            <v>MEDELLIN</v>
          </cell>
          <cell r="K63">
            <v>37515</v>
          </cell>
          <cell r="L63">
            <v>309000</v>
          </cell>
          <cell r="M63">
            <v>320000</v>
          </cell>
          <cell r="N63">
            <v>420000</v>
          </cell>
          <cell r="O63">
            <v>15</v>
          </cell>
          <cell r="P63">
            <v>210000</v>
          </cell>
          <cell r="Q63">
            <v>0</v>
          </cell>
          <cell r="R63">
            <v>17000</v>
          </cell>
          <cell r="S63">
            <v>227000</v>
          </cell>
          <cell r="T63">
            <v>6400</v>
          </cell>
          <cell r="U63">
            <v>5400</v>
          </cell>
          <cell r="V63">
            <v>1545</v>
          </cell>
          <cell r="X63">
            <v>13345</v>
          </cell>
          <cell r="Y63">
            <v>213655</v>
          </cell>
        </row>
        <row r="64">
          <cell r="A64">
            <v>55</v>
          </cell>
          <cell r="B64">
            <v>43903722</v>
          </cell>
          <cell r="C64" t="str">
            <v>TORO OSORIO</v>
          </cell>
          <cell r="D64" t="str">
            <v xml:space="preserve">PAULA ANDREA </v>
          </cell>
          <cell r="E64" t="str">
            <v>ASISTENTE TECNICO</v>
          </cell>
          <cell r="F64" t="str">
            <v>COMERCIAL</v>
          </cell>
          <cell r="G64" t="str">
            <v>03-GC-DT-00</v>
          </cell>
          <cell r="H64" t="str">
            <v>SERVICIO TECNICO</v>
          </cell>
          <cell r="I64" t="str">
            <v>MEDELLIN</v>
          </cell>
          <cell r="J64" t="str">
            <v>MEDELLIN</v>
          </cell>
          <cell r="K64">
            <v>37500</v>
          </cell>
          <cell r="L64">
            <v>309000</v>
          </cell>
          <cell r="M64">
            <v>160000</v>
          </cell>
          <cell r="N64">
            <v>210000</v>
          </cell>
          <cell r="O64">
            <v>15</v>
          </cell>
          <cell r="P64">
            <v>105000</v>
          </cell>
          <cell r="Q64">
            <v>0</v>
          </cell>
          <cell r="R64">
            <v>8500</v>
          </cell>
          <cell r="S64">
            <v>113500</v>
          </cell>
          <cell r="T64">
            <v>3200</v>
          </cell>
          <cell r="U64">
            <v>2700</v>
          </cell>
          <cell r="V64">
            <v>1545</v>
          </cell>
          <cell r="X64">
            <v>7445</v>
          </cell>
          <cell r="Y64">
            <v>106055</v>
          </cell>
        </row>
        <row r="65">
          <cell r="A65">
            <v>56</v>
          </cell>
          <cell r="B65">
            <v>52126428</v>
          </cell>
          <cell r="C65" t="str">
            <v>VELASQUEZ PEÑA</v>
          </cell>
          <cell r="D65" t="str">
            <v>SANDRA MILENA</v>
          </cell>
          <cell r="E65" t="str">
            <v>ASISTENTE TECNICO</v>
          </cell>
          <cell r="F65" t="str">
            <v>COMERCIAL</v>
          </cell>
          <cell r="G65" t="str">
            <v>01-GC-DT-04</v>
          </cell>
          <cell r="H65" t="str">
            <v>SERVICIO TECNICO</v>
          </cell>
          <cell r="I65" t="str">
            <v>BELLSOUTH  AV SUBA</v>
          </cell>
          <cell r="J65" t="str">
            <v>BOGOTA</v>
          </cell>
          <cell r="K65">
            <v>37515</v>
          </cell>
          <cell r="L65">
            <v>309000</v>
          </cell>
          <cell r="M65">
            <v>320000</v>
          </cell>
          <cell r="N65">
            <v>420000</v>
          </cell>
          <cell r="O65">
            <v>15</v>
          </cell>
          <cell r="P65">
            <v>210000</v>
          </cell>
          <cell r="Q65">
            <v>0</v>
          </cell>
          <cell r="R65">
            <v>17000</v>
          </cell>
          <cell r="S65">
            <v>227000</v>
          </cell>
          <cell r="T65">
            <v>6400</v>
          </cell>
          <cell r="U65">
            <v>5400</v>
          </cell>
          <cell r="V65">
            <v>1545</v>
          </cell>
          <cell r="X65">
            <v>13345</v>
          </cell>
          <cell r="Y65">
            <v>213655</v>
          </cell>
        </row>
        <row r="66">
          <cell r="A66">
            <v>57</v>
          </cell>
          <cell r="B66">
            <v>52276448</v>
          </cell>
          <cell r="C66" t="str">
            <v>BERNAL OSORIO</v>
          </cell>
          <cell r="D66" t="str">
            <v>LEIDY  ELIBETH</v>
          </cell>
          <cell r="E66" t="str">
            <v>ASISTENTE TECNICO</v>
          </cell>
          <cell r="F66" t="str">
            <v>COMERCIAL</v>
          </cell>
          <cell r="G66" t="str">
            <v>01-GC-DT-01</v>
          </cell>
          <cell r="H66" t="str">
            <v>SERVICIO TECNICO</v>
          </cell>
          <cell r="I66" t="str">
            <v>AVIATUR</v>
          </cell>
          <cell r="J66" t="str">
            <v>BOGOTA</v>
          </cell>
          <cell r="K66">
            <v>37515</v>
          </cell>
          <cell r="L66">
            <v>309000</v>
          </cell>
          <cell r="M66">
            <v>350000</v>
          </cell>
          <cell r="N66">
            <v>430000</v>
          </cell>
          <cell r="O66">
            <v>15</v>
          </cell>
          <cell r="P66">
            <v>215000</v>
          </cell>
          <cell r="Q66">
            <v>0</v>
          </cell>
          <cell r="R66">
            <v>17000</v>
          </cell>
          <cell r="S66">
            <v>232000</v>
          </cell>
          <cell r="T66">
            <v>7000</v>
          </cell>
          <cell r="U66">
            <v>5910</v>
          </cell>
          <cell r="V66">
            <v>1545</v>
          </cell>
          <cell r="X66">
            <v>14455</v>
          </cell>
          <cell r="Y66">
            <v>217545</v>
          </cell>
        </row>
        <row r="67">
          <cell r="A67">
            <v>58</v>
          </cell>
          <cell r="B67">
            <v>52694875</v>
          </cell>
          <cell r="C67" t="str">
            <v>PRADA ORTIZ</v>
          </cell>
          <cell r="D67" t="str">
            <v>IRIS JAEL</v>
          </cell>
          <cell r="E67" t="str">
            <v>ASISTENTE TECNICO</v>
          </cell>
          <cell r="F67" t="str">
            <v>COMERCIAL</v>
          </cell>
          <cell r="G67" t="str">
            <v>01-GC-DT-01</v>
          </cell>
          <cell r="H67" t="str">
            <v>SERVICIO TECNICO</v>
          </cell>
          <cell r="I67" t="str">
            <v>AVIATUR</v>
          </cell>
          <cell r="J67" t="str">
            <v>BOGOTA</v>
          </cell>
          <cell r="K67">
            <v>37515</v>
          </cell>
          <cell r="L67">
            <v>309000</v>
          </cell>
          <cell r="M67">
            <v>320000</v>
          </cell>
          <cell r="N67">
            <v>420000</v>
          </cell>
          <cell r="O67">
            <v>15</v>
          </cell>
          <cell r="P67">
            <v>210000</v>
          </cell>
          <cell r="Q67">
            <v>0</v>
          </cell>
          <cell r="R67">
            <v>17000</v>
          </cell>
          <cell r="S67">
            <v>227000</v>
          </cell>
          <cell r="T67">
            <v>6400</v>
          </cell>
          <cell r="U67">
            <v>5400</v>
          </cell>
          <cell r="V67">
            <v>1545</v>
          </cell>
          <cell r="X67">
            <v>13345</v>
          </cell>
          <cell r="Y67">
            <v>213655</v>
          </cell>
        </row>
        <row r="68">
          <cell r="A68">
            <v>59</v>
          </cell>
          <cell r="B68">
            <v>52699324</v>
          </cell>
          <cell r="C68" t="str">
            <v>LARA GARZON</v>
          </cell>
          <cell r="D68" t="str">
            <v>YULISSA</v>
          </cell>
          <cell r="E68" t="str">
            <v>ASISTENTE TECNICO</v>
          </cell>
          <cell r="F68" t="str">
            <v>COMERCIAL</v>
          </cell>
          <cell r="G68" t="str">
            <v>01-GC-DT-04</v>
          </cell>
          <cell r="H68" t="str">
            <v>SERVICIO TECNICO</v>
          </cell>
          <cell r="I68" t="str">
            <v>BELLSOUTH  CLL 125</v>
          </cell>
          <cell r="J68" t="str">
            <v>BOGOTA</v>
          </cell>
          <cell r="K68">
            <v>37515</v>
          </cell>
          <cell r="L68">
            <v>309000</v>
          </cell>
          <cell r="M68">
            <v>320000</v>
          </cell>
          <cell r="N68">
            <v>420000</v>
          </cell>
          <cell r="O68">
            <v>15</v>
          </cell>
          <cell r="P68">
            <v>210000</v>
          </cell>
          <cell r="Q68">
            <v>0</v>
          </cell>
          <cell r="R68">
            <v>17000</v>
          </cell>
          <cell r="S68">
            <v>227000</v>
          </cell>
          <cell r="T68">
            <v>6400</v>
          </cell>
          <cell r="U68">
            <v>5400</v>
          </cell>
          <cell r="V68">
            <v>1545</v>
          </cell>
          <cell r="X68">
            <v>13345</v>
          </cell>
          <cell r="Y68">
            <v>213655</v>
          </cell>
        </row>
        <row r="69">
          <cell r="A69">
            <v>60</v>
          </cell>
          <cell r="B69">
            <v>66975323</v>
          </cell>
          <cell r="C69" t="str">
            <v>TUQUERRES</v>
          </cell>
          <cell r="D69" t="str">
            <v>ESMERALDA</v>
          </cell>
          <cell r="E69" t="str">
            <v>ASISTENTE TECNICO</v>
          </cell>
          <cell r="F69" t="str">
            <v>COMERCIAL</v>
          </cell>
          <cell r="G69" t="str">
            <v>02-GC-DT-02</v>
          </cell>
          <cell r="H69" t="str">
            <v>SERVICIO TECNICO</v>
          </cell>
          <cell r="I69" t="str">
            <v>BELLSOUTH  CLLE 9</v>
          </cell>
          <cell r="J69" t="str">
            <v>CALI</v>
          </cell>
          <cell r="K69">
            <v>37515</v>
          </cell>
          <cell r="L69">
            <v>309000</v>
          </cell>
          <cell r="M69">
            <v>320000</v>
          </cell>
          <cell r="N69">
            <v>420000</v>
          </cell>
          <cell r="O69">
            <v>15</v>
          </cell>
          <cell r="P69">
            <v>210000</v>
          </cell>
          <cell r="Q69">
            <v>0</v>
          </cell>
          <cell r="R69">
            <v>17000</v>
          </cell>
          <cell r="S69">
            <v>227000</v>
          </cell>
          <cell r="T69">
            <v>6400</v>
          </cell>
          <cell r="U69">
            <v>5400</v>
          </cell>
          <cell r="V69">
            <v>1545</v>
          </cell>
          <cell r="X69">
            <v>13345</v>
          </cell>
          <cell r="Y69">
            <v>213655</v>
          </cell>
        </row>
        <row r="70">
          <cell r="A70">
            <v>61</v>
          </cell>
          <cell r="B70">
            <v>4265120</v>
          </cell>
          <cell r="C70" t="str">
            <v>MARTINEZ ACERO</v>
          </cell>
          <cell r="D70" t="str">
            <v>LUIS HERNANDO</v>
          </cell>
          <cell r="E70" t="str">
            <v>MENSAJERO SERVICIO TECNICO</v>
          </cell>
          <cell r="F70" t="str">
            <v>COMERCIAL</v>
          </cell>
          <cell r="G70" t="str">
            <v>01-GC-DT-01</v>
          </cell>
          <cell r="H70" t="str">
            <v>SERVICIO TECNICO</v>
          </cell>
          <cell r="I70" t="str">
            <v>CELLSTAR</v>
          </cell>
          <cell r="J70" t="str">
            <v>BOGOTA</v>
          </cell>
          <cell r="K70">
            <v>37515</v>
          </cell>
          <cell r="L70">
            <v>309000</v>
          </cell>
          <cell r="M70">
            <v>310000</v>
          </cell>
          <cell r="N70">
            <v>570000</v>
          </cell>
          <cell r="O70">
            <v>15</v>
          </cell>
          <cell r="P70">
            <v>285000</v>
          </cell>
          <cell r="Q70">
            <v>0</v>
          </cell>
          <cell r="R70">
            <v>17000</v>
          </cell>
          <cell r="S70">
            <v>302000</v>
          </cell>
          <cell r="T70">
            <v>6200</v>
          </cell>
          <cell r="U70">
            <v>5240</v>
          </cell>
          <cell r="V70">
            <v>1545</v>
          </cell>
          <cell r="X70">
            <v>12985</v>
          </cell>
          <cell r="Y70">
            <v>289015</v>
          </cell>
        </row>
        <row r="71">
          <cell r="A71">
            <v>62</v>
          </cell>
          <cell r="B71">
            <v>94400557</v>
          </cell>
          <cell r="C71" t="str">
            <v xml:space="preserve"> KULLMA ARAGON</v>
          </cell>
          <cell r="D71" t="str">
            <v>XAVIER</v>
          </cell>
          <cell r="E71" t="str">
            <v>MENSAJERO SERVICIO TECNICO</v>
          </cell>
          <cell r="F71" t="str">
            <v>COMERCIAL</v>
          </cell>
          <cell r="G71" t="str">
            <v>02-GC-DT-00</v>
          </cell>
          <cell r="H71" t="str">
            <v>SERVICIO TECNICO</v>
          </cell>
          <cell r="I71" t="str">
            <v>CELLSTAR</v>
          </cell>
          <cell r="J71" t="str">
            <v>CALI</v>
          </cell>
          <cell r="K71">
            <v>37530</v>
          </cell>
          <cell r="L71">
            <v>309000</v>
          </cell>
          <cell r="M71">
            <v>309000</v>
          </cell>
          <cell r="N71">
            <v>516000</v>
          </cell>
          <cell r="O71">
            <v>15</v>
          </cell>
          <cell r="P71">
            <v>258000</v>
          </cell>
          <cell r="Q71">
            <v>0</v>
          </cell>
          <cell r="R71">
            <v>17000</v>
          </cell>
          <cell r="S71">
            <v>275000</v>
          </cell>
          <cell r="T71">
            <v>6180</v>
          </cell>
          <cell r="U71">
            <v>5220</v>
          </cell>
          <cell r="V71">
            <v>1545</v>
          </cell>
          <cell r="X71">
            <v>12945</v>
          </cell>
          <cell r="Y71">
            <v>262055</v>
          </cell>
        </row>
        <row r="72">
          <cell r="A72">
            <v>63</v>
          </cell>
          <cell r="B72">
            <v>6394362</v>
          </cell>
          <cell r="C72" t="str">
            <v>QUEVEDO VELASQUEZ</v>
          </cell>
          <cell r="D72" t="str">
            <v>ANDRES</v>
          </cell>
          <cell r="E72" t="str">
            <v>TECNICO NIVEL 1</v>
          </cell>
          <cell r="F72" t="str">
            <v>COMERCIAL</v>
          </cell>
          <cell r="G72" t="str">
            <v>02-GC-DT-00</v>
          </cell>
          <cell r="H72" t="str">
            <v>SERVICIO TECNICO</v>
          </cell>
          <cell r="I72" t="str">
            <v xml:space="preserve">BELLSOUTH </v>
          </cell>
          <cell r="J72" t="str">
            <v>TULUA</v>
          </cell>
          <cell r="K72">
            <v>37515</v>
          </cell>
          <cell r="L72">
            <v>309000</v>
          </cell>
          <cell r="M72">
            <v>309000</v>
          </cell>
          <cell r="N72">
            <v>570000</v>
          </cell>
          <cell r="O72">
            <v>15</v>
          </cell>
          <cell r="P72">
            <v>285000</v>
          </cell>
          <cell r="Q72">
            <v>0</v>
          </cell>
          <cell r="R72">
            <v>17000</v>
          </cell>
          <cell r="S72">
            <v>302000</v>
          </cell>
          <cell r="T72">
            <v>6180</v>
          </cell>
          <cell r="U72">
            <v>5220</v>
          </cell>
          <cell r="V72">
            <v>1545</v>
          </cell>
          <cell r="X72">
            <v>12945</v>
          </cell>
          <cell r="Y72">
            <v>289055</v>
          </cell>
        </row>
        <row r="73">
          <cell r="A73">
            <v>64</v>
          </cell>
          <cell r="B73">
            <v>6499087</v>
          </cell>
          <cell r="C73" t="str">
            <v xml:space="preserve">ROMERO HENAO </v>
          </cell>
          <cell r="D73" t="str">
            <v>ANDRES FERNANDO</v>
          </cell>
          <cell r="E73" t="str">
            <v>TECNICO NIVEL 1</v>
          </cell>
          <cell r="F73" t="str">
            <v>COMERCIAL</v>
          </cell>
          <cell r="G73" t="str">
            <v>02-GC-DT-06</v>
          </cell>
          <cell r="H73" t="str">
            <v>SERVICIO TECNICO</v>
          </cell>
          <cell r="I73" t="str">
            <v>BELLSOUTH TULUA</v>
          </cell>
          <cell r="J73" t="str">
            <v>TULUA</v>
          </cell>
          <cell r="K73">
            <v>37515</v>
          </cell>
          <cell r="L73">
            <v>309000</v>
          </cell>
          <cell r="M73">
            <v>350000</v>
          </cell>
          <cell r="N73">
            <v>570000</v>
          </cell>
          <cell r="O73">
            <v>15</v>
          </cell>
          <cell r="P73">
            <v>285000</v>
          </cell>
          <cell r="Q73">
            <v>0</v>
          </cell>
          <cell r="R73">
            <v>17000</v>
          </cell>
          <cell r="S73">
            <v>302000</v>
          </cell>
          <cell r="T73">
            <v>7000</v>
          </cell>
          <cell r="U73">
            <v>5910</v>
          </cell>
          <cell r="V73">
            <v>1545</v>
          </cell>
          <cell r="X73">
            <v>14455</v>
          </cell>
          <cell r="Y73">
            <v>287545</v>
          </cell>
        </row>
        <row r="74">
          <cell r="A74">
            <v>65</v>
          </cell>
          <cell r="B74">
            <v>16941180</v>
          </cell>
          <cell r="C74" t="str">
            <v>CAICEDO</v>
          </cell>
          <cell r="D74" t="str">
            <v>WALTER</v>
          </cell>
          <cell r="E74" t="str">
            <v>TECNICO NIVEL 1</v>
          </cell>
          <cell r="F74" t="str">
            <v>COMERCIAL</v>
          </cell>
          <cell r="G74" t="str">
            <v>02-GC-DT-04</v>
          </cell>
          <cell r="H74" t="str">
            <v>SERVICIO TECNICO</v>
          </cell>
          <cell r="I74" t="str">
            <v>BELLSOUTH  CLLE 9</v>
          </cell>
          <cell r="J74" t="str">
            <v>CALI</v>
          </cell>
          <cell r="K74">
            <v>37515</v>
          </cell>
          <cell r="L74">
            <v>309000</v>
          </cell>
          <cell r="M74">
            <v>350000</v>
          </cell>
          <cell r="N74">
            <v>570000</v>
          </cell>
          <cell r="O74">
            <v>15</v>
          </cell>
          <cell r="P74">
            <v>285000</v>
          </cell>
          <cell r="Q74">
            <v>0</v>
          </cell>
          <cell r="R74">
            <v>17000</v>
          </cell>
          <cell r="S74">
            <v>302000</v>
          </cell>
          <cell r="T74">
            <v>7000</v>
          </cell>
          <cell r="U74">
            <v>5910</v>
          </cell>
          <cell r="V74">
            <v>1545</v>
          </cell>
          <cell r="X74">
            <v>14455</v>
          </cell>
          <cell r="Y74">
            <v>287545</v>
          </cell>
        </row>
        <row r="75">
          <cell r="A75">
            <v>66</v>
          </cell>
          <cell r="B75">
            <v>16947534</v>
          </cell>
          <cell r="C75" t="str">
            <v>CALLE</v>
          </cell>
          <cell r="D75" t="str">
            <v>DIEGO ALEJANDRO</v>
          </cell>
          <cell r="E75" t="str">
            <v>TECNICO NIVEL 1</v>
          </cell>
          <cell r="F75" t="str">
            <v>COMERCIAL</v>
          </cell>
          <cell r="G75" t="str">
            <v>02-GC-DT-00</v>
          </cell>
          <cell r="H75" t="str">
            <v>SERVICIO TECNICO</v>
          </cell>
          <cell r="I75" t="str">
            <v>CELLSTAR</v>
          </cell>
          <cell r="J75" t="str">
            <v>CALI</v>
          </cell>
          <cell r="K75">
            <v>37515</v>
          </cell>
          <cell r="L75">
            <v>309000</v>
          </cell>
          <cell r="M75">
            <v>350000</v>
          </cell>
          <cell r="N75">
            <v>570000</v>
          </cell>
          <cell r="O75">
            <v>15</v>
          </cell>
          <cell r="P75">
            <v>285000</v>
          </cell>
          <cell r="Q75">
            <v>0</v>
          </cell>
          <cell r="R75">
            <v>17000</v>
          </cell>
          <cell r="S75">
            <v>302000</v>
          </cell>
          <cell r="T75">
            <v>7000</v>
          </cell>
          <cell r="U75">
            <v>5910</v>
          </cell>
          <cell r="V75">
            <v>1545</v>
          </cell>
          <cell r="X75">
            <v>14455</v>
          </cell>
          <cell r="Y75">
            <v>287545</v>
          </cell>
        </row>
        <row r="76">
          <cell r="A76">
            <v>67</v>
          </cell>
          <cell r="B76">
            <v>25280147</v>
          </cell>
          <cell r="C76" t="str">
            <v xml:space="preserve">ESTELA </v>
          </cell>
          <cell r="D76" t="str">
            <v>ADRIANA NEREIDA</v>
          </cell>
          <cell r="E76" t="str">
            <v>TECNICO NIVEL 1</v>
          </cell>
          <cell r="F76" t="str">
            <v>COMERCIAL</v>
          </cell>
          <cell r="G76" t="str">
            <v>02-GC-DT-03</v>
          </cell>
          <cell r="H76" t="str">
            <v>SERVICIO TECNICO</v>
          </cell>
          <cell r="I76" t="str">
            <v>BELLSOUTH LIMONAR</v>
          </cell>
          <cell r="J76" t="str">
            <v>CALI</v>
          </cell>
          <cell r="K76">
            <v>37515</v>
          </cell>
          <cell r="L76">
            <v>309000</v>
          </cell>
          <cell r="M76">
            <v>350000</v>
          </cell>
          <cell r="N76">
            <v>570000</v>
          </cell>
          <cell r="O76">
            <v>15</v>
          </cell>
          <cell r="P76">
            <v>285000</v>
          </cell>
          <cell r="Q76">
            <v>0</v>
          </cell>
          <cell r="R76">
            <v>17000</v>
          </cell>
          <cell r="S76">
            <v>302000</v>
          </cell>
          <cell r="T76">
            <v>7000</v>
          </cell>
          <cell r="U76">
            <v>5910</v>
          </cell>
          <cell r="V76">
            <v>1545</v>
          </cell>
          <cell r="X76">
            <v>14455</v>
          </cell>
          <cell r="Y76">
            <v>287545</v>
          </cell>
        </row>
        <row r="77">
          <cell r="A77">
            <v>68</v>
          </cell>
          <cell r="B77">
            <v>42122479</v>
          </cell>
          <cell r="C77" t="str">
            <v>RESTREPO MUÑOZ</v>
          </cell>
          <cell r="D77" t="str">
            <v xml:space="preserve">ADRIANA </v>
          </cell>
          <cell r="E77" t="str">
            <v>TECNICO NIVEL 1</v>
          </cell>
          <cell r="F77" t="str">
            <v>COMERCIAL</v>
          </cell>
          <cell r="G77" t="str">
            <v>03-GC-DT-05</v>
          </cell>
          <cell r="H77" t="str">
            <v>SERVICIO TECNICO</v>
          </cell>
          <cell r="I77" t="str">
            <v xml:space="preserve">BELLSOUTH </v>
          </cell>
          <cell r="J77" t="str">
            <v>PEREIRA</v>
          </cell>
          <cell r="K77">
            <v>37515</v>
          </cell>
          <cell r="L77">
            <v>309000</v>
          </cell>
          <cell r="M77">
            <v>350000</v>
          </cell>
          <cell r="N77">
            <v>570000</v>
          </cell>
          <cell r="O77">
            <v>15</v>
          </cell>
          <cell r="P77">
            <v>285000</v>
          </cell>
          <cell r="Q77">
            <v>0</v>
          </cell>
          <cell r="R77">
            <v>17000</v>
          </cell>
          <cell r="S77">
            <v>302000</v>
          </cell>
          <cell r="T77">
            <v>7000</v>
          </cell>
          <cell r="U77">
            <v>5910</v>
          </cell>
          <cell r="V77">
            <v>1545</v>
          </cell>
          <cell r="X77">
            <v>14455</v>
          </cell>
          <cell r="Y77">
            <v>287545</v>
          </cell>
        </row>
        <row r="78">
          <cell r="A78">
            <v>69</v>
          </cell>
          <cell r="B78">
            <v>71334357</v>
          </cell>
          <cell r="C78" t="str">
            <v>GALEANO BRAND</v>
          </cell>
          <cell r="D78" t="str">
            <v>JORGE ANDRÉS</v>
          </cell>
          <cell r="E78" t="str">
            <v>TECNICO NIVEL 1</v>
          </cell>
          <cell r="F78" t="str">
            <v>COMERCIAL</v>
          </cell>
          <cell r="G78" t="str">
            <v>03-GC-DT-03</v>
          </cell>
          <cell r="H78" t="str">
            <v>SERVICIO TECNICO</v>
          </cell>
          <cell r="I78" t="str">
            <v>BELLSOUTH LAURELES</v>
          </cell>
          <cell r="J78" t="str">
            <v>MEDELLIN</v>
          </cell>
          <cell r="K78">
            <v>37515</v>
          </cell>
          <cell r="L78">
            <v>309000</v>
          </cell>
          <cell r="M78">
            <v>350000</v>
          </cell>
          <cell r="N78">
            <v>570000</v>
          </cell>
          <cell r="O78">
            <v>15</v>
          </cell>
          <cell r="P78">
            <v>285000</v>
          </cell>
          <cell r="Q78">
            <v>0</v>
          </cell>
          <cell r="R78">
            <v>17000</v>
          </cell>
          <cell r="S78">
            <v>302000</v>
          </cell>
          <cell r="T78">
            <v>7000</v>
          </cell>
          <cell r="U78">
            <v>5910</v>
          </cell>
          <cell r="V78">
            <v>1545</v>
          </cell>
          <cell r="X78">
            <v>14455</v>
          </cell>
          <cell r="Y78">
            <v>287545</v>
          </cell>
        </row>
        <row r="79">
          <cell r="A79">
            <v>70</v>
          </cell>
          <cell r="B79">
            <v>71748443</v>
          </cell>
          <cell r="C79" t="str">
            <v>OCAMPO BARRETO</v>
          </cell>
          <cell r="D79" t="str">
            <v>OMAR WILLIAM</v>
          </cell>
          <cell r="E79" t="str">
            <v>TECNICO NIVEL 1</v>
          </cell>
          <cell r="F79" t="str">
            <v>COMERCIAL</v>
          </cell>
          <cell r="G79" t="str">
            <v>03-GC-DT-00</v>
          </cell>
          <cell r="H79" t="str">
            <v>SERVICIO TECNICO</v>
          </cell>
          <cell r="I79" t="str">
            <v>CELLSTAR</v>
          </cell>
          <cell r="J79" t="str">
            <v>MEDELLIN</v>
          </cell>
          <cell r="K79">
            <v>37515</v>
          </cell>
          <cell r="L79">
            <v>309000</v>
          </cell>
          <cell r="M79">
            <v>309000</v>
          </cell>
          <cell r="N79">
            <v>570000</v>
          </cell>
          <cell r="O79">
            <v>15</v>
          </cell>
          <cell r="P79">
            <v>285000</v>
          </cell>
          <cell r="Q79">
            <v>0</v>
          </cell>
          <cell r="R79">
            <v>17000</v>
          </cell>
          <cell r="S79">
            <v>302000</v>
          </cell>
          <cell r="T79">
            <v>6180</v>
          </cell>
          <cell r="U79">
            <v>5220</v>
          </cell>
          <cell r="V79">
            <v>1545</v>
          </cell>
          <cell r="X79">
            <v>12945</v>
          </cell>
          <cell r="Y79">
            <v>289055</v>
          </cell>
        </row>
        <row r="80">
          <cell r="A80">
            <v>71</v>
          </cell>
          <cell r="B80">
            <v>75085531</v>
          </cell>
          <cell r="C80" t="str">
            <v xml:space="preserve"> GONZALEZ QUICENO</v>
          </cell>
          <cell r="D80" t="str">
            <v>LUIS FERNANDO</v>
          </cell>
          <cell r="E80" t="str">
            <v>TECNICO NIVEL 1</v>
          </cell>
          <cell r="F80" t="str">
            <v>COMERCIAL</v>
          </cell>
          <cell r="G80" t="str">
            <v>03-GC-DT-00</v>
          </cell>
          <cell r="H80" t="str">
            <v>SERVICIO TECNICO</v>
          </cell>
          <cell r="I80" t="str">
            <v>BELLSOUTH</v>
          </cell>
          <cell r="J80" t="str">
            <v>MANIZALES</v>
          </cell>
          <cell r="K80">
            <v>37515</v>
          </cell>
          <cell r="L80">
            <v>309000</v>
          </cell>
          <cell r="M80">
            <v>378000</v>
          </cell>
          <cell r="N80">
            <v>570000</v>
          </cell>
          <cell r="O80">
            <v>15</v>
          </cell>
          <cell r="P80">
            <v>285000</v>
          </cell>
          <cell r="Q80">
            <v>0</v>
          </cell>
          <cell r="R80">
            <v>17000</v>
          </cell>
          <cell r="S80">
            <v>302000</v>
          </cell>
          <cell r="T80">
            <v>7560</v>
          </cell>
          <cell r="U80">
            <v>6380</v>
          </cell>
          <cell r="V80">
            <v>1545</v>
          </cell>
          <cell r="X80">
            <v>15485</v>
          </cell>
          <cell r="Y80">
            <v>286515</v>
          </cell>
        </row>
        <row r="81">
          <cell r="A81">
            <v>72</v>
          </cell>
          <cell r="B81">
            <v>79534102</v>
          </cell>
          <cell r="C81" t="str">
            <v>CABALLERO</v>
          </cell>
          <cell r="D81" t="str">
            <v xml:space="preserve">CARLOS </v>
          </cell>
          <cell r="E81" t="str">
            <v>TECNICO NIVEL 1</v>
          </cell>
          <cell r="F81" t="str">
            <v>COMERCIAL</v>
          </cell>
          <cell r="G81" t="str">
            <v>01-GC-DT-01</v>
          </cell>
          <cell r="H81" t="str">
            <v>SERVICIO TECNICO</v>
          </cell>
          <cell r="I81" t="str">
            <v>ZONA FRANCA</v>
          </cell>
          <cell r="J81" t="str">
            <v>BOGOTA</v>
          </cell>
          <cell r="K81">
            <v>37515</v>
          </cell>
          <cell r="L81">
            <v>309000</v>
          </cell>
          <cell r="M81">
            <v>400000</v>
          </cell>
          <cell r="N81">
            <v>570000</v>
          </cell>
          <cell r="O81">
            <v>15</v>
          </cell>
          <cell r="P81">
            <v>285000</v>
          </cell>
          <cell r="Q81">
            <v>0</v>
          </cell>
          <cell r="R81">
            <v>17000</v>
          </cell>
          <cell r="S81">
            <v>302000</v>
          </cell>
          <cell r="T81">
            <v>8000.0000000000009</v>
          </cell>
          <cell r="U81">
            <v>6750</v>
          </cell>
          <cell r="V81">
            <v>1545</v>
          </cell>
          <cell r="X81">
            <v>16295</v>
          </cell>
          <cell r="Y81">
            <v>285705</v>
          </cell>
        </row>
        <row r="82">
          <cell r="A82">
            <v>73</v>
          </cell>
          <cell r="B82">
            <v>79810613</v>
          </cell>
          <cell r="C82" t="str">
            <v>ALGARRA GAITAN</v>
          </cell>
          <cell r="D82" t="str">
            <v xml:space="preserve">ALDEMAR </v>
          </cell>
          <cell r="E82" t="str">
            <v>TECNICO NIVEL 1</v>
          </cell>
          <cell r="F82" t="str">
            <v>COMERCIAL</v>
          </cell>
          <cell r="G82" t="str">
            <v>01-GC-DT-04</v>
          </cell>
          <cell r="H82" t="str">
            <v>SERVICIO TECNICO</v>
          </cell>
          <cell r="I82" t="str">
            <v>AVIATUR</v>
          </cell>
          <cell r="J82" t="str">
            <v>BOGOTA</v>
          </cell>
          <cell r="K82">
            <v>37515</v>
          </cell>
          <cell r="L82">
            <v>309000</v>
          </cell>
          <cell r="M82">
            <v>400000</v>
          </cell>
          <cell r="N82">
            <v>570000</v>
          </cell>
          <cell r="O82">
            <v>15</v>
          </cell>
          <cell r="P82">
            <v>285000</v>
          </cell>
          <cell r="Q82">
            <v>0</v>
          </cell>
          <cell r="R82">
            <v>17000</v>
          </cell>
          <cell r="S82">
            <v>302000</v>
          </cell>
          <cell r="T82">
            <v>8000.0000000000009</v>
          </cell>
          <cell r="U82">
            <v>6750</v>
          </cell>
          <cell r="V82">
            <v>1545</v>
          </cell>
          <cell r="X82">
            <v>16295</v>
          </cell>
          <cell r="Y82">
            <v>285705</v>
          </cell>
        </row>
        <row r="83">
          <cell r="A83">
            <v>74</v>
          </cell>
          <cell r="B83">
            <v>80118378</v>
          </cell>
          <cell r="C83" t="str">
            <v xml:space="preserve">NAVAS ESPINOSA </v>
          </cell>
          <cell r="D83" t="str">
            <v>CARLOS ERNESTO</v>
          </cell>
          <cell r="E83" t="str">
            <v>TECNICO NIVEL 1</v>
          </cell>
          <cell r="F83" t="str">
            <v>COMERCIAL</v>
          </cell>
          <cell r="G83" t="str">
            <v>01-GC-DT-01</v>
          </cell>
          <cell r="H83" t="str">
            <v>SERVICIO TECNICO</v>
          </cell>
          <cell r="I83" t="str">
            <v>AVIATUR</v>
          </cell>
          <cell r="J83" t="str">
            <v>BOGOTA</v>
          </cell>
          <cell r="K83">
            <v>37515</v>
          </cell>
          <cell r="L83">
            <v>309000</v>
          </cell>
          <cell r="M83">
            <v>350000</v>
          </cell>
          <cell r="N83">
            <v>570000</v>
          </cell>
          <cell r="O83">
            <v>15</v>
          </cell>
          <cell r="P83">
            <v>285000</v>
          </cell>
          <cell r="Q83">
            <v>0</v>
          </cell>
          <cell r="R83">
            <v>17000</v>
          </cell>
          <cell r="S83">
            <v>302000</v>
          </cell>
          <cell r="T83">
            <v>7000</v>
          </cell>
          <cell r="U83">
            <v>5910</v>
          </cell>
          <cell r="V83">
            <v>1545</v>
          </cell>
          <cell r="X83">
            <v>14455</v>
          </cell>
          <cell r="Y83">
            <v>287545</v>
          </cell>
        </row>
        <row r="84">
          <cell r="A84">
            <v>75</v>
          </cell>
          <cell r="B84">
            <v>80155631</v>
          </cell>
          <cell r="C84" t="str">
            <v>RODRIGUEZ CUELLAR</v>
          </cell>
          <cell r="D84" t="str">
            <v>OSCAR JAVIER</v>
          </cell>
          <cell r="E84" t="str">
            <v>TECNICO NIVEL 1</v>
          </cell>
          <cell r="F84" t="str">
            <v>COMERCIAL</v>
          </cell>
          <cell r="G84" t="str">
            <v>01-GC-DT-06</v>
          </cell>
          <cell r="H84" t="str">
            <v>SERVICIO TECNICO</v>
          </cell>
          <cell r="I84" t="str">
            <v>BELLSOUTH CLL 125</v>
          </cell>
          <cell r="J84" t="str">
            <v>BOGOTA</v>
          </cell>
          <cell r="K84">
            <v>37515</v>
          </cell>
          <cell r="L84">
            <v>309000</v>
          </cell>
          <cell r="M84">
            <v>350000</v>
          </cell>
          <cell r="N84">
            <v>570000</v>
          </cell>
          <cell r="O84">
            <v>15</v>
          </cell>
          <cell r="P84">
            <v>285000</v>
          </cell>
          <cell r="Q84">
            <v>0</v>
          </cell>
          <cell r="R84">
            <v>17000</v>
          </cell>
          <cell r="S84">
            <v>302000</v>
          </cell>
          <cell r="T84">
            <v>7000</v>
          </cell>
          <cell r="U84">
            <v>5910</v>
          </cell>
          <cell r="V84">
            <v>1545</v>
          </cell>
          <cell r="X84">
            <v>14455</v>
          </cell>
          <cell r="Y84">
            <v>287545</v>
          </cell>
        </row>
        <row r="85">
          <cell r="A85">
            <v>76</v>
          </cell>
          <cell r="B85">
            <v>80168402</v>
          </cell>
          <cell r="C85" t="str">
            <v xml:space="preserve">OCHOA MORA </v>
          </cell>
          <cell r="D85" t="str">
            <v>HERNAN</v>
          </cell>
          <cell r="E85" t="str">
            <v>TECNICO NIVEL 1</v>
          </cell>
          <cell r="F85" t="str">
            <v>COMERCIAL</v>
          </cell>
          <cell r="G85" t="str">
            <v>01-GC-DT-02</v>
          </cell>
          <cell r="H85" t="str">
            <v>SERVICIO TECNICO</v>
          </cell>
          <cell r="I85" t="str">
            <v>BELLSOUTH  ZONA INDUSTRIAL</v>
          </cell>
          <cell r="J85" t="str">
            <v>BOGOTA</v>
          </cell>
          <cell r="K85">
            <v>37515</v>
          </cell>
          <cell r="L85">
            <v>309000</v>
          </cell>
          <cell r="M85">
            <v>350000</v>
          </cell>
          <cell r="N85">
            <v>570000</v>
          </cell>
          <cell r="O85">
            <v>15</v>
          </cell>
          <cell r="P85">
            <v>285000</v>
          </cell>
          <cell r="Q85">
            <v>0</v>
          </cell>
          <cell r="R85">
            <v>17000</v>
          </cell>
          <cell r="S85">
            <v>302000</v>
          </cell>
          <cell r="T85">
            <v>7000</v>
          </cell>
          <cell r="U85">
            <v>5910</v>
          </cell>
          <cell r="V85">
            <v>1545</v>
          </cell>
          <cell r="X85">
            <v>14455</v>
          </cell>
          <cell r="Y85">
            <v>287545</v>
          </cell>
        </row>
        <row r="86">
          <cell r="A86">
            <v>77</v>
          </cell>
          <cell r="B86">
            <v>80513106</v>
          </cell>
          <cell r="C86" t="str">
            <v>ROJAS ALBA</v>
          </cell>
          <cell r="D86" t="str">
            <v>JUAN CARLOS</v>
          </cell>
          <cell r="E86" t="str">
            <v>TECNICO NIVEL 1</v>
          </cell>
          <cell r="F86" t="str">
            <v>COMERCIAL</v>
          </cell>
          <cell r="G86" t="str">
            <v>01-GC-DT-03</v>
          </cell>
          <cell r="H86" t="str">
            <v>SERVICIO TECNICO</v>
          </cell>
          <cell r="I86" t="str">
            <v>BELLSOUTH  AV. SUBA</v>
          </cell>
          <cell r="J86" t="str">
            <v>BOGOTA</v>
          </cell>
          <cell r="K86">
            <v>37515</v>
          </cell>
          <cell r="L86">
            <v>309000</v>
          </cell>
          <cell r="M86">
            <v>350000</v>
          </cell>
          <cell r="N86">
            <v>570000</v>
          </cell>
          <cell r="O86">
            <v>15</v>
          </cell>
          <cell r="P86">
            <v>285000</v>
          </cell>
          <cell r="Q86">
            <v>0</v>
          </cell>
          <cell r="R86">
            <v>17000</v>
          </cell>
          <cell r="S86">
            <v>302000</v>
          </cell>
          <cell r="T86">
            <v>7000</v>
          </cell>
          <cell r="U86">
            <v>5910</v>
          </cell>
          <cell r="V86">
            <v>1545</v>
          </cell>
          <cell r="X86">
            <v>14455</v>
          </cell>
          <cell r="Y86">
            <v>287545</v>
          </cell>
        </row>
        <row r="87">
          <cell r="A87">
            <v>78</v>
          </cell>
          <cell r="B87">
            <v>83116957</v>
          </cell>
          <cell r="C87" t="str">
            <v>GUTIERREZ ESPAÑA</v>
          </cell>
          <cell r="D87" t="str">
            <v xml:space="preserve">LUBIN ALFONSO </v>
          </cell>
          <cell r="E87" t="str">
            <v>TECNICO NIVEL 1</v>
          </cell>
          <cell r="F87" t="str">
            <v>COMERCIAL</v>
          </cell>
          <cell r="G87" t="str">
            <v>01-GC-DT-06</v>
          </cell>
          <cell r="H87" t="str">
            <v>SERVICIO TECNICO</v>
          </cell>
          <cell r="I87" t="str">
            <v>BELLSOUTH</v>
          </cell>
          <cell r="J87" t="str">
            <v>NEIVA</v>
          </cell>
          <cell r="K87">
            <v>37515</v>
          </cell>
          <cell r="L87">
            <v>309000</v>
          </cell>
          <cell r="M87">
            <v>410400</v>
          </cell>
          <cell r="N87">
            <v>570000</v>
          </cell>
          <cell r="O87">
            <v>15</v>
          </cell>
          <cell r="P87">
            <v>285000</v>
          </cell>
          <cell r="Q87">
            <v>0</v>
          </cell>
          <cell r="R87">
            <v>17000</v>
          </cell>
          <cell r="S87">
            <v>302000</v>
          </cell>
          <cell r="T87">
            <v>8208</v>
          </cell>
          <cell r="U87">
            <v>6930</v>
          </cell>
          <cell r="V87">
            <v>1545</v>
          </cell>
          <cell r="X87">
            <v>16683</v>
          </cell>
          <cell r="Y87">
            <v>285317</v>
          </cell>
        </row>
        <row r="88">
          <cell r="A88">
            <v>79</v>
          </cell>
          <cell r="B88">
            <v>86070548</v>
          </cell>
          <cell r="C88" t="str">
            <v>CIUODERIS APONTE</v>
          </cell>
          <cell r="D88" t="str">
            <v xml:space="preserve">NICOLAY </v>
          </cell>
          <cell r="E88" t="str">
            <v>TECNICO NIVEL 1</v>
          </cell>
          <cell r="F88" t="str">
            <v>COMERCIAL</v>
          </cell>
          <cell r="G88" t="str">
            <v>01-GC-DT-05</v>
          </cell>
          <cell r="H88" t="str">
            <v>SERVICIO TECNICO</v>
          </cell>
          <cell r="I88" t="str">
            <v xml:space="preserve">BELLSOUTH </v>
          </cell>
          <cell r="J88" t="str">
            <v>VILLAVICENCIO</v>
          </cell>
          <cell r="K88">
            <v>37515</v>
          </cell>
          <cell r="L88">
            <v>309000</v>
          </cell>
          <cell r="M88">
            <v>350000</v>
          </cell>
          <cell r="N88">
            <v>570000</v>
          </cell>
          <cell r="O88">
            <v>15</v>
          </cell>
          <cell r="P88">
            <v>285000</v>
          </cell>
          <cell r="Q88">
            <v>0</v>
          </cell>
          <cell r="R88">
            <v>17000</v>
          </cell>
          <cell r="S88">
            <v>302000</v>
          </cell>
          <cell r="T88">
            <v>7000</v>
          </cell>
          <cell r="U88">
            <v>5910</v>
          </cell>
          <cell r="V88">
            <v>1545</v>
          </cell>
          <cell r="W88">
            <v>35138</v>
          </cell>
          <cell r="X88">
            <v>49593</v>
          </cell>
          <cell r="Y88">
            <v>252407</v>
          </cell>
        </row>
        <row r="89">
          <cell r="A89">
            <v>80</v>
          </cell>
          <cell r="B89">
            <v>94441257</v>
          </cell>
          <cell r="C89" t="str">
            <v>CAICEDO</v>
          </cell>
          <cell r="D89" t="str">
            <v>PABLO EMILIO</v>
          </cell>
          <cell r="E89" t="str">
            <v>TECNICO NIVEL 1</v>
          </cell>
          <cell r="F89" t="str">
            <v>COMERCIAL</v>
          </cell>
          <cell r="G89" t="str">
            <v>02-GC-DT-05</v>
          </cell>
          <cell r="H89" t="str">
            <v>SERVICIO TECNICO</v>
          </cell>
          <cell r="I89" t="str">
            <v>BELLSOUTH B/VENTURA</v>
          </cell>
          <cell r="J89" t="str">
            <v>B/VENTURA</v>
          </cell>
          <cell r="K89">
            <v>37515</v>
          </cell>
          <cell r="L89">
            <v>309000</v>
          </cell>
          <cell r="M89">
            <v>350000</v>
          </cell>
          <cell r="N89">
            <v>570000</v>
          </cell>
          <cell r="O89">
            <v>15</v>
          </cell>
          <cell r="P89">
            <v>285000</v>
          </cell>
          <cell r="Q89">
            <v>0</v>
          </cell>
          <cell r="R89">
            <v>17000</v>
          </cell>
          <cell r="S89">
            <v>302000</v>
          </cell>
          <cell r="T89">
            <v>7000</v>
          </cell>
          <cell r="U89">
            <v>5910</v>
          </cell>
          <cell r="V89">
            <v>1545</v>
          </cell>
          <cell r="X89">
            <v>14455</v>
          </cell>
          <cell r="Y89">
            <v>287545</v>
          </cell>
        </row>
        <row r="90">
          <cell r="A90">
            <v>81</v>
          </cell>
          <cell r="B90">
            <v>94473583</v>
          </cell>
          <cell r="C90" t="str">
            <v xml:space="preserve">RAMIREZ </v>
          </cell>
          <cell r="D90" t="str">
            <v>RUBEN DARIO</v>
          </cell>
          <cell r="E90" t="str">
            <v>TECNICO NIVEL 1</v>
          </cell>
          <cell r="F90" t="str">
            <v>COMERCIAL</v>
          </cell>
          <cell r="G90" t="str">
            <v>02-GC-DT-00</v>
          </cell>
          <cell r="H90" t="str">
            <v>SERVICIO TECNICO</v>
          </cell>
          <cell r="I90" t="str">
            <v>CELLSTAR</v>
          </cell>
          <cell r="J90" t="str">
            <v>CALI</v>
          </cell>
          <cell r="K90">
            <v>37515</v>
          </cell>
          <cell r="L90">
            <v>309000</v>
          </cell>
          <cell r="M90">
            <v>350000</v>
          </cell>
          <cell r="N90">
            <v>570000</v>
          </cell>
          <cell r="O90">
            <v>15</v>
          </cell>
          <cell r="P90">
            <v>285000</v>
          </cell>
          <cell r="Q90">
            <v>0</v>
          </cell>
          <cell r="R90">
            <v>17000</v>
          </cell>
          <cell r="S90">
            <v>302000</v>
          </cell>
          <cell r="T90">
            <v>7000</v>
          </cell>
          <cell r="U90">
            <v>5910</v>
          </cell>
          <cell r="V90">
            <v>1545</v>
          </cell>
          <cell r="X90">
            <v>14455</v>
          </cell>
          <cell r="Y90">
            <v>287545</v>
          </cell>
        </row>
        <row r="91">
          <cell r="A91">
            <v>82</v>
          </cell>
          <cell r="B91">
            <v>94521389</v>
          </cell>
          <cell r="C91" t="str">
            <v>LOPEZ GOMEZ</v>
          </cell>
          <cell r="D91" t="str">
            <v>EDUARDO ANTONIO</v>
          </cell>
          <cell r="E91" t="str">
            <v>TECNICO NIVEL 1</v>
          </cell>
          <cell r="F91" t="str">
            <v>COMERCIAL</v>
          </cell>
          <cell r="G91" t="str">
            <v>02-GC-DT-02</v>
          </cell>
          <cell r="H91" t="str">
            <v>SERVICIO TECNICO</v>
          </cell>
          <cell r="I91" t="str">
            <v>CELLSTAR</v>
          </cell>
          <cell r="J91" t="str">
            <v>CALI</v>
          </cell>
          <cell r="K91">
            <v>37515</v>
          </cell>
          <cell r="L91">
            <v>309000</v>
          </cell>
          <cell r="M91">
            <v>309000</v>
          </cell>
          <cell r="N91">
            <v>570000</v>
          </cell>
          <cell r="O91">
            <v>15</v>
          </cell>
          <cell r="P91">
            <v>285000</v>
          </cell>
          <cell r="Q91">
            <v>0</v>
          </cell>
          <cell r="R91">
            <v>17000</v>
          </cell>
          <cell r="S91">
            <v>302000</v>
          </cell>
          <cell r="T91">
            <v>6180</v>
          </cell>
          <cell r="U91">
            <v>5220</v>
          </cell>
          <cell r="V91">
            <v>1545</v>
          </cell>
          <cell r="X91">
            <v>12945</v>
          </cell>
          <cell r="Y91">
            <v>289055</v>
          </cell>
        </row>
        <row r="92">
          <cell r="A92">
            <v>83</v>
          </cell>
          <cell r="B92">
            <v>98397289</v>
          </cell>
          <cell r="C92" t="str">
            <v>NAVARRO CAICEDO</v>
          </cell>
          <cell r="D92" t="str">
            <v>JORGE ALBERTO</v>
          </cell>
          <cell r="E92" t="str">
            <v>TECNICO NIVEL 1</v>
          </cell>
          <cell r="F92" t="str">
            <v>COMERCIAL</v>
          </cell>
          <cell r="G92" t="str">
            <v>02-GC-DT-08</v>
          </cell>
          <cell r="H92" t="str">
            <v>SERVICIO TECNICO</v>
          </cell>
          <cell r="I92" t="str">
            <v>CVS PASTO</v>
          </cell>
          <cell r="J92" t="str">
            <v>PASTO</v>
          </cell>
          <cell r="K92">
            <v>37515</v>
          </cell>
          <cell r="L92">
            <v>309000</v>
          </cell>
          <cell r="M92">
            <v>309000</v>
          </cell>
          <cell r="N92">
            <v>570000</v>
          </cell>
          <cell r="O92">
            <v>15</v>
          </cell>
          <cell r="P92">
            <v>285000</v>
          </cell>
          <cell r="Q92">
            <v>0</v>
          </cell>
          <cell r="R92">
            <v>17000</v>
          </cell>
          <cell r="S92">
            <v>302000</v>
          </cell>
          <cell r="T92">
            <v>6180</v>
          </cell>
          <cell r="U92">
            <v>5220</v>
          </cell>
          <cell r="V92">
            <v>1545</v>
          </cell>
          <cell r="X92">
            <v>12945</v>
          </cell>
          <cell r="Y92">
            <v>289055</v>
          </cell>
        </row>
        <row r="93">
          <cell r="A93">
            <v>84</v>
          </cell>
          <cell r="B93">
            <v>98633904</v>
          </cell>
          <cell r="C93" t="str">
            <v xml:space="preserve"> ARANGO</v>
          </cell>
          <cell r="D93" t="str">
            <v>WILSON ANDRES</v>
          </cell>
          <cell r="E93" t="str">
            <v>TECNICO NIVEL 1</v>
          </cell>
          <cell r="F93" t="str">
            <v>COMERCIAL</v>
          </cell>
          <cell r="G93" t="str">
            <v>03-GC-DT-00</v>
          </cell>
          <cell r="H93" t="str">
            <v>SERVICIO TECNICO</v>
          </cell>
          <cell r="I93" t="str">
            <v>BELLSOUTH  POBLADO</v>
          </cell>
          <cell r="J93" t="str">
            <v>MEDELLIN</v>
          </cell>
          <cell r="K93">
            <v>37515</v>
          </cell>
          <cell r="L93">
            <v>309000</v>
          </cell>
          <cell r="M93">
            <v>324000</v>
          </cell>
          <cell r="N93">
            <v>570000</v>
          </cell>
          <cell r="O93">
            <v>15</v>
          </cell>
          <cell r="P93">
            <v>285000</v>
          </cell>
          <cell r="Q93">
            <v>0</v>
          </cell>
          <cell r="R93">
            <v>17000</v>
          </cell>
          <cell r="S93">
            <v>302000</v>
          </cell>
          <cell r="T93">
            <v>6480</v>
          </cell>
          <cell r="U93">
            <v>5470</v>
          </cell>
          <cell r="V93">
            <v>1545</v>
          </cell>
          <cell r="X93">
            <v>13495</v>
          </cell>
          <cell r="Y93">
            <v>288505</v>
          </cell>
        </row>
        <row r="94">
          <cell r="A94">
            <v>85</v>
          </cell>
          <cell r="B94">
            <v>9271314</v>
          </cell>
          <cell r="C94" t="str">
            <v>CORRALES FERIA</v>
          </cell>
          <cell r="D94" t="str">
            <v>GARY NEL</v>
          </cell>
          <cell r="E94" t="str">
            <v>TECNICO NIVEL 2</v>
          </cell>
          <cell r="F94" t="str">
            <v>COMERCIAL</v>
          </cell>
          <cell r="G94" t="str">
            <v>01-GC-DT-01</v>
          </cell>
          <cell r="H94" t="str">
            <v>SERVICIO TECNICO</v>
          </cell>
          <cell r="I94" t="str">
            <v>AVIATUR</v>
          </cell>
          <cell r="J94" t="str">
            <v>BOGOTA</v>
          </cell>
          <cell r="K94">
            <v>37515</v>
          </cell>
          <cell r="L94">
            <v>309000</v>
          </cell>
          <cell r="M94">
            <v>600000</v>
          </cell>
          <cell r="N94">
            <v>880000</v>
          </cell>
          <cell r="O94">
            <v>15</v>
          </cell>
          <cell r="P94">
            <v>440000</v>
          </cell>
          <cell r="Q94">
            <v>0</v>
          </cell>
          <cell r="R94">
            <v>0</v>
          </cell>
          <cell r="S94">
            <v>440000</v>
          </cell>
          <cell r="T94">
            <v>12000</v>
          </cell>
          <cell r="U94">
            <v>10130</v>
          </cell>
          <cell r="V94">
            <v>1545</v>
          </cell>
          <cell r="X94">
            <v>23675</v>
          </cell>
          <cell r="Y94">
            <v>416325</v>
          </cell>
        </row>
        <row r="95">
          <cell r="A95">
            <v>86</v>
          </cell>
          <cell r="B95">
            <v>79419501</v>
          </cell>
          <cell r="C95" t="str">
            <v>ZABALA CRUZ</v>
          </cell>
          <cell r="D95" t="str">
            <v>JUAN PATRICIO</v>
          </cell>
          <cell r="E95" t="str">
            <v>TECNICO NIVEL 2</v>
          </cell>
          <cell r="F95" t="str">
            <v>COMERCIAL</v>
          </cell>
          <cell r="G95" t="str">
            <v>01-GC-DT-01</v>
          </cell>
          <cell r="H95" t="str">
            <v>SERVICIO TECNICO</v>
          </cell>
          <cell r="I95" t="str">
            <v>AVIATUR</v>
          </cell>
          <cell r="J95" t="str">
            <v>BOGOTA</v>
          </cell>
          <cell r="K95">
            <v>37515</v>
          </cell>
          <cell r="L95">
            <v>309000</v>
          </cell>
          <cell r="M95">
            <v>600000</v>
          </cell>
          <cell r="N95">
            <v>1135000</v>
          </cell>
          <cell r="O95">
            <v>15</v>
          </cell>
          <cell r="P95">
            <v>567500</v>
          </cell>
          <cell r="Q95">
            <v>0</v>
          </cell>
          <cell r="R95">
            <v>0</v>
          </cell>
          <cell r="S95">
            <v>567500</v>
          </cell>
          <cell r="T95">
            <v>12000</v>
          </cell>
          <cell r="U95">
            <v>10130</v>
          </cell>
          <cell r="V95">
            <v>1545</v>
          </cell>
          <cell r="X95">
            <v>23675</v>
          </cell>
          <cell r="Y95">
            <v>543825</v>
          </cell>
        </row>
        <row r="96">
          <cell r="A96">
            <v>87</v>
          </cell>
          <cell r="B96">
            <v>94452707</v>
          </cell>
          <cell r="C96" t="str">
            <v>VALENCIA RIOS</v>
          </cell>
          <cell r="D96" t="str">
            <v>LUIS ENRIQUE</v>
          </cell>
          <cell r="E96" t="str">
            <v>TECNICO NIVEL 2</v>
          </cell>
          <cell r="F96" t="str">
            <v>COMERCIAL</v>
          </cell>
          <cell r="G96" t="str">
            <v>02-GC-DT-00</v>
          </cell>
          <cell r="H96" t="str">
            <v>SERVICIO TECNICO</v>
          </cell>
          <cell r="I96" t="str">
            <v>CELLSTAR</v>
          </cell>
          <cell r="J96" t="str">
            <v>CALI</v>
          </cell>
          <cell r="K96">
            <v>37515</v>
          </cell>
          <cell r="L96">
            <v>309000</v>
          </cell>
          <cell r="M96">
            <v>550000</v>
          </cell>
          <cell r="N96">
            <v>800000</v>
          </cell>
          <cell r="O96">
            <v>15</v>
          </cell>
          <cell r="P96">
            <v>400000</v>
          </cell>
          <cell r="Q96">
            <v>0</v>
          </cell>
          <cell r="R96">
            <v>0</v>
          </cell>
          <cell r="S96">
            <v>400000</v>
          </cell>
          <cell r="T96">
            <v>11000</v>
          </cell>
          <cell r="U96">
            <v>9290</v>
          </cell>
          <cell r="V96">
            <v>1545</v>
          </cell>
          <cell r="X96">
            <v>21835</v>
          </cell>
          <cell r="Y96">
            <v>378165</v>
          </cell>
        </row>
        <row r="98">
          <cell r="A98">
            <v>88</v>
          </cell>
          <cell r="B98">
            <v>31483864</v>
          </cell>
          <cell r="C98" t="str">
            <v xml:space="preserve"> SANDOVAL ZUÑIGA</v>
          </cell>
          <cell r="D98" t="str">
            <v>VANESSA</v>
          </cell>
          <cell r="E98" t="str">
            <v>SERV. GENERALES</v>
          </cell>
          <cell r="F98" t="str">
            <v>FINANZAS Y ADMINISTRACION</v>
          </cell>
          <cell r="G98" t="str">
            <v>02-GF-SG-00</v>
          </cell>
          <cell r="H98" t="str">
            <v>SERVICIOS GENERALES</v>
          </cell>
          <cell r="I98" t="str">
            <v>CELLSTAR</v>
          </cell>
          <cell r="J98" t="str">
            <v>CALI</v>
          </cell>
          <cell r="K98">
            <v>37530</v>
          </cell>
          <cell r="L98">
            <v>309000</v>
          </cell>
          <cell r="M98">
            <v>309000</v>
          </cell>
          <cell r="N98">
            <v>450000</v>
          </cell>
          <cell r="O98">
            <v>15</v>
          </cell>
          <cell r="P98">
            <v>225000</v>
          </cell>
          <cell r="Q98">
            <v>0</v>
          </cell>
          <cell r="R98">
            <v>17000</v>
          </cell>
          <cell r="S98">
            <v>242000</v>
          </cell>
          <cell r="T98">
            <v>6180</v>
          </cell>
          <cell r="U98">
            <v>5220</v>
          </cell>
          <cell r="V98">
            <v>1545</v>
          </cell>
          <cell r="X98">
            <v>12945</v>
          </cell>
          <cell r="Y98">
            <v>229055</v>
          </cell>
        </row>
      </sheetData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INA"/>
    </sheetNames>
    <sheetDataSet>
      <sheetData sheetId="0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INA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Q OCT 02"/>
      <sheetName val="COMP 1Q OCT 02"/>
      <sheetName val="2Q OCT 02"/>
      <sheetName val="1Q NOV 02"/>
      <sheetName val="COMP 1Q NOV 02"/>
      <sheetName val="2Q NOV 02"/>
      <sheetName val="COMP 2Q NOV 02"/>
      <sheetName val="1 Q DIC 02  "/>
      <sheetName val="COMP 1 Q DIC 02  "/>
      <sheetName val="2 Q DIC 02"/>
      <sheetName val="COMP 2 Q DIC 02"/>
      <sheetName val="1 Q ENE 02"/>
      <sheetName val="COMP 1 Q ENE 02"/>
      <sheetName val="DESC. PROSPERAR"/>
      <sheetName val="2 Q ENE 03"/>
      <sheetName val="COMP 2 Q ENE 03"/>
      <sheetName val="1 Q FEB 03 "/>
      <sheetName val="COMP 1 Q FEB 03"/>
      <sheetName val="2 Q FEB 03 "/>
      <sheetName val="COMP 2 Q FEB 03"/>
      <sheetName val="1 Q MAR 03 "/>
      <sheetName val="COMP 1 Q MAR 03  "/>
      <sheetName val="2 Q MAR 03"/>
      <sheetName val="2 Q MAR NVO PERSO"/>
      <sheetName val=" CONTAB. 2 Q MAR NVO PERSO"/>
      <sheetName val="1 Q ABRIL NVO PERSO"/>
      <sheetName val="ARBIL 16-30"/>
      <sheetName val="COMP ABRIL 16-30"/>
      <sheetName val="MAYO 1-15"/>
      <sheetName val="INCAPACIDADES MAYO 1-15"/>
      <sheetName val="COMP MAYO 1-15"/>
      <sheetName val="MAYO 16-30"/>
      <sheetName val="INCAP. MAYO 16-30"/>
      <sheetName val="COMP MAYO 16-30"/>
      <sheetName val="JUNIO 1-15"/>
      <sheetName val="INCAP. JUNIO 1-15"/>
      <sheetName val="COMP JUNIO 1-15"/>
      <sheetName val="JUNIO 16-30"/>
      <sheetName val="INCAP. JUNIO 16-30"/>
      <sheetName val="COMP JUNIO 16-30"/>
      <sheetName val="JULIO 1-15 "/>
      <sheetName val="INCAP. JULIO 1-15"/>
      <sheetName val="COMP JULIO 1-15"/>
      <sheetName val="JULIO 16-30"/>
      <sheetName val="INCAP. JULIO 16-30"/>
      <sheetName val="COMP JULIO 16-30"/>
      <sheetName val="AGOSTO 1-15"/>
      <sheetName val="COMP AGOSTO 1-15"/>
      <sheetName val="AGOSTO 16-30 "/>
      <sheetName val="COMP AGOSTO 16-30"/>
      <sheetName val="LIST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>
        <row r="5">
          <cell r="A5" t="str">
            <v>#</v>
          </cell>
          <cell r="B5" t="str">
            <v>C.C</v>
          </cell>
          <cell r="C5" t="str">
            <v>APELLIDOS</v>
          </cell>
          <cell r="D5" t="str">
            <v>NOMBRES</v>
          </cell>
          <cell r="E5" t="str">
            <v>NOMBRE COMPLETO</v>
          </cell>
          <cell r="F5" t="str">
            <v>CARGO</v>
          </cell>
          <cell r="G5" t="str">
            <v>AREA</v>
          </cell>
          <cell r="H5" t="str">
            <v>C.C ASIGNADO</v>
          </cell>
          <cell r="I5" t="str">
            <v>SUBAREA</v>
          </cell>
          <cell r="J5" t="str">
            <v>UBICACIÓN</v>
          </cell>
          <cell r="K5" t="str">
            <v>CIUDAD</v>
          </cell>
          <cell r="L5" t="str">
            <v>FECHA INGRESO</v>
          </cell>
          <cell r="M5" t="str">
            <v>ESTADO</v>
          </cell>
          <cell r="N5" t="str">
            <v>IBC</v>
          </cell>
          <cell r="O5" t="str">
            <v>TOTAL COMPENSACION</v>
          </cell>
          <cell r="P5" t="str">
            <v>DIAS</v>
          </cell>
          <cell r="Q5" t="str">
            <v>BASICO DEVENGADO</v>
          </cell>
          <cell r="R5" t="str">
            <v>COMPENSACION POR PRODUCTIVIDAD</v>
          </cell>
          <cell r="S5" t="str">
            <v>AUXILIO DE TRASPORTE</v>
          </cell>
          <cell r="T5" t="str">
            <v>TOTAL DEVENGADO</v>
          </cell>
          <cell r="U5" t="str">
            <v>APORTE E.P.S.</v>
          </cell>
          <cell r="V5" t="str">
            <v>APORTE A.F.P.</v>
          </cell>
          <cell r="W5" t="str">
            <v>AHORRO COP.</v>
          </cell>
          <cell r="X5" t="str">
            <v>OTROS DESCUENTOS</v>
          </cell>
          <cell r="Y5" t="str">
            <v>U.P.C. ADICIONAL</v>
          </cell>
          <cell r="Z5" t="str">
            <v>TOTAL DEDUCCION</v>
          </cell>
          <cell r="AA5" t="str">
            <v>TOTAL A PAGAR</v>
          </cell>
          <cell r="AB5" t="str">
            <v>CUENTA</v>
          </cell>
          <cell r="AC5" t="str">
            <v>SALUD</v>
          </cell>
          <cell r="AD5" t="str">
            <v>PENSION</v>
          </cell>
          <cell r="AE5" t="str">
            <v>CAJA DE COMPENSACION</v>
          </cell>
          <cell r="AF5" t="str">
            <v>ARP</v>
          </cell>
          <cell r="AG5" t="str">
            <v>ADMON</v>
          </cell>
          <cell r="AH5" t="str">
            <v>TOTAL FACTURA</v>
          </cell>
        </row>
        <row r="6">
          <cell r="A6">
            <v>1</v>
          </cell>
          <cell r="B6">
            <v>80744186</v>
          </cell>
          <cell r="C6" t="str">
            <v>FONSECA SERRANO</v>
          </cell>
          <cell r="D6" t="str">
            <v>JONATHAN ANDRES</v>
          </cell>
          <cell r="E6" t="str">
            <v>JONATHAN ANDRES FONSECA SERRANO</v>
          </cell>
          <cell r="F6" t="str">
            <v>AUXILIAR DE BODEGA</v>
          </cell>
          <cell r="G6" t="str">
            <v>OPERACIONES</v>
          </cell>
          <cell r="H6" t="str">
            <v>01-GO-DO-02</v>
          </cell>
          <cell r="I6" t="str">
            <v>BODEGA</v>
          </cell>
          <cell r="J6" t="str">
            <v>ZONA FRANCA</v>
          </cell>
          <cell r="K6" t="str">
            <v>BOGOTA</v>
          </cell>
          <cell r="L6">
            <v>37771</v>
          </cell>
          <cell r="M6" t="str">
            <v>INACTIVO</v>
          </cell>
          <cell r="N6">
            <v>332000</v>
          </cell>
          <cell r="O6">
            <v>411111.66666666669</v>
          </cell>
          <cell r="P6">
            <v>2</v>
          </cell>
          <cell r="Q6">
            <v>27407.444444444445</v>
          </cell>
          <cell r="R6">
            <v>0</v>
          </cell>
          <cell r="S6">
            <v>2500</v>
          </cell>
          <cell r="T6">
            <v>29907.444444444445</v>
          </cell>
          <cell r="U6">
            <v>885.33333333333337</v>
          </cell>
          <cell r="V6">
            <v>750</v>
          </cell>
          <cell r="W6">
            <v>0</v>
          </cell>
          <cell r="Y6">
            <v>0</v>
          </cell>
          <cell r="Z6">
            <v>1635.3333333333335</v>
          </cell>
          <cell r="AA6">
            <v>28272.111111111113</v>
          </cell>
          <cell r="AB6" t="str">
            <v>NUEVO</v>
          </cell>
          <cell r="AC6">
            <v>2655.9999999999995</v>
          </cell>
          <cell r="AD6">
            <v>2988</v>
          </cell>
          <cell r="AE6">
            <v>885.33333333333326</v>
          </cell>
          <cell r="AF6">
            <v>115.53599999999999</v>
          </cell>
          <cell r="AG6">
            <v>1106.6666666666667</v>
          </cell>
          <cell r="AH6">
            <v>36023.647111111117</v>
          </cell>
        </row>
        <row r="7">
          <cell r="A7">
            <v>2</v>
          </cell>
          <cell r="B7">
            <v>80218710</v>
          </cell>
          <cell r="C7" t="str">
            <v>PARRA TELLEZ</v>
          </cell>
          <cell r="D7" t="str">
            <v>EDWIN</v>
          </cell>
          <cell r="E7" t="str">
            <v>EDWIN PARRA TELLEZ</v>
          </cell>
          <cell r="F7" t="str">
            <v>AUXILIAR DE BODEGA</v>
          </cell>
          <cell r="G7" t="str">
            <v>OPERACIONES</v>
          </cell>
          <cell r="H7" t="str">
            <v>01-GO-DO-02</v>
          </cell>
          <cell r="I7" t="str">
            <v>BODEGA</v>
          </cell>
          <cell r="J7" t="str">
            <v>ZONA FRANCA</v>
          </cell>
          <cell r="K7" t="str">
            <v>BOGOTA</v>
          </cell>
          <cell r="L7">
            <v>37771</v>
          </cell>
          <cell r="M7" t="str">
            <v>ACTIVO</v>
          </cell>
          <cell r="N7">
            <v>332000</v>
          </cell>
          <cell r="O7">
            <v>411111.66666666669</v>
          </cell>
          <cell r="P7">
            <v>15</v>
          </cell>
          <cell r="Q7">
            <v>205555.83333333334</v>
          </cell>
          <cell r="R7">
            <v>0</v>
          </cell>
          <cell r="S7">
            <v>18750</v>
          </cell>
          <cell r="T7">
            <v>224305.83333333334</v>
          </cell>
          <cell r="U7">
            <v>6640</v>
          </cell>
          <cell r="V7">
            <v>5610</v>
          </cell>
          <cell r="W7">
            <v>0</v>
          </cell>
          <cell r="Y7">
            <v>0</v>
          </cell>
          <cell r="Z7">
            <v>12250</v>
          </cell>
          <cell r="AA7">
            <v>212055.83333333334</v>
          </cell>
          <cell r="AB7" t="str">
            <v>NUEVO</v>
          </cell>
          <cell r="AC7">
            <v>19920</v>
          </cell>
          <cell r="AD7">
            <v>22410</v>
          </cell>
          <cell r="AE7">
            <v>6640</v>
          </cell>
          <cell r="AF7">
            <v>866.52</v>
          </cell>
          <cell r="AG7">
            <v>8300</v>
          </cell>
          <cell r="AH7">
            <v>270192.35333333333</v>
          </cell>
        </row>
        <row r="8">
          <cell r="A8">
            <v>3</v>
          </cell>
          <cell r="B8">
            <v>79966430</v>
          </cell>
          <cell r="C8" t="str">
            <v>GONZALEZ ANGULO</v>
          </cell>
          <cell r="D8" t="str">
            <v>ALEXANDER</v>
          </cell>
          <cell r="E8" t="str">
            <v>ALEXANDER GONZALEZ ANGULO</v>
          </cell>
          <cell r="F8" t="str">
            <v>AUXILIAR DE BODEGA</v>
          </cell>
          <cell r="G8" t="str">
            <v>OPERACIONES</v>
          </cell>
          <cell r="H8" t="str">
            <v>01-GO-DO-02</v>
          </cell>
          <cell r="I8" t="str">
            <v>BODEGA</v>
          </cell>
          <cell r="J8" t="str">
            <v>ZONA FRANCA</v>
          </cell>
          <cell r="K8" t="str">
            <v>BOGOTA</v>
          </cell>
          <cell r="L8">
            <v>37771</v>
          </cell>
          <cell r="M8" t="str">
            <v>ACTIVO</v>
          </cell>
          <cell r="N8">
            <v>332000</v>
          </cell>
          <cell r="O8">
            <v>411111.66666666669</v>
          </cell>
          <cell r="P8">
            <v>15</v>
          </cell>
          <cell r="Q8">
            <v>205555.83333333334</v>
          </cell>
          <cell r="R8">
            <v>0</v>
          </cell>
          <cell r="S8">
            <v>18750</v>
          </cell>
          <cell r="T8">
            <v>224305.83333333334</v>
          </cell>
          <cell r="U8">
            <v>6640</v>
          </cell>
          <cell r="V8">
            <v>5610</v>
          </cell>
          <cell r="W8">
            <v>0</v>
          </cell>
          <cell r="Y8">
            <v>0</v>
          </cell>
          <cell r="Z8">
            <v>12250</v>
          </cell>
          <cell r="AA8">
            <v>212055.83333333334</v>
          </cell>
          <cell r="AB8" t="str">
            <v>NUEVO</v>
          </cell>
          <cell r="AC8">
            <v>19920</v>
          </cell>
          <cell r="AD8">
            <v>22410</v>
          </cell>
          <cell r="AE8">
            <v>6640</v>
          </cell>
          <cell r="AF8">
            <v>866.52</v>
          </cell>
          <cell r="AG8">
            <v>8300</v>
          </cell>
          <cell r="AH8">
            <v>270192.35333333333</v>
          </cell>
        </row>
        <row r="9">
          <cell r="A9">
            <v>4</v>
          </cell>
          <cell r="B9">
            <v>80070164</v>
          </cell>
          <cell r="C9" t="str">
            <v>RICO GONZALEZ</v>
          </cell>
          <cell r="D9" t="str">
            <v>EDGAR JAIR</v>
          </cell>
          <cell r="E9" t="str">
            <v>EDGAR JAIR RICO GONZALEZ</v>
          </cell>
          <cell r="F9" t="str">
            <v>AUXILIAR DE BODEGA</v>
          </cell>
          <cell r="G9" t="str">
            <v>OPERACIONES</v>
          </cell>
          <cell r="H9" t="str">
            <v>01-GO-DO-02</v>
          </cell>
          <cell r="I9" t="str">
            <v>BODEGA</v>
          </cell>
          <cell r="J9" t="str">
            <v>ZONA FRANCA</v>
          </cell>
          <cell r="K9" t="str">
            <v>BOGOTA</v>
          </cell>
          <cell r="L9">
            <v>37771</v>
          </cell>
          <cell r="M9" t="str">
            <v>ACTIVO</v>
          </cell>
          <cell r="N9">
            <v>332000</v>
          </cell>
          <cell r="O9">
            <v>411111.66666666669</v>
          </cell>
          <cell r="P9">
            <v>15</v>
          </cell>
          <cell r="Q9">
            <v>205555.83333333334</v>
          </cell>
          <cell r="R9">
            <v>0</v>
          </cell>
          <cell r="S9">
            <v>18750</v>
          </cell>
          <cell r="T9">
            <v>224305.83333333334</v>
          </cell>
          <cell r="U9">
            <v>6640</v>
          </cell>
          <cell r="V9">
            <v>5610</v>
          </cell>
          <cell r="W9">
            <v>0</v>
          </cell>
          <cell r="Y9">
            <v>0</v>
          </cell>
          <cell r="Z9">
            <v>12250</v>
          </cell>
          <cell r="AA9">
            <v>212055.83333333334</v>
          </cell>
          <cell r="AB9" t="str">
            <v>NUEVO</v>
          </cell>
          <cell r="AC9">
            <v>19920</v>
          </cell>
          <cell r="AD9">
            <v>22410</v>
          </cell>
          <cell r="AE9">
            <v>6640</v>
          </cell>
          <cell r="AF9">
            <v>866.52</v>
          </cell>
          <cell r="AG9">
            <v>8300</v>
          </cell>
          <cell r="AH9">
            <v>270192.35333333333</v>
          </cell>
        </row>
        <row r="10">
          <cell r="A10">
            <v>5</v>
          </cell>
          <cell r="B10">
            <v>79812357</v>
          </cell>
          <cell r="C10" t="str">
            <v xml:space="preserve">LOPEZ HERRERA </v>
          </cell>
          <cell r="D10" t="str">
            <v>EDISON JAIR</v>
          </cell>
          <cell r="E10" t="str">
            <v xml:space="preserve">EDISON JAIR LOPEZ HERRERA </v>
          </cell>
          <cell r="F10" t="str">
            <v>AUXILIAR DE BODEGA</v>
          </cell>
          <cell r="G10" t="str">
            <v>OPERACIONES</v>
          </cell>
          <cell r="H10" t="str">
            <v>01-GO-DO-02</v>
          </cell>
          <cell r="I10" t="str">
            <v>BODEGA</v>
          </cell>
          <cell r="J10" t="str">
            <v>ZONA FRANCA</v>
          </cell>
          <cell r="K10" t="str">
            <v>BOGOTA</v>
          </cell>
          <cell r="L10">
            <v>37771</v>
          </cell>
          <cell r="M10" t="str">
            <v>ACTIVO</v>
          </cell>
          <cell r="N10">
            <v>332000</v>
          </cell>
          <cell r="O10">
            <v>411111.66666666669</v>
          </cell>
          <cell r="P10">
            <v>15</v>
          </cell>
          <cell r="Q10">
            <v>205555.83333333334</v>
          </cell>
          <cell r="R10">
            <v>0</v>
          </cell>
          <cell r="S10">
            <v>18750</v>
          </cell>
          <cell r="T10">
            <v>224305.83333333334</v>
          </cell>
          <cell r="U10">
            <v>6640</v>
          </cell>
          <cell r="V10">
            <v>5610</v>
          </cell>
          <cell r="W10">
            <v>0</v>
          </cell>
          <cell r="Y10">
            <v>0</v>
          </cell>
          <cell r="Z10">
            <v>12250</v>
          </cell>
          <cell r="AA10">
            <v>212055.83333333334</v>
          </cell>
          <cell r="AB10" t="str">
            <v>NUEVO</v>
          </cell>
          <cell r="AC10">
            <v>19920</v>
          </cell>
          <cell r="AD10">
            <v>22410</v>
          </cell>
          <cell r="AE10">
            <v>6640</v>
          </cell>
          <cell r="AF10">
            <v>866.52</v>
          </cell>
          <cell r="AG10">
            <v>8300</v>
          </cell>
          <cell r="AH10">
            <v>270192.35333333333</v>
          </cell>
        </row>
        <row r="11">
          <cell r="A11">
            <v>6</v>
          </cell>
          <cell r="B11">
            <v>80442332</v>
          </cell>
          <cell r="C11" t="str">
            <v>WILCHES PEREIRA</v>
          </cell>
          <cell r="D11" t="str">
            <v>MIGUEL ALFONSO</v>
          </cell>
          <cell r="E11" t="str">
            <v>MIGUEL ALFONSO WILCHES PEREIRA</v>
          </cell>
          <cell r="F11" t="str">
            <v>SUPERVISOR BODEGA</v>
          </cell>
          <cell r="G11" t="str">
            <v>OPERACIONES</v>
          </cell>
          <cell r="H11" t="str">
            <v>01-GO-DO-00</v>
          </cell>
          <cell r="I11" t="str">
            <v>BODEGA</v>
          </cell>
          <cell r="J11" t="str">
            <v>ZONA FRANCA</v>
          </cell>
          <cell r="K11" t="str">
            <v>BOGOTA</v>
          </cell>
          <cell r="L11">
            <v>37819</v>
          </cell>
          <cell r="M11" t="str">
            <v>ACTIVO</v>
          </cell>
          <cell r="N11">
            <v>332000</v>
          </cell>
          <cell r="O11">
            <v>700000</v>
          </cell>
          <cell r="P11">
            <v>15</v>
          </cell>
          <cell r="Q11">
            <v>350000</v>
          </cell>
          <cell r="R11">
            <v>0</v>
          </cell>
          <cell r="S11">
            <v>0</v>
          </cell>
          <cell r="T11">
            <v>350000</v>
          </cell>
          <cell r="U11">
            <v>6640</v>
          </cell>
          <cell r="V11">
            <v>5610</v>
          </cell>
          <cell r="W11">
            <v>0</v>
          </cell>
          <cell r="Y11">
            <v>0</v>
          </cell>
          <cell r="Z11">
            <v>12250</v>
          </cell>
          <cell r="AA11">
            <v>337750</v>
          </cell>
          <cell r="AB11" t="str">
            <v>NUEVO</v>
          </cell>
          <cell r="AC11">
            <v>19920</v>
          </cell>
          <cell r="AD11">
            <v>22410</v>
          </cell>
          <cell r="AE11">
            <v>6640</v>
          </cell>
          <cell r="AF11">
            <v>866.52</v>
          </cell>
          <cell r="AG11">
            <v>8300</v>
          </cell>
          <cell r="AH11">
            <v>395886.52</v>
          </cell>
        </row>
        <row r="12">
          <cell r="I12" t="str">
            <v>Total BODEGA</v>
          </cell>
          <cell r="O12">
            <v>2755558.3333333335</v>
          </cell>
          <cell r="Q12">
            <v>1199630.777777778</v>
          </cell>
          <cell r="R12">
            <v>0</v>
          </cell>
          <cell r="S12">
            <v>77500</v>
          </cell>
          <cell r="T12">
            <v>1277130.777777778</v>
          </cell>
          <cell r="U12">
            <v>34085.333333333328</v>
          </cell>
          <cell r="V12">
            <v>28800</v>
          </cell>
          <cell r="W12">
            <v>0</v>
          </cell>
          <cell r="X12">
            <v>0</v>
          </cell>
          <cell r="Y12">
            <v>0</v>
          </cell>
          <cell r="Z12">
            <v>62885.333333333336</v>
          </cell>
          <cell r="AA12">
            <v>1214245.4444444445</v>
          </cell>
          <cell r="AC12">
            <v>102256</v>
          </cell>
          <cell r="AD12">
            <v>115038</v>
          </cell>
          <cell r="AE12">
            <v>34085.333333333328</v>
          </cell>
          <cell r="AF12">
            <v>4448.1360000000004</v>
          </cell>
          <cell r="AG12">
            <v>42606.666666666664</v>
          </cell>
          <cell r="AH12">
            <v>1512679.5804444444</v>
          </cell>
        </row>
        <row r="13">
          <cell r="A13">
            <v>7</v>
          </cell>
          <cell r="B13">
            <v>43913912</v>
          </cell>
          <cell r="C13" t="str">
            <v>ISAZA OCHOA</v>
          </cell>
          <cell r="D13" t="str">
            <v xml:space="preserve">PAULA ANDREA </v>
          </cell>
          <cell r="E13" t="str">
            <v>PAULA ANDREA  ISAZA OCHOA</v>
          </cell>
          <cell r="F13" t="str">
            <v>JEFE DE PUNTO</v>
          </cell>
          <cell r="G13" t="str">
            <v>COMERCIAL</v>
          </cell>
          <cell r="H13" t="str">
            <v>03-GC-DB-00</v>
          </cell>
          <cell r="I13" t="str">
            <v>BOUTIQUE</v>
          </cell>
          <cell r="J13" t="str">
            <v>CELLSTAR</v>
          </cell>
          <cell r="K13" t="str">
            <v>MEDELLIN</v>
          </cell>
          <cell r="L13">
            <v>37561</v>
          </cell>
          <cell r="M13" t="str">
            <v>ACTIVO</v>
          </cell>
          <cell r="N13">
            <v>166000</v>
          </cell>
          <cell r="O13">
            <v>336924</v>
          </cell>
          <cell r="P13">
            <v>15</v>
          </cell>
          <cell r="Q13">
            <v>168462</v>
          </cell>
          <cell r="R13">
            <v>0</v>
          </cell>
          <cell r="S13">
            <v>9375</v>
          </cell>
          <cell r="T13">
            <v>177837</v>
          </cell>
          <cell r="U13">
            <v>3320</v>
          </cell>
          <cell r="V13">
            <v>2810</v>
          </cell>
          <cell r="W13">
            <v>0</v>
          </cell>
          <cell r="Y13">
            <v>0</v>
          </cell>
          <cell r="Z13">
            <v>6130</v>
          </cell>
          <cell r="AA13">
            <v>171707</v>
          </cell>
          <cell r="AB13">
            <v>1083002576948</v>
          </cell>
          <cell r="AC13">
            <v>9960</v>
          </cell>
          <cell r="AD13">
            <v>11205</v>
          </cell>
          <cell r="AE13">
            <v>3320</v>
          </cell>
          <cell r="AF13">
            <v>433.26</v>
          </cell>
          <cell r="AG13">
            <v>4150</v>
          </cell>
          <cell r="AH13">
            <v>200775.26</v>
          </cell>
        </row>
        <row r="14">
          <cell r="I14" t="str">
            <v>Total BOUTIQUE</v>
          </cell>
          <cell r="O14">
            <v>336924</v>
          </cell>
          <cell r="Q14">
            <v>168462</v>
          </cell>
          <cell r="R14">
            <v>0</v>
          </cell>
          <cell r="S14">
            <v>9375</v>
          </cell>
          <cell r="T14">
            <v>177837</v>
          </cell>
          <cell r="U14">
            <v>3320</v>
          </cell>
          <cell r="V14">
            <v>2810</v>
          </cell>
          <cell r="W14">
            <v>0</v>
          </cell>
          <cell r="X14">
            <v>0</v>
          </cell>
          <cell r="Y14">
            <v>0</v>
          </cell>
          <cell r="Z14">
            <v>6130</v>
          </cell>
          <cell r="AA14">
            <v>171707</v>
          </cell>
          <cell r="AC14">
            <v>9960</v>
          </cell>
          <cell r="AD14">
            <v>11205</v>
          </cell>
          <cell r="AE14">
            <v>3320</v>
          </cell>
          <cell r="AF14">
            <v>433.26</v>
          </cell>
          <cell r="AG14">
            <v>4150</v>
          </cell>
          <cell r="AH14">
            <v>200775.26</v>
          </cell>
        </row>
        <row r="15">
          <cell r="A15">
            <v>8</v>
          </cell>
          <cell r="B15">
            <v>43872697</v>
          </cell>
          <cell r="C15" t="str">
            <v>VELASQUEZ CUELLO</v>
          </cell>
          <cell r="D15" t="str">
            <v xml:space="preserve">VERONICA </v>
          </cell>
          <cell r="E15" t="str">
            <v>VERONICA  VELASQUEZ CUELLO</v>
          </cell>
          <cell r="F15" t="str">
            <v>MERCADERISTA CVS</v>
          </cell>
          <cell r="G15" t="str">
            <v>COMERCIAL</v>
          </cell>
          <cell r="H15" t="str">
            <v>03-GC-CV-01</v>
          </cell>
          <cell r="I15" t="str">
            <v>CVS</v>
          </cell>
          <cell r="J15" t="str">
            <v>CPS CELUTEC ENVIGADO</v>
          </cell>
          <cell r="K15" t="str">
            <v>MEDELLIN</v>
          </cell>
          <cell r="L15">
            <v>37761</v>
          </cell>
          <cell r="M15" t="str">
            <v>ACTIVO</v>
          </cell>
          <cell r="N15">
            <v>332000</v>
          </cell>
          <cell r="O15">
            <v>245000</v>
          </cell>
          <cell r="P15">
            <v>15</v>
          </cell>
          <cell r="Q15">
            <v>122500</v>
          </cell>
          <cell r="R15">
            <v>400000</v>
          </cell>
          <cell r="S15">
            <v>0</v>
          </cell>
          <cell r="T15">
            <v>522500</v>
          </cell>
          <cell r="U15">
            <v>6640</v>
          </cell>
          <cell r="V15">
            <v>5610</v>
          </cell>
          <cell r="W15">
            <v>0</v>
          </cell>
          <cell r="Y15">
            <v>0</v>
          </cell>
          <cell r="Z15">
            <v>12250</v>
          </cell>
          <cell r="AA15">
            <v>510250</v>
          </cell>
          <cell r="AB15" t="str">
            <v>NUEVO</v>
          </cell>
          <cell r="AC15">
            <v>19920</v>
          </cell>
          <cell r="AD15">
            <v>22410</v>
          </cell>
          <cell r="AE15">
            <v>6640</v>
          </cell>
          <cell r="AF15">
            <v>866.52</v>
          </cell>
          <cell r="AG15">
            <v>8300</v>
          </cell>
          <cell r="AH15">
            <v>568386.52</v>
          </cell>
        </row>
        <row r="16">
          <cell r="A16">
            <v>9</v>
          </cell>
          <cell r="B16">
            <v>80187041</v>
          </cell>
          <cell r="C16" t="str">
            <v>RODRIGUEZ FERNANDEZ</v>
          </cell>
          <cell r="D16" t="str">
            <v>JUAN CARLOS</v>
          </cell>
          <cell r="E16" t="str">
            <v>JUAN CARLOS RODRIGUEZ FERNANDEZ</v>
          </cell>
          <cell r="F16" t="str">
            <v>MERCADERISTA CVS</v>
          </cell>
          <cell r="G16" t="str">
            <v>COMERCIAL</v>
          </cell>
          <cell r="H16" t="str">
            <v>01-GC-CV-00</v>
          </cell>
          <cell r="I16" t="str">
            <v>CVS</v>
          </cell>
          <cell r="K16" t="str">
            <v>BOGOTA</v>
          </cell>
          <cell r="L16">
            <v>37732</v>
          </cell>
          <cell r="M16" t="str">
            <v>ACTIVO</v>
          </cell>
          <cell r="N16">
            <v>332000</v>
          </cell>
          <cell r="O16">
            <v>245000</v>
          </cell>
          <cell r="P16">
            <v>15</v>
          </cell>
          <cell r="Q16">
            <v>122500</v>
          </cell>
          <cell r="R16">
            <v>0</v>
          </cell>
          <cell r="S16">
            <v>0</v>
          </cell>
          <cell r="T16">
            <v>122500</v>
          </cell>
          <cell r="U16">
            <v>6640</v>
          </cell>
          <cell r="V16">
            <v>5610</v>
          </cell>
          <cell r="W16">
            <v>0</v>
          </cell>
          <cell r="Y16">
            <v>0</v>
          </cell>
          <cell r="Z16">
            <v>12250</v>
          </cell>
          <cell r="AA16">
            <v>110250</v>
          </cell>
          <cell r="AB16" t="str">
            <v>NUEVO</v>
          </cell>
          <cell r="AC16">
            <v>19920</v>
          </cell>
          <cell r="AD16">
            <v>22410</v>
          </cell>
          <cell r="AE16">
            <v>6640</v>
          </cell>
          <cell r="AF16">
            <v>866.52</v>
          </cell>
          <cell r="AG16">
            <v>8300</v>
          </cell>
          <cell r="AH16">
            <v>168386.52000000002</v>
          </cell>
        </row>
        <row r="17">
          <cell r="A17">
            <v>10</v>
          </cell>
          <cell r="B17">
            <v>7179854</v>
          </cell>
          <cell r="C17" t="str">
            <v>RODRIGUEZ AVENDAÑO</v>
          </cell>
          <cell r="D17" t="str">
            <v>EDWIN ROLANDO</v>
          </cell>
          <cell r="E17" t="str">
            <v>EDWIN ROLANDO RODRIGUEZ AVENDAÑO</v>
          </cell>
          <cell r="F17" t="str">
            <v>MERCADERISTA CVS</v>
          </cell>
          <cell r="G17" t="str">
            <v>COMERCIAL</v>
          </cell>
          <cell r="H17" t="str">
            <v>24-GC-CV-01</v>
          </cell>
          <cell r="I17" t="str">
            <v>CVS</v>
          </cell>
          <cell r="J17" t="str">
            <v>BELLSOUTH</v>
          </cell>
          <cell r="K17" t="str">
            <v>TUNJA</v>
          </cell>
          <cell r="L17">
            <v>37753</v>
          </cell>
          <cell r="M17" t="str">
            <v>ACTIVO</v>
          </cell>
          <cell r="N17">
            <v>332000</v>
          </cell>
          <cell r="O17">
            <v>245000</v>
          </cell>
          <cell r="P17">
            <v>15</v>
          </cell>
          <cell r="Q17">
            <v>122500</v>
          </cell>
          <cell r="R17">
            <v>600000</v>
          </cell>
          <cell r="S17">
            <v>0</v>
          </cell>
          <cell r="T17">
            <v>722500</v>
          </cell>
          <cell r="U17">
            <v>6640</v>
          </cell>
          <cell r="V17">
            <v>5610</v>
          </cell>
          <cell r="W17">
            <v>0</v>
          </cell>
          <cell r="Y17">
            <v>0</v>
          </cell>
          <cell r="Z17">
            <v>12250</v>
          </cell>
          <cell r="AA17">
            <v>710250</v>
          </cell>
          <cell r="AB17" t="str">
            <v>NUEVO</v>
          </cell>
          <cell r="AC17">
            <v>19920</v>
          </cell>
          <cell r="AD17">
            <v>22410</v>
          </cell>
          <cell r="AE17">
            <v>6640</v>
          </cell>
          <cell r="AF17">
            <v>866.52</v>
          </cell>
          <cell r="AG17">
            <v>8300</v>
          </cell>
          <cell r="AH17">
            <v>768386.52</v>
          </cell>
        </row>
        <row r="18">
          <cell r="A18">
            <v>11</v>
          </cell>
          <cell r="B18">
            <v>35532015</v>
          </cell>
          <cell r="C18" t="str">
            <v>MANRIQUE AYALA</v>
          </cell>
          <cell r="D18" t="str">
            <v>ELIANA MARCELA</v>
          </cell>
          <cell r="E18" t="str">
            <v>ELIANA MARCELA MANRIQUE AYALA</v>
          </cell>
          <cell r="F18" t="str">
            <v>MERCADERISTA CVS</v>
          </cell>
          <cell r="G18" t="str">
            <v>COMERCIAL</v>
          </cell>
          <cell r="H18" t="str">
            <v>01-GC-CV-00</v>
          </cell>
          <cell r="I18" t="str">
            <v>CVS</v>
          </cell>
          <cell r="K18" t="str">
            <v>BOGOTA</v>
          </cell>
          <cell r="L18">
            <v>37732</v>
          </cell>
          <cell r="M18" t="str">
            <v>ACTIVO</v>
          </cell>
          <cell r="N18">
            <v>332000</v>
          </cell>
          <cell r="O18">
            <v>245000</v>
          </cell>
          <cell r="P18">
            <v>15</v>
          </cell>
          <cell r="Q18">
            <v>122500</v>
          </cell>
          <cell r="R18">
            <v>0</v>
          </cell>
          <cell r="S18">
            <v>0</v>
          </cell>
          <cell r="T18">
            <v>122500</v>
          </cell>
          <cell r="U18">
            <v>6640</v>
          </cell>
          <cell r="V18">
            <v>5610</v>
          </cell>
          <cell r="W18">
            <v>0</v>
          </cell>
          <cell r="Y18">
            <v>0</v>
          </cell>
          <cell r="Z18">
            <v>12250</v>
          </cell>
          <cell r="AA18">
            <v>110250</v>
          </cell>
          <cell r="AB18" t="str">
            <v>NUEVO</v>
          </cell>
          <cell r="AC18">
            <v>19920</v>
          </cell>
          <cell r="AD18">
            <v>22410</v>
          </cell>
          <cell r="AE18">
            <v>6640</v>
          </cell>
          <cell r="AF18">
            <v>866.52</v>
          </cell>
          <cell r="AG18">
            <v>8300</v>
          </cell>
          <cell r="AH18">
            <v>168386.52000000002</v>
          </cell>
        </row>
        <row r="19">
          <cell r="A19">
            <v>12</v>
          </cell>
          <cell r="B19">
            <v>52556663</v>
          </cell>
          <cell r="C19" t="str">
            <v>ARCINIEGAS MAYORGA</v>
          </cell>
          <cell r="D19" t="str">
            <v xml:space="preserve">MARIA TERESA </v>
          </cell>
          <cell r="E19" t="str">
            <v>MARIA TERESA  ARCINIEGAS MAYORGA</v>
          </cell>
          <cell r="F19" t="str">
            <v>MERCADERISTA CVS</v>
          </cell>
          <cell r="G19" t="str">
            <v>COMERCIAL</v>
          </cell>
          <cell r="H19" t="str">
            <v>01-GC-CV-02</v>
          </cell>
          <cell r="I19" t="str">
            <v>CVS</v>
          </cell>
          <cell r="J19" t="str">
            <v>BELLSOUTH ZONA INDUSTRIAL</v>
          </cell>
          <cell r="K19" t="str">
            <v>BOGOTA</v>
          </cell>
          <cell r="L19">
            <v>37530</v>
          </cell>
          <cell r="M19" t="str">
            <v>ACTIVO</v>
          </cell>
          <cell r="N19">
            <v>332000</v>
          </cell>
          <cell r="O19">
            <v>245000</v>
          </cell>
          <cell r="P19">
            <v>15</v>
          </cell>
          <cell r="Q19">
            <v>122500</v>
          </cell>
          <cell r="R19">
            <v>500000</v>
          </cell>
          <cell r="S19">
            <v>0</v>
          </cell>
          <cell r="T19">
            <v>622500</v>
          </cell>
          <cell r="U19">
            <v>6640</v>
          </cell>
          <cell r="V19">
            <v>5610</v>
          </cell>
          <cell r="W19">
            <v>0</v>
          </cell>
          <cell r="Y19">
            <v>0</v>
          </cell>
          <cell r="Z19">
            <v>12250</v>
          </cell>
          <cell r="AA19">
            <v>610250</v>
          </cell>
          <cell r="AB19">
            <v>2076015785106</v>
          </cell>
          <cell r="AC19">
            <v>19920</v>
          </cell>
          <cell r="AD19">
            <v>22410</v>
          </cell>
          <cell r="AE19">
            <v>6640</v>
          </cell>
          <cell r="AF19">
            <v>866.52</v>
          </cell>
          <cell r="AG19">
            <v>8300</v>
          </cell>
          <cell r="AH19">
            <v>668386.52</v>
          </cell>
        </row>
        <row r="20">
          <cell r="A20">
            <v>13</v>
          </cell>
          <cell r="B20">
            <v>66864404</v>
          </cell>
          <cell r="C20" t="str">
            <v>SALAZAR MANRIQUE</v>
          </cell>
          <cell r="D20" t="str">
            <v xml:space="preserve">CLAUDIA MARIA </v>
          </cell>
          <cell r="E20" t="str">
            <v>CLAUDIA MARIA  SALAZAR MANRIQUE</v>
          </cell>
          <cell r="F20" t="str">
            <v>MERCADERISTA CVS</v>
          </cell>
          <cell r="G20" t="str">
            <v>COMERCIAL</v>
          </cell>
          <cell r="H20" t="str">
            <v>01-GC-CV-02</v>
          </cell>
          <cell r="I20" t="str">
            <v>CVS</v>
          </cell>
          <cell r="J20" t="str">
            <v>BELLSOUTH ZONA INDUSTRIAL</v>
          </cell>
          <cell r="K20" t="str">
            <v>BOGOTA</v>
          </cell>
          <cell r="L20">
            <v>37530</v>
          </cell>
          <cell r="M20" t="str">
            <v>ACTIVO</v>
          </cell>
          <cell r="N20">
            <v>332000</v>
          </cell>
          <cell r="O20">
            <v>245000</v>
          </cell>
          <cell r="P20">
            <v>15</v>
          </cell>
          <cell r="Q20">
            <v>122500</v>
          </cell>
          <cell r="R20">
            <v>470000</v>
          </cell>
          <cell r="S20">
            <v>0</v>
          </cell>
          <cell r="T20">
            <v>592500</v>
          </cell>
          <cell r="U20">
            <v>6640</v>
          </cell>
          <cell r="V20">
            <v>5610</v>
          </cell>
          <cell r="W20">
            <v>0</v>
          </cell>
          <cell r="Y20">
            <v>0</v>
          </cell>
          <cell r="Z20">
            <v>12250</v>
          </cell>
          <cell r="AA20">
            <v>580250</v>
          </cell>
          <cell r="AB20">
            <v>2022015811477</v>
          </cell>
          <cell r="AC20">
            <v>19920</v>
          </cell>
          <cell r="AD20">
            <v>22410</v>
          </cell>
          <cell r="AE20">
            <v>6640</v>
          </cell>
          <cell r="AF20">
            <v>866.52</v>
          </cell>
          <cell r="AG20">
            <v>8300</v>
          </cell>
          <cell r="AH20">
            <v>638386.52</v>
          </cell>
        </row>
        <row r="21">
          <cell r="A21">
            <v>14</v>
          </cell>
          <cell r="B21">
            <v>20456487</v>
          </cell>
          <cell r="C21" t="str">
            <v>BARRETO CHAPARRO</v>
          </cell>
          <cell r="D21" t="str">
            <v>INGRID MARCELA</v>
          </cell>
          <cell r="E21" t="str">
            <v>INGRID MARCELA BARRETO CHAPARRO</v>
          </cell>
          <cell r="F21" t="str">
            <v>MERCADERISTA CVS</v>
          </cell>
          <cell r="G21" t="str">
            <v>COMERCIAL</v>
          </cell>
          <cell r="H21" t="str">
            <v>01-GC-CV-04</v>
          </cell>
          <cell r="I21" t="str">
            <v>CVS</v>
          </cell>
          <cell r="J21" t="str">
            <v>AV. SUBA</v>
          </cell>
          <cell r="K21" t="str">
            <v>BOGOTA</v>
          </cell>
          <cell r="L21">
            <v>37581</v>
          </cell>
          <cell r="M21" t="str">
            <v>ACTIVO</v>
          </cell>
          <cell r="N21">
            <v>332000</v>
          </cell>
          <cell r="O21">
            <v>245000</v>
          </cell>
          <cell r="P21">
            <v>15</v>
          </cell>
          <cell r="Q21">
            <v>122500</v>
          </cell>
          <cell r="R21">
            <v>20000</v>
          </cell>
          <cell r="S21">
            <v>0</v>
          </cell>
          <cell r="T21">
            <v>142500</v>
          </cell>
          <cell r="U21">
            <v>6640</v>
          </cell>
          <cell r="V21">
            <v>5610</v>
          </cell>
          <cell r="W21">
            <v>0</v>
          </cell>
          <cell r="Y21">
            <v>0</v>
          </cell>
          <cell r="Z21">
            <v>12250</v>
          </cell>
          <cell r="AA21">
            <v>130250</v>
          </cell>
          <cell r="AB21">
            <v>2025015745633</v>
          </cell>
          <cell r="AC21">
            <v>19920</v>
          </cell>
          <cell r="AD21">
            <v>22410</v>
          </cell>
          <cell r="AE21">
            <v>6640</v>
          </cell>
          <cell r="AF21">
            <v>866.52</v>
          </cell>
          <cell r="AG21">
            <v>8300</v>
          </cell>
          <cell r="AH21">
            <v>188386.52000000002</v>
          </cell>
        </row>
        <row r="22">
          <cell r="A22">
            <v>15</v>
          </cell>
          <cell r="B22">
            <v>52474933</v>
          </cell>
          <cell r="C22" t="str">
            <v>GUERRERO FIGUEREDO</v>
          </cell>
          <cell r="D22" t="str">
            <v>LUISA FERNANDA</v>
          </cell>
          <cell r="E22" t="str">
            <v>LUISA FERNANDA GUERRERO FIGUEREDO</v>
          </cell>
          <cell r="F22" t="str">
            <v>MERCADERISTA CVS</v>
          </cell>
          <cell r="G22" t="str">
            <v>COMERCIAL</v>
          </cell>
          <cell r="H22" t="str">
            <v>01-GC-CV-06</v>
          </cell>
          <cell r="I22" t="str">
            <v>CVS</v>
          </cell>
          <cell r="J22" t="str">
            <v>SUPERNUMERIA</v>
          </cell>
          <cell r="K22" t="str">
            <v>BOGOTA</v>
          </cell>
          <cell r="L22">
            <v>37530</v>
          </cell>
          <cell r="M22" t="str">
            <v>ACTIVO</v>
          </cell>
          <cell r="N22">
            <v>332000</v>
          </cell>
          <cell r="O22">
            <v>245000</v>
          </cell>
          <cell r="P22">
            <v>15</v>
          </cell>
          <cell r="Q22">
            <v>122500</v>
          </cell>
          <cell r="R22">
            <v>470000</v>
          </cell>
          <cell r="S22">
            <v>0</v>
          </cell>
          <cell r="T22">
            <v>592500</v>
          </cell>
          <cell r="U22">
            <v>6640</v>
          </cell>
          <cell r="V22">
            <v>5610</v>
          </cell>
          <cell r="W22">
            <v>0</v>
          </cell>
          <cell r="Y22">
            <v>0</v>
          </cell>
          <cell r="Z22">
            <v>12250</v>
          </cell>
          <cell r="AA22">
            <v>580250</v>
          </cell>
          <cell r="AB22">
            <v>2024015743621</v>
          </cell>
          <cell r="AC22">
            <v>19920</v>
          </cell>
          <cell r="AD22">
            <v>22410</v>
          </cell>
          <cell r="AE22">
            <v>6640</v>
          </cell>
          <cell r="AF22">
            <v>866.52</v>
          </cell>
          <cell r="AG22">
            <v>8300</v>
          </cell>
          <cell r="AH22">
            <v>638386.52</v>
          </cell>
        </row>
        <row r="23">
          <cell r="A23">
            <v>16</v>
          </cell>
          <cell r="B23">
            <v>52973956</v>
          </cell>
          <cell r="C23" t="str">
            <v>GUEVARA RODRIGUEZ</v>
          </cell>
          <cell r="D23" t="str">
            <v xml:space="preserve">EDITH YESENIA </v>
          </cell>
          <cell r="E23" t="str">
            <v>EDITH YESENIA  GUEVARA RODRIGUEZ</v>
          </cell>
          <cell r="F23" t="str">
            <v>MERCADERISTA CVS</v>
          </cell>
          <cell r="G23" t="str">
            <v>COMERCIAL</v>
          </cell>
          <cell r="H23" t="str">
            <v>01-GC-CV-07</v>
          </cell>
          <cell r="I23" t="str">
            <v>CVS</v>
          </cell>
          <cell r="J23" t="str">
            <v>BELLSOUTH UNICENTRO</v>
          </cell>
          <cell r="K23" t="str">
            <v>BOGOTA</v>
          </cell>
          <cell r="L23">
            <v>37530</v>
          </cell>
          <cell r="M23" t="str">
            <v>ACTIVO</v>
          </cell>
          <cell r="N23">
            <v>332000</v>
          </cell>
          <cell r="O23">
            <v>245000</v>
          </cell>
          <cell r="P23">
            <v>15</v>
          </cell>
          <cell r="Q23">
            <v>122500</v>
          </cell>
          <cell r="R23">
            <v>221042</v>
          </cell>
          <cell r="S23">
            <v>0</v>
          </cell>
          <cell r="T23">
            <v>343542</v>
          </cell>
          <cell r="U23">
            <v>6640</v>
          </cell>
          <cell r="V23">
            <v>5610</v>
          </cell>
          <cell r="W23">
            <v>0</v>
          </cell>
          <cell r="Y23">
            <v>0</v>
          </cell>
          <cell r="Z23">
            <v>12250</v>
          </cell>
          <cell r="AA23">
            <v>331292</v>
          </cell>
          <cell r="AB23">
            <v>2022015811484</v>
          </cell>
          <cell r="AC23">
            <v>19920</v>
          </cell>
          <cell r="AD23">
            <v>22410</v>
          </cell>
          <cell r="AE23">
            <v>6640</v>
          </cell>
          <cell r="AF23">
            <v>866.52</v>
          </cell>
          <cell r="AG23">
            <v>8300</v>
          </cell>
          <cell r="AH23">
            <v>389428.52</v>
          </cell>
        </row>
        <row r="24">
          <cell r="A24">
            <v>17</v>
          </cell>
          <cell r="B24">
            <v>52430766</v>
          </cell>
          <cell r="C24" t="str">
            <v>LOPEZ CORONADO</v>
          </cell>
          <cell r="D24" t="str">
            <v>SONIA PATRICIA</v>
          </cell>
          <cell r="E24" t="str">
            <v>SONIA PATRICIA LOPEZ CORONADO</v>
          </cell>
          <cell r="F24" t="str">
            <v>MERCADERISTA CVS</v>
          </cell>
          <cell r="G24" t="str">
            <v>COMERCIAL</v>
          </cell>
          <cell r="H24" t="str">
            <v>01-GC-CV-07</v>
          </cell>
          <cell r="I24" t="str">
            <v>CVS</v>
          </cell>
          <cell r="J24" t="str">
            <v>BELLSOUTH UNICENTRO</v>
          </cell>
          <cell r="K24" t="str">
            <v>BOGOTA</v>
          </cell>
          <cell r="L24">
            <v>37727</v>
          </cell>
          <cell r="M24" t="str">
            <v>ACTIVO</v>
          </cell>
          <cell r="N24">
            <v>332000</v>
          </cell>
          <cell r="O24">
            <v>245000</v>
          </cell>
          <cell r="P24">
            <v>15</v>
          </cell>
          <cell r="Q24">
            <v>122500</v>
          </cell>
          <cell r="R24">
            <v>416906</v>
          </cell>
          <cell r="S24">
            <v>0</v>
          </cell>
          <cell r="T24">
            <v>539406</v>
          </cell>
          <cell r="U24">
            <v>6640</v>
          </cell>
          <cell r="V24">
            <v>5610</v>
          </cell>
          <cell r="W24">
            <v>0</v>
          </cell>
          <cell r="Y24">
            <v>0</v>
          </cell>
          <cell r="Z24">
            <v>12250</v>
          </cell>
          <cell r="AA24">
            <v>527156</v>
          </cell>
          <cell r="AB24" t="str">
            <v>NUEVO</v>
          </cell>
          <cell r="AC24">
            <v>19920</v>
          </cell>
          <cell r="AD24">
            <v>22410</v>
          </cell>
          <cell r="AE24">
            <v>6640</v>
          </cell>
          <cell r="AF24">
            <v>866.52</v>
          </cell>
          <cell r="AG24">
            <v>8300</v>
          </cell>
          <cell r="AH24">
            <v>585292.52</v>
          </cell>
        </row>
        <row r="25">
          <cell r="A25">
            <v>18</v>
          </cell>
          <cell r="B25">
            <v>35506839</v>
          </cell>
          <cell r="C25" t="str">
            <v>RIAÑO TORRES</v>
          </cell>
          <cell r="D25" t="str">
            <v>SANYA FRANCINA</v>
          </cell>
          <cell r="E25" t="str">
            <v>SANYA FRANCINA RIAÑO TORRES</v>
          </cell>
          <cell r="F25" t="str">
            <v>MERCADERISTA CVS</v>
          </cell>
          <cell r="G25" t="str">
            <v>COMERCIAL</v>
          </cell>
          <cell r="H25" t="str">
            <v>01-GC-CV-09</v>
          </cell>
          <cell r="I25" t="str">
            <v>CVS</v>
          </cell>
          <cell r="J25" t="str">
            <v>CPS CEDRITOS</v>
          </cell>
          <cell r="K25" t="str">
            <v>BOGOTA</v>
          </cell>
          <cell r="L25">
            <v>37616</v>
          </cell>
          <cell r="M25" t="str">
            <v>INACTIVO</v>
          </cell>
          <cell r="N25">
            <v>332000</v>
          </cell>
          <cell r="O25">
            <v>245000</v>
          </cell>
          <cell r="P25">
            <v>0</v>
          </cell>
          <cell r="Q25">
            <v>0</v>
          </cell>
          <cell r="R25">
            <v>470000</v>
          </cell>
          <cell r="S25">
            <v>0</v>
          </cell>
          <cell r="T25">
            <v>470000</v>
          </cell>
          <cell r="U25">
            <v>0</v>
          </cell>
          <cell r="V25">
            <v>0</v>
          </cell>
          <cell r="W25">
            <v>0</v>
          </cell>
          <cell r="Y25">
            <v>0</v>
          </cell>
          <cell r="Z25">
            <v>0</v>
          </cell>
          <cell r="AA25">
            <v>470000</v>
          </cell>
          <cell r="AB25">
            <v>2030015759678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470000</v>
          </cell>
        </row>
        <row r="26">
          <cell r="A26">
            <v>19</v>
          </cell>
          <cell r="B26">
            <v>52347770</v>
          </cell>
          <cell r="C26" t="str">
            <v>PACHECO RIOS</v>
          </cell>
          <cell r="D26" t="str">
            <v>LILIANA PATRICIA</v>
          </cell>
          <cell r="E26" t="str">
            <v>LILIANA PATRICIA PACHECO RIOS</v>
          </cell>
          <cell r="F26" t="str">
            <v>MERCADERISTA CVS</v>
          </cell>
          <cell r="G26" t="str">
            <v>COMERCIAL</v>
          </cell>
          <cell r="H26" t="str">
            <v>01-GC-CV-10</v>
          </cell>
          <cell r="I26" t="str">
            <v>CVS</v>
          </cell>
          <cell r="J26" t="str">
            <v>CPS CHAPINERO</v>
          </cell>
          <cell r="K26" t="str">
            <v>BOGOTA</v>
          </cell>
          <cell r="L26">
            <v>37649</v>
          </cell>
          <cell r="M26" t="str">
            <v>ACTIVO</v>
          </cell>
          <cell r="N26">
            <v>332000</v>
          </cell>
          <cell r="O26">
            <v>245000</v>
          </cell>
          <cell r="P26">
            <v>15</v>
          </cell>
          <cell r="Q26">
            <v>122500</v>
          </cell>
          <cell r="R26">
            <v>490000</v>
          </cell>
          <cell r="S26">
            <v>0</v>
          </cell>
          <cell r="T26">
            <v>612500</v>
          </cell>
          <cell r="U26">
            <v>6640</v>
          </cell>
          <cell r="V26">
            <v>5610</v>
          </cell>
          <cell r="W26">
            <v>0</v>
          </cell>
          <cell r="Y26">
            <v>0</v>
          </cell>
          <cell r="Z26">
            <v>12250</v>
          </cell>
          <cell r="AA26">
            <v>600250</v>
          </cell>
          <cell r="AB26">
            <v>200815839994</v>
          </cell>
          <cell r="AC26">
            <v>19920</v>
          </cell>
          <cell r="AD26">
            <v>22410</v>
          </cell>
          <cell r="AE26">
            <v>6640</v>
          </cell>
          <cell r="AF26">
            <v>866.52</v>
          </cell>
          <cell r="AG26">
            <v>8300</v>
          </cell>
          <cell r="AH26">
            <v>658386.52</v>
          </cell>
        </row>
        <row r="27">
          <cell r="A27">
            <v>20</v>
          </cell>
          <cell r="B27">
            <v>80172212</v>
          </cell>
          <cell r="C27" t="str">
            <v>NEIRA ROJAS</v>
          </cell>
          <cell r="D27" t="str">
            <v>DIEGO ANDRES</v>
          </cell>
          <cell r="E27" t="str">
            <v>DIEGO ANDRES NEIRA ROJAS</v>
          </cell>
          <cell r="F27" t="str">
            <v>MERCADERISTA CVS</v>
          </cell>
          <cell r="G27" t="str">
            <v>COMERCIAL</v>
          </cell>
          <cell r="H27" t="str">
            <v>01-GC-CV-11</v>
          </cell>
          <cell r="I27" t="str">
            <v>CVS</v>
          </cell>
          <cell r="J27" t="str">
            <v>CPS PUENTE ARANDA</v>
          </cell>
          <cell r="K27" t="str">
            <v>BOGOTA</v>
          </cell>
          <cell r="L27">
            <v>37599</v>
          </cell>
          <cell r="M27" t="str">
            <v>ACTIVO</v>
          </cell>
          <cell r="N27">
            <v>332000</v>
          </cell>
          <cell r="O27">
            <v>245000</v>
          </cell>
          <cell r="P27">
            <v>15</v>
          </cell>
          <cell r="Q27">
            <v>122500</v>
          </cell>
          <cell r="R27">
            <v>470000</v>
          </cell>
          <cell r="S27">
            <v>0</v>
          </cell>
          <cell r="T27">
            <v>592500</v>
          </cell>
          <cell r="U27">
            <v>6640</v>
          </cell>
          <cell r="V27">
            <v>5610</v>
          </cell>
          <cell r="W27">
            <v>0</v>
          </cell>
          <cell r="Y27">
            <v>0</v>
          </cell>
          <cell r="Z27">
            <v>12250</v>
          </cell>
          <cell r="AA27">
            <v>580250</v>
          </cell>
          <cell r="AB27">
            <v>2041015837204</v>
          </cell>
          <cell r="AC27">
            <v>19920</v>
          </cell>
          <cell r="AD27">
            <v>22410</v>
          </cell>
          <cell r="AE27">
            <v>6640</v>
          </cell>
          <cell r="AF27">
            <v>866.52</v>
          </cell>
          <cell r="AG27">
            <v>8300</v>
          </cell>
          <cell r="AH27">
            <v>638386.52</v>
          </cell>
        </row>
        <row r="28">
          <cell r="A28">
            <v>21</v>
          </cell>
          <cell r="B28">
            <v>31791056</v>
          </cell>
          <cell r="C28" t="str">
            <v>CASAS</v>
          </cell>
          <cell r="D28" t="str">
            <v xml:space="preserve">MONICA LORENA </v>
          </cell>
          <cell r="E28" t="str">
            <v>MONICA LORENA  CASAS</v>
          </cell>
          <cell r="F28" t="str">
            <v>MERCADERISTA CVS</v>
          </cell>
          <cell r="G28" t="str">
            <v>COMERCIAL</v>
          </cell>
          <cell r="H28" t="str">
            <v>02-GC-CV-01</v>
          </cell>
          <cell r="I28" t="str">
            <v>CVS</v>
          </cell>
          <cell r="J28" t="str">
            <v>BELLSOUTH CENTENARIO</v>
          </cell>
          <cell r="K28" t="str">
            <v>CALI</v>
          </cell>
          <cell r="L28">
            <v>37530</v>
          </cell>
          <cell r="M28" t="str">
            <v>ACTIVO</v>
          </cell>
          <cell r="N28">
            <v>332000</v>
          </cell>
          <cell r="O28">
            <v>245000</v>
          </cell>
          <cell r="P28">
            <v>15</v>
          </cell>
          <cell r="Q28">
            <v>122500</v>
          </cell>
          <cell r="R28">
            <v>0</v>
          </cell>
          <cell r="S28">
            <v>0</v>
          </cell>
          <cell r="T28">
            <v>122500</v>
          </cell>
          <cell r="U28">
            <v>6640</v>
          </cell>
          <cell r="V28">
            <v>5610</v>
          </cell>
          <cell r="W28">
            <v>0</v>
          </cell>
          <cell r="Y28">
            <v>0</v>
          </cell>
          <cell r="Z28">
            <v>12250</v>
          </cell>
          <cell r="AA28">
            <v>110250</v>
          </cell>
          <cell r="AB28">
            <v>30415284782</v>
          </cell>
          <cell r="AC28">
            <v>19920</v>
          </cell>
          <cell r="AD28">
            <v>22410</v>
          </cell>
          <cell r="AE28">
            <v>6640</v>
          </cell>
          <cell r="AF28">
            <v>866.52</v>
          </cell>
          <cell r="AG28">
            <v>8300</v>
          </cell>
          <cell r="AH28">
            <v>168386.52000000002</v>
          </cell>
        </row>
        <row r="29">
          <cell r="A29">
            <v>22</v>
          </cell>
          <cell r="B29">
            <v>31710124</v>
          </cell>
          <cell r="C29" t="str">
            <v>SANCHEZ GUTIERREZ</v>
          </cell>
          <cell r="D29" t="str">
            <v>MONICA</v>
          </cell>
          <cell r="E29" t="str">
            <v>MONICA SANCHEZ GUTIERREZ</v>
          </cell>
          <cell r="F29" t="str">
            <v>MERCADERISTA CVS</v>
          </cell>
          <cell r="G29" t="str">
            <v>COMERCIAL</v>
          </cell>
          <cell r="H29" t="str">
            <v>02-GC-CV-02</v>
          </cell>
          <cell r="I29" t="str">
            <v>CVS</v>
          </cell>
          <cell r="J29" t="str">
            <v>CELLSTAR</v>
          </cell>
          <cell r="K29" t="str">
            <v>CALI</v>
          </cell>
          <cell r="L29">
            <v>37530</v>
          </cell>
          <cell r="M29" t="str">
            <v>ACTIVO</v>
          </cell>
          <cell r="N29">
            <v>332000</v>
          </cell>
          <cell r="O29">
            <v>245000</v>
          </cell>
          <cell r="P29">
            <v>15</v>
          </cell>
          <cell r="Q29">
            <v>122500</v>
          </cell>
          <cell r="R29">
            <v>280000</v>
          </cell>
          <cell r="S29">
            <v>0</v>
          </cell>
          <cell r="T29">
            <v>402500</v>
          </cell>
          <cell r="U29">
            <v>6640</v>
          </cell>
          <cell r="V29">
            <v>5610</v>
          </cell>
          <cell r="W29">
            <v>0</v>
          </cell>
          <cell r="Y29">
            <v>0</v>
          </cell>
          <cell r="Z29">
            <v>12250</v>
          </cell>
          <cell r="AA29">
            <v>390250</v>
          </cell>
          <cell r="AB29">
            <v>3008011590711</v>
          </cell>
          <cell r="AC29">
            <v>19920</v>
          </cell>
          <cell r="AD29">
            <v>22410</v>
          </cell>
          <cell r="AE29">
            <v>6640</v>
          </cell>
          <cell r="AF29">
            <v>866.52</v>
          </cell>
          <cell r="AG29">
            <v>8300</v>
          </cell>
          <cell r="AH29">
            <v>448386.52</v>
          </cell>
        </row>
        <row r="30">
          <cell r="A30">
            <v>23</v>
          </cell>
          <cell r="B30">
            <v>43269620</v>
          </cell>
          <cell r="C30" t="str">
            <v>QUIROZ GUARIN</v>
          </cell>
          <cell r="D30" t="str">
            <v>NATALIA ASTRID</v>
          </cell>
          <cell r="E30" t="str">
            <v>NATALIA ASTRID QUIROZ GUARIN</v>
          </cell>
          <cell r="F30" t="str">
            <v>MERCADERISTA CVS</v>
          </cell>
          <cell r="G30" t="str">
            <v>COMERCIAL</v>
          </cell>
          <cell r="H30" t="str">
            <v>03-GC-CV-01</v>
          </cell>
          <cell r="I30" t="str">
            <v>CVS</v>
          </cell>
          <cell r="J30" t="str">
            <v>BELLSOUTH POBLADO</v>
          </cell>
          <cell r="K30" t="str">
            <v>MEDELLIN</v>
          </cell>
          <cell r="L30">
            <v>37531</v>
          </cell>
          <cell r="M30" t="str">
            <v>ACTIVO</v>
          </cell>
          <cell r="N30">
            <v>332000</v>
          </cell>
          <cell r="O30">
            <v>245000</v>
          </cell>
          <cell r="P30">
            <v>15</v>
          </cell>
          <cell r="Q30">
            <v>122500</v>
          </cell>
          <cell r="R30">
            <v>600000</v>
          </cell>
          <cell r="S30">
            <v>0</v>
          </cell>
          <cell r="T30">
            <v>722500</v>
          </cell>
          <cell r="U30">
            <v>6640</v>
          </cell>
          <cell r="V30">
            <v>5610</v>
          </cell>
          <cell r="W30">
            <v>0</v>
          </cell>
          <cell r="Y30">
            <v>0</v>
          </cell>
          <cell r="Z30">
            <v>12250</v>
          </cell>
          <cell r="AA30">
            <v>710250</v>
          </cell>
          <cell r="AB30">
            <v>1016002954192</v>
          </cell>
          <cell r="AC30">
            <v>19920</v>
          </cell>
          <cell r="AD30">
            <v>22410</v>
          </cell>
          <cell r="AE30">
            <v>6640</v>
          </cell>
          <cell r="AF30">
            <v>866.52</v>
          </cell>
          <cell r="AG30">
            <v>8300</v>
          </cell>
          <cell r="AH30">
            <v>768386.52</v>
          </cell>
        </row>
        <row r="31">
          <cell r="A31">
            <v>24</v>
          </cell>
          <cell r="B31">
            <v>32107274</v>
          </cell>
          <cell r="C31" t="str">
            <v>HERNANDEZ ZAPATA</v>
          </cell>
          <cell r="D31" t="str">
            <v>YOHANA CRISTINA</v>
          </cell>
          <cell r="E31" t="str">
            <v>YOHANA CRISTINA HERNANDEZ ZAPATA</v>
          </cell>
          <cell r="F31" t="str">
            <v>MERCADERISTA CVS</v>
          </cell>
          <cell r="G31" t="str">
            <v>COMERCIAL</v>
          </cell>
          <cell r="H31" t="str">
            <v>03-GC-CV-02</v>
          </cell>
          <cell r="I31" t="str">
            <v>CVS</v>
          </cell>
          <cell r="J31" t="str">
            <v>BELLSOUTH LAURELES</v>
          </cell>
          <cell r="K31" t="str">
            <v>MEDELLIN</v>
          </cell>
          <cell r="L31">
            <v>37530</v>
          </cell>
          <cell r="M31" t="str">
            <v>ACTIVO</v>
          </cell>
          <cell r="N31">
            <v>332000</v>
          </cell>
          <cell r="O31">
            <v>245000</v>
          </cell>
          <cell r="P31">
            <v>15</v>
          </cell>
          <cell r="Q31">
            <v>122500</v>
          </cell>
          <cell r="R31">
            <v>0</v>
          </cell>
          <cell r="S31">
            <v>0</v>
          </cell>
          <cell r="T31">
            <v>122500</v>
          </cell>
          <cell r="U31">
            <v>6640</v>
          </cell>
          <cell r="V31">
            <v>5610</v>
          </cell>
          <cell r="W31">
            <v>0</v>
          </cell>
          <cell r="Y31">
            <v>0</v>
          </cell>
          <cell r="Z31">
            <v>12250</v>
          </cell>
          <cell r="AA31">
            <v>110250</v>
          </cell>
          <cell r="AB31" t="str">
            <v>038370028136 DAVIVIENDA</v>
          </cell>
          <cell r="AC31">
            <v>19920</v>
          </cell>
          <cell r="AD31">
            <v>22410</v>
          </cell>
          <cell r="AE31">
            <v>6640</v>
          </cell>
          <cell r="AF31">
            <v>866.52</v>
          </cell>
          <cell r="AG31">
            <v>8300</v>
          </cell>
          <cell r="AH31">
            <v>168386.52000000002</v>
          </cell>
        </row>
        <row r="32">
          <cell r="A32">
            <v>25</v>
          </cell>
          <cell r="B32">
            <v>32759439</v>
          </cell>
          <cell r="C32" t="str">
            <v>SAYAS FUENTES</v>
          </cell>
          <cell r="D32" t="str">
            <v>SANDRA ISABEL</v>
          </cell>
          <cell r="E32" t="str">
            <v>SANDRA ISABEL SAYAS FUENTES</v>
          </cell>
          <cell r="F32" t="str">
            <v>MERCADERISTA CVS</v>
          </cell>
          <cell r="G32" t="str">
            <v>COMERCIAL</v>
          </cell>
          <cell r="H32" t="str">
            <v>04-GC-CV-01</v>
          </cell>
          <cell r="I32" t="str">
            <v>CVS</v>
          </cell>
          <cell r="J32" t="str">
            <v>BELLSOUTH BAHIA</v>
          </cell>
          <cell r="K32" t="str">
            <v>BARRANQUILLA</v>
          </cell>
          <cell r="L32">
            <v>37530</v>
          </cell>
          <cell r="M32" t="str">
            <v>ACTIVO</v>
          </cell>
          <cell r="N32">
            <v>332000</v>
          </cell>
          <cell r="O32">
            <v>245000</v>
          </cell>
          <cell r="P32">
            <v>15</v>
          </cell>
          <cell r="Q32">
            <v>122500</v>
          </cell>
          <cell r="R32">
            <v>450000</v>
          </cell>
          <cell r="S32">
            <v>0</v>
          </cell>
          <cell r="T32">
            <v>572500</v>
          </cell>
          <cell r="U32">
            <v>6640</v>
          </cell>
          <cell r="V32">
            <v>5610</v>
          </cell>
          <cell r="W32">
            <v>0</v>
          </cell>
          <cell r="Y32">
            <v>0</v>
          </cell>
          <cell r="Z32">
            <v>12250</v>
          </cell>
          <cell r="AA32">
            <v>560250</v>
          </cell>
          <cell r="AB32">
            <v>4001007617131</v>
          </cell>
          <cell r="AC32">
            <v>19920</v>
          </cell>
          <cell r="AD32">
            <v>22410</v>
          </cell>
          <cell r="AE32">
            <v>6640</v>
          </cell>
          <cell r="AF32">
            <v>866.52</v>
          </cell>
          <cell r="AG32">
            <v>8300</v>
          </cell>
          <cell r="AH32">
            <v>618386.52</v>
          </cell>
        </row>
        <row r="33">
          <cell r="A33">
            <v>26</v>
          </cell>
          <cell r="B33">
            <v>65822994</v>
          </cell>
          <cell r="C33" t="str">
            <v>GUEVARA CARDENAS</v>
          </cell>
          <cell r="D33" t="str">
            <v>CONSUELO</v>
          </cell>
          <cell r="E33" t="str">
            <v>CONSUELO GUEVARA CARDENAS</v>
          </cell>
          <cell r="F33" t="str">
            <v>MERCADERISTA CVS</v>
          </cell>
          <cell r="G33" t="str">
            <v>COMERCIAL</v>
          </cell>
          <cell r="H33" t="str">
            <v>05-GC-CV-01</v>
          </cell>
          <cell r="I33" t="str">
            <v>CVS</v>
          </cell>
          <cell r="J33" t="str">
            <v>BELLSOUTH</v>
          </cell>
          <cell r="K33" t="str">
            <v>IBAGUE</v>
          </cell>
          <cell r="L33">
            <v>40878</v>
          </cell>
          <cell r="M33" t="str">
            <v>ACTIVO</v>
          </cell>
          <cell r="N33">
            <v>332000</v>
          </cell>
          <cell r="O33">
            <v>245000</v>
          </cell>
          <cell r="P33">
            <v>15</v>
          </cell>
          <cell r="Q33">
            <v>122500</v>
          </cell>
          <cell r="R33">
            <v>0</v>
          </cell>
          <cell r="S33">
            <v>0</v>
          </cell>
          <cell r="T33">
            <v>122500</v>
          </cell>
          <cell r="U33">
            <v>6640</v>
          </cell>
          <cell r="V33">
            <v>5610</v>
          </cell>
          <cell r="W33">
            <v>0</v>
          </cell>
          <cell r="Y33">
            <v>0</v>
          </cell>
          <cell r="Z33">
            <v>12250</v>
          </cell>
          <cell r="AA33">
            <v>110250</v>
          </cell>
          <cell r="AB33">
            <v>8071015740105</v>
          </cell>
          <cell r="AC33">
            <v>19920</v>
          </cell>
          <cell r="AD33">
            <v>22410</v>
          </cell>
          <cell r="AE33">
            <v>6640</v>
          </cell>
          <cell r="AF33">
            <v>866.52</v>
          </cell>
          <cell r="AG33">
            <v>8300</v>
          </cell>
          <cell r="AH33">
            <v>168386.52000000002</v>
          </cell>
        </row>
        <row r="34">
          <cell r="A34">
            <v>27</v>
          </cell>
          <cell r="B34" t="str">
            <v>80.053.478</v>
          </cell>
          <cell r="C34" t="str">
            <v>MORENO ROJAS</v>
          </cell>
          <cell r="D34" t="str">
            <v>RUBEN DARIO</v>
          </cell>
          <cell r="E34" t="str">
            <v>RUBEN DARIO MORENO ROJAS</v>
          </cell>
          <cell r="F34" t="str">
            <v>MERCADERISTA CVS</v>
          </cell>
          <cell r="G34" t="str">
            <v>COMERCIAL</v>
          </cell>
          <cell r="H34" t="str">
            <v>06-GC-CV-01</v>
          </cell>
          <cell r="I34" t="str">
            <v>CVS</v>
          </cell>
          <cell r="J34" t="str">
            <v>BELLSOUTH</v>
          </cell>
          <cell r="K34" t="str">
            <v>VILLAVICENCIO</v>
          </cell>
          <cell r="L34">
            <v>37530</v>
          </cell>
          <cell r="M34" t="str">
            <v>ACTIVO</v>
          </cell>
          <cell r="N34">
            <v>332000</v>
          </cell>
          <cell r="O34">
            <v>245000</v>
          </cell>
          <cell r="P34">
            <v>15</v>
          </cell>
          <cell r="Q34">
            <v>122500</v>
          </cell>
          <cell r="R34">
            <v>150000</v>
          </cell>
          <cell r="S34">
            <v>0</v>
          </cell>
          <cell r="T34">
            <v>272500</v>
          </cell>
          <cell r="U34">
            <v>6640</v>
          </cell>
          <cell r="V34">
            <v>5610</v>
          </cell>
          <cell r="W34">
            <v>0</v>
          </cell>
          <cell r="Y34">
            <v>0</v>
          </cell>
          <cell r="Z34">
            <v>12250</v>
          </cell>
          <cell r="AA34">
            <v>260250</v>
          </cell>
          <cell r="AB34">
            <v>6326005379386</v>
          </cell>
          <cell r="AC34">
            <v>19920</v>
          </cell>
          <cell r="AD34">
            <v>22410</v>
          </cell>
          <cell r="AE34">
            <v>6640</v>
          </cell>
          <cell r="AF34">
            <v>866.52</v>
          </cell>
          <cell r="AG34">
            <v>8300</v>
          </cell>
          <cell r="AH34">
            <v>318386.52</v>
          </cell>
        </row>
        <row r="35">
          <cell r="A35">
            <v>28</v>
          </cell>
          <cell r="B35">
            <v>32605427</v>
          </cell>
          <cell r="C35" t="str">
            <v>MARTINEZ HERNANDEZ</v>
          </cell>
          <cell r="D35" t="str">
            <v>NANCY JUDITH</v>
          </cell>
          <cell r="E35" t="str">
            <v>NANCY JUDITH MARTINEZ HERNANDEZ</v>
          </cell>
          <cell r="F35" t="str">
            <v>MERCADERISTA CVS</v>
          </cell>
          <cell r="G35" t="str">
            <v>COMERCIAL</v>
          </cell>
          <cell r="H35" t="str">
            <v>07-GC-CV-01</v>
          </cell>
          <cell r="I35" t="str">
            <v>CVS</v>
          </cell>
          <cell r="J35" t="str">
            <v>BELLSOUTH</v>
          </cell>
          <cell r="K35" t="str">
            <v>BUCARAMANGA</v>
          </cell>
          <cell r="L35">
            <v>37597</v>
          </cell>
          <cell r="M35" t="str">
            <v>ACTIVO</v>
          </cell>
          <cell r="N35">
            <v>332000</v>
          </cell>
          <cell r="O35">
            <v>245000</v>
          </cell>
          <cell r="P35">
            <v>15</v>
          </cell>
          <cell r="Q35">
            <v>122500</v>
          </cell>
          <cell r="R35">
            <v>250000</v>
          </cell>
          <cell r="S35">
            <v>0</v>
          </cell>
          <cell r="T35">
            <v>372500</v>
          </cell>
          <cell r="U35">
            <v>6640</v>
          </cell>
          <cell r="V35">
            <v>5610</v>
          </cell>
          <cell r="W35">
            <v>0</v>
          </cell>
          <cell r="Y35">
            <v>0</v>
          </cell>
          <cell r="Z35">
            <v>12250</v>
          </cell>
          <cell r="AA35">
            <v>360250</v>
          </cell>
          <cell r="AB35">
            <v>6067005309127</v>
          </cell>
          <cell r="AC35">
            <v>19920</v>
          </cell>
          <cell r="AD35">
            <v>22410</v>
          </cell>
          <cell r="AE35">
            <v>6640</v>
          </cell>
          <cell r="AF35">
            <v>866.52</v>
          </cell>
          <cell r="AG35">
            <v>8300</v>
          </cell>
          <cell r="AH35">
            <v>418386.52</v>
          </cell>
        </row>
        <row r="36">
          <cell r="A36">
            <v>29</v>
          </cell>
          <cell r="B36">
            <v>26425022</v>
          </cell>
          <cell r="C36" t="str">
            <v>RIVERA NARVAEZ</v>
          </cell>
          <cell r="D36" t="str">
            <v>LUISA FERNANDA</v>
          </cell>
          <cell r="E36" t="str">
            <v>LUISA FERNANDA RIVERA NARVAEZ</v>
          </cell>
          <cell r="F36" t="str">
            <v>MERCADERISTA CVS</v>
          </cell>
          <cell r="G36" t="str">
            <v>COMERCIAL</v>
          </cell>
          <cell r="H36" t="str">
            <v>08-GC-CV-01</v>
          </cell>
          <cell r="I36" t="str">
            <v>CVS</v>
          </cell>
          <cell r="J36" t="str">
            <v>BELLSOUTH</v>
          </cell>
          <cell r="K36" t="str">
            <v>NEIVA</v>
          </cell>
          <cell r="L36">
            <v>37582</v>
          </cell>
          <cell r="M36" t="str">
            <v>ACTIVO</v>
          </cell>
          <cell r="N36">
            <v>332000</v>
          </cell>
          <cell r="O36">
            <v>245000</v>
          </cell>
          <cell r="P36">
            <v>15</v>
          </cell>
          <cell r="Q36">
            <v>122500</v>
          </cell>
          <cell r="R36">
            <v>50000</v>
          </cell>
          <cell r="S36">
            <v>0</v>
          </cell>
          <cell r="T36">
            <v>172500</v>
          </cell>
          <cell r="U36">
            <v>6640</v>
          </cell>
          <cell r="V36">
            <v>5610</v>
          </cell>
          <cell r="W36">
            <v>0</v>
          </cell>
          <cell r="Y36">
            <v>0</v>
          </cell>
          <cell r="Z36">
            <v>12250</v>
          </cell>
          <cell r="AA36">
            <v>160250</v>
          </cell>
          <cell r="AB36">
            <v>8169005222095</v>
          </cell>
          <cell r="AC36">
            <v>19920</v>
          </cell>
          <cell r="AD36">
            <v>22410</v>
          </cell>
          <cell r="AE36">
            <v>6640</v>
          </cell>
          <cell r="AF36">
            <v>866.52</v>
          </cell>
          <cell r="AG36">
            <v>8300</v>
          </cell>
          <cell r="AH36">
            <v>218386.52000000002</v>
          </cell>
        </row>
        <row r="37">
          <cell r="A37">
            <v>30</v>
          </cell>
          <cell r="B37">
            <v>45528425</v>
          </cell>
          <cell r="C37" t="str">
            <v>VEGA CASTRO</v>
          </cell>
          <cell r="D37" t="str">
            <v>JESSICA</v>
          </cell>
          <cell r="E37" t="str">
            <v>JESSICA VEGA CASTRO</v>
          </cell>
          <cell r="F37" t="str">
            <v>MERCADERISTA CVS</v>
          </cell>
          <cell r="G37" t="str">
            <v>COMERCIAL</v>
          </cell>
          <cell r="H37" t="str">
            <v>10-GC-CV-01</v>
          </cell>
          <cell r="I37" t="str">
            <v>CVS</v>
          </cell>
          <cell r="J37" t="str">
            <v>BELLSOUTH</v>
          </cell>
          <cell r="K37" t="str">
            <v>CARTAGENA</v>
          </cell>
          <cell r="L37">
            <v>37530</v>
          </cell>
          <cell r="M37" t="str">
            <v>ACTIVO</v>
          </cell>
          <cell r="N37">
            <v>332000</v>
          </cell>
          <cell r="O37">
            <v>245000</v>
          </cell>
          <cell r="P37">
            <v>15</v>
          </cell>
          <cell r="Q37">
            <v>122500</v>
          </cell>
          <cell r="R37">
            <v>0</v>
          </cell>
          <cell r="S37">
            <v>0</v>
          </cell>
          <cell r="T37">
            <v>122500</v>
          </cell>
          <cell r="U37">
            <v>6640</v>
          </cell>
          <cell r="V37">
            <v>5610</v>
          </cell>
          <cell r="W37">
            <v>0</v>
          </cell>
          <cell r="Y37">
            <v>0</v>
          </cell>
          <cell r="Z37">
            <v>12250</v>
          </cell>
          <cell r="AA37">
            <v>110250</v>
          </cell>
          <cell r="AB37">
            <v>5047007722806</v>
          </cell>
          <cell r="AC37">
            <v>19920</v>
          </cell>
          <cell r="AD37">
            <v>22410</v>
          </cell>
          <cell r="AE37">
            <v>6640</v>
          </cell>
          <cell r="AF37">
            <v>866.52</v>
          </cell>
          <cell r="AG37">
            <v>8300</v>
          </cell>
          <cell r="AH37">
            <v>168386.52000000002</v>
          </cell>
        </row>
        <row r="38">
          <cell r="A38">
            <v>31</v>
          </cell>
          <cell r="B38">
            <v>31324006</v>
          </cell>
          <cell r="C38" t="str">
            <v xml:space="preserve">ARROYAVE CARVAJAL </v>
          </cell>
          <cell r="D38" t="str">
            <v>KATERINE</v>
          </cell>
          <cell r="E38" t="str">
            <v xml:space="preserve">KATERINE ARROYAVE CARVAJAL </v>
          </cell>
          <cell r="F38" t="str">
            <v>MERCADERISTA CVS</v>
          </cell>
          <cell r="G38" t="str">
            <v>COMERCIAL</v>
          </cell>
          <cell r="H38" t="str">
            <v>02-GC-CV-01</v>
          </cell>
          <cell r="I38" t="str">
            <v>CVS</v>
          </cell>
          <cell r="J38" t="str">
            <v>BELLSOUTH CENTENARIO</v>
          </cell>
          <cell r="K38" t="str">
            <v>CALI</v>
          </cell>
          <cell r="L38">
            <v>37746</v>
          </cell>
          <cell r="M38" t="str">
            <v>INACTIVO</v>
          </cell>
          <cell r="N38">
            <v>332000</v>
          </cell>
          <cell r="O38">
            <v>245000</v>
          </cell>
          <cell r="P38">
            <v>0</v>
          </cell>
          <cell r="Q38">
            <v>0</v>
          </cell>
          <cell r="R38">
            <v>450000</v>
          </cell>
          <cell r="S38">
            <v>0</v>
          </cell>
          <cell r="T38">
            <v>450000</v>
          </cell>
          <cell r="U38">
            <v>0</v>
          </cell>
          <cell r="V38">
            <v>0</v>
          </cell>
          <cell r="W38">
            <v>0</v>
          </cell>
          <cell r="Y38">
            <v>0</v>
          </cell>
          <cell r="Z38">
            <v>0</v>
          </cell>
          <cell r="AA38">
            <v>450000</v>
          </cell>
          <cell r="AB38">
            <v>5047007722806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450000</v>
          </cell>
        </row>
        <row r="39">
          <cell r="A39">
            <v>32</v>
          </cell>
          <cell r="B39">
            <v>36516970</v>
          </cell>
          <cell r="C39" t="str">
            <v>RIVERA RIVERA</v>
          </cell>
          <cell r="D39" t="str">
            <v>YAMILE</v>
          </cell>
          <cell r="E39" t="str">
            <v>YAMILE RIVERA RIVERA</v>
          </cell>
          <cell r="F39" t="str">
            <v>MERCADERISTA CVS</v>
          </cell>
          <cell r="G39" t="str">
            <v>COMERCIAL</v>
          </cell>
          <cell r="H39" t="str">
            <v>12-GC-CV-01</v>
          </cell>
          <cell r="I39" t="str">
            <v>CVS</v>
          </cell>
          <cell r="J39" t="str">
            <v>BELLSOUTH</v>
          </cell>
          <cell r="K39" t="str">
            <v>VALLEDUPAR</v>
          </cell>
          <cell r="L39">
            <v>37530</v>
          </cell>
          <cell r="M39" t="str">
            <v>ACTIVO</v>
          </cell>
          <cell r="N39">
            <v>332000</v>
          </cell>
          <cell r="O39">
            <v>245000</v>
          </cell>
          <cell r="P39">
            <v>15</v>
          </cell>
          <cell r="Q39">
            <v>122500</v>
          </cell>
          <cell r="R39">
            <v>450000</v>
          </cell>
          <cell r="S39">
            <v>0</v>
          </cell>
          <cell r="T39">
            <v>572500</v>
          </cell>
          <cell r="U39">
            <v>6640</v>
          </cell>
          <cell r="V39">
            <v>5610</v>
          </cell>
          <cell r="W39">
            <v>0</v>
          </cell>
          <cell r="Y39">
            <v>0</v>
          </cell>
          <cell r="Z39">
            <v>12250</v>
          </cell>
          <cell r="AA39">
            <v>560250</v>
          </cell>
          <cell r="AB39" t="str">
            <v>256070272735 DAVIVIENDA</v>
          </cell>
          <cell r="AC39">
            <v>19920</v>
          </cell>
          <cell r="AD39">
            <v>22410</v>
          </cell>
          <cell r="AE39">
            <v>6640</v>
          </cell>
          <cell r="AF39">
            <v>866.52</v>
          </cell>
          <cell r="AG39">
            <v>8300</v>
          </cell>
          <cell r="AH39">
            <v>618386.52</v>
          </cell>
        </row>
        <row r="40">
          <cell r="A40">
            <v>33</v>
          </cell>
          <cell r="B40">
            <v>30395743</v>
          </cell>
          <cell r="C40" t="str">
            <v>SALAZAR OSPINA</v>
          </cell>
          <cell r="D40" t="str">
            <v xml:space="preserve">ANGELA  MARIA </v>
          </cell>
          <cell r="E40" t="str">
            <v>ANGELA  MARIA  SALAZAR OSPINA</v>
          </cell>
          <cell r="F40" t="str">
            <v>MERCADERISTA CVS</v>
          </cell>
          <cell r="G40" t="str">
            <v>COMERCIAL</v>
          </cell>
          <cell r="H40" t="str">
            <v>13-GC-CV-01</v>
          </cell>
          <cell r="I40" t="str">
            <v>CVS</v>
          </cell>
          <cell r="J40" t="str">
            <v>BELLSOUTH</v>
          </cell>
          <cell r="K40" t="str">
            <v>MANIZALES</v>
          </cell>
          <cell r="L40">
            <v>37530</v>
          </cell>
          <cell r="M40" t="str">
            <v>ACTIVO</v>
          </cell>
          <cell r="N40">
            <v>332000</v>
          </cell>
          <cell r="O40">
            <v>245000</v>
          </cell>
          <cell r="P40">
            <v>15</v>
          </cell>
          <cell r="Q40">
            <v>122500</v>
          </cell>
          <cell r="R40">
            <v>0</v>
          </cell>
          <cell r="S40">
            <v>0</v>
          </cell>
          <cell r="T40">
            <v>122500</v>
          </cell>
          <cell r="U40">
            <v>6640</v>
          </cell>
          <cell r="V40">
            <v>5610</v>
          </cell>
          <cell r="W40">
            <v>0</v>
          </cell>
          <cell r="Y40">
            <v>0</v>
          </cell>
          <cell r="Z40">
            <v>12250</v>
          </cell>
          <cell r="AA40">
            <v>110250</v>
          </cell>
          <cell r="AB40">
            <v>7164011644780</v>
          </cell>
          <cell r="AC40">
            <v>19920</v>
          </cell>
          <cell r="AD40">
            <v>22410</v>
          </cell>
          <cell r="AE40">
            <v>6640</v>
          </cell>
          <cell r="AF40">
            <v>866.52</v>
          </cell>
          <cell r="AG40">
            <v>8300</v>
          </cell>
          <cell r="AH40">
            <v>168386.52000000002</v>
          </cell>
        </row>
        <row r="41">
          <cell r="A41">
            <v>34</v>
          </cell>
          <cell r="B41">
            <v>24674771</v>
          </cell>
          <cell r="C41" t="str">
            <v>BOLIVAR GUALTERO</v>
          </cell>
          <cell r="D41" t="str">
            <v>DORA EMILIA</v>
          </cell>
          <cell r="E41" t="str">
            <v>DORA EMILIA BOLIVAR GUALTERO</v>
          </cell>
          <cell r="F41" t="str">
            <v>MERCADERISTA CVS</v>
          </cell>
          <cell r="G41" t="str">
            <v>COMERCIAL</v>
          </cell>
          <cell r="H41" t="str">
            <v>14-GC-CV-01</v>
          </cell>
          <cell r="I41" t="str">
            <v>CVS</v>
          </cell>
          <cell r="J41" t="str">
            <v>BELLSOUTH</v>
          </cell>
          <cell r="K41" t="str">
            <v>ARMENIA</v>
          </cell>
          <cell r="L41">
            <v>37530</v>
          </cell>
          <cell r="M41" t="str">
            <v>ACTIVO</v>
          </cell>
          <cell r="N41">
            <v>332000</v>
          </cell>
          <cell r="O41">
            <v>245000</v>
          </cell>
          <cell r="P41">
            <v>15</v>
          </cell>
          <cell r="Q41">
            <v>122500</v>
          </cell>
          <cell r="R41">
            <v>50000</v>
          </cell>
          <cell r="S41">
            <v>0</v>
          </cell>
          <cell r="T41">
            <v>172500</v>
          </cell>
          <cell r="U41">
            <v>6640</v>
          </cell>
          <cell r="V41">
            <v>5610</v>
          </cell>
          <cell r="W41">
            <v>0</v>
          </cell>
          <cell r="Y41">
            <v>0</v>
          </cell>
          <cell r="Z41">
            <v>12250</v>
          </cell>
          <cell r="AA41">
            <v>160250</v>
          </cell>
          <cell r="AB41">
            <v>7248007143646</v>
          </cell>
          <cell r="AC41">
            <v>19920</v>
          </cell>
          <cell r="AD41">
            <v>22410</v>
          </cell>
          <cell r="AE41">
            <v>6640</v>
          </cell>
          <cell r="AF41">
            <v>866.52</v>
          </cell>
          <cell r="AG41">
            <v>8300</v>
          </cell>
          <cell r="AH41">
            <v>218386.52000000002</v>
          </cell>
        </row>
        <row r="42">
          <cell r="A42">
            <v>35</v>
          </cell>
          <cell r="B42">
            <v>27094393</v>
          </cell>
          <cell r="C42" t="str">
            <v>HEREDIA SALAMANCA</v>
          </cell>
          <cell r="D42" t="str">
            <v>CLAUDIA MARCELA</v>
          </cell>
          <cell r="E42" t="str">
            <v>CLAUDIA MARCELA HEREDIA SALAMANCA</v>
          </cell>
          <cell r="F42" t="str">
            <v>MERCADERISTA CVS</v>
          </cell>
          <cell r="G42" t="str">
            <v>COMERCIAL</v>
          </cell>
          <cell r="H42" t="str">
            <v>16-GC-CV-01</v>
          </cell>
          <cell r="I42" t="str">
            <v>CVS</v>
          </cell>
          <cell r="J42" t="str">
            <v>BELLSOUTH</v>
          </cell>
          <cell r="K42" t="str">
            <v>PASTO</v>
          </cell>
          <cell r="L42">
            <v>37530</v>
          </cell>
          <cell r="M42" t="str">
            <v>ACTIVO</v>
          </cell>
          <cell r="N42">
            <v>332000</v>
          </cell>
          <cell r="O42">
            <v>245000</v>
          </cell>
          <cell r="P42">
            <v>15</v>
          </cell>
          <cell r="Q42">
            <v>122500</v>
          </cell>
          <cell r="R42">
            <v>0</v>
          </cell>
          <cell r="S42">
            <v>0</v>
          </cell>
          <cell r="T42">
            <v>122500</v>
          </cell>
          <cell r="U42">
            <v>6640</v>
          </cell>
          <cell r="V42">
            <v>5610</v>
          </cell>
          <cell r="W42">
            <v>0</v>
          </cell>
          <cell r="Y42">
            <v>0</v>
          </cell>
          <cell r="Z42">
            <v>12250</v>
          </cell>
          <cell r="AA42">
            <v>110250</v>
          </cell>
          <cell r="AB42">
            <v>8388011619485</v>
          </cell>
          <cell r="AC42">
            <v>19920</v>
          </cell>
          <cell r="AD42">
            <v>22410</v>
          </cell>
          <cell r="AE42">
            <v>6640</v>
          </cell>
          <cell r="AF42">
            <v>866.52</v>
          </cell>
          <cell r="AG42">
            <v>8300</v>
          </cell>
          <cell r="AH42">
            <v>168386.52000000002</v>
          </cell>
        </row>
        <row r="43">
          <cell r="A43">
            <v>36</v>
          </cell>
          <cell r="B43">
            <v>41930015</v>
          </cell>
          <cell r="C43" t="str">
            <v>MENDEZ RAMIREZ</v>
          </cell>
          <cell r="D43" t="str">
            <v>LUCELY</v>
          </cell>
          <cell r="E43" t="str">
            <v>LUCELY MENDEZ RAMIREZ</v>
          </cell>
          <cell r="F43" t="str">
            <v>MERCADERISTA CVS</v>
          </cell>
          <cell r="G43" t="str">
            <v>COMERCIAL</v>
          </cell>
          <cell r="H43" t="str">
            <v>18-GC-CV-01</v>
          </cell>
          <cell r="I43" t="str">
            <v>CVS</v>
          </cell>
          <cell r="J43" t="str">
            <v>BELLSOUTH</v>
          </cell>
          <cell r="K43" t="str">
            <v>B/VENTURA</v>
          </cell>
          <cell r="L43">
            <v>37634</v>
          </cell>
          <cell r="M43" t="str">
            <v>ACTIVO</v>
          </cell>
          <cell r="N43">
            <v>332000</v>
          </cell>
          <cell r="O43">
            <v>245000</v>
          </cell>
          <cell r="P43">
            <v>15</v>
          </cell>
          <cell r="Q43">
            <v>122500</v>
          </cell>
          <cell r="R43">
            <v>250000</v>
          </cell>
          <cell r="S43">
            <v>0</v>
          </cell>
          <cell r="T43">
            <v>372500</v>
          </cell>
          <cell r="U43">
            <v>6640</v>
          </cell>
          <cell r="V43">
            <v>5610</v>
          </cell>
          <cell r="W43">
            <v>0</v>
          </cell>
          <cell r="Y43">
            <v>0</v>
          </cell>
          <cell r="Z43">
            <v>12250</v>
          </cell>
          <cell r="AA43">
            <v>360250</v>
          </cell>
          <cell r="AB43">
            <v>3066007096143</v>
          </cell>
          <cell r="AC43">
            <v>19920</v>
          </cell>
          <cell r="AD43">
            <v>22410</v>
          </cell>
          <cell r="AE43">
            <v>6640</v>
          </cell>
          <cell r="AF43">
            <v>866.52</v>
          </cell>
          <cell r="AG43">
            <v>8300</v>
          </cell>
          <cell r="AH43">
            <v>418386.52</v>
          </cell>
        </row>
        <row r="44">
          <cell r="A44">
            <v>37</v>
          </cell>
          <cell r="B44">
            <v>34550946</v>
          </cell>
          <cell r="C44" t="str">
            <v>BASTIDAS RENGIFO</v>
          </cell>
          <cell r="D44" t="str">
            <v xml:space="preserve">SANDRA LORENA </v>
          </cell>
          <cell r="E44" t="str">
            <v>SANDRA LORENA  BASTIDAS RENGIFO</v>
          </cell>
          <cell r="F44" t="str">
            <v>MERCADERISTA CVS</v>
          </cell>
          <cell r="G44" t="str">
            <v>COMERCIAL</v>
          </cell>
          <cell r="H44" t="str">
            <v>19-GC-CV-01</v>
          </cell>
          <cell r="I44" t="str">
            <v>CVS</v>
          </cell>
          <cell r="J44" t="str">
            <v>BELLSOUTH</v>
          </cell>
          <cell r="K44" t="str">
            <v>POPAYAN</v>
          </cell>
          <cell r="L44">
            <v>37530</v>
          </cell>
          <cell r="M44" t="str">
            <v>ACTIVO</v>
          </cell>
          <cell r="N44">
            <v>332000</v>
          </cell>
          <cell r="O44">
            <v>245000</v>
          </cell>
          <cell r="P44">
            <v>15</v>
          </cell>
          <cell r="Q44">
            <v>122500</v>
          </cell>
          <cell r="R44">
            <v>250000</v>
          </cell>
          <cell r="S44">
            <v>0</v>
          </cell>
          <cell r="T44">
            <v>372500</v>
          </cell>
          <cell r="U44">
            <v>6640</v>
          </cell>
          <cell r="V44">
            <v>5610</v>
          </cell>
          <cell r="W44">
            <v>0</v>
          </cell>
          <cell r="Y44">
            <v>0</v>
          </cell>
          <cell r="Z44">
            <v>12250</v>
          </cell>
          <cell r="AA44">
            <v>360250</v>
          </cell>
          <cell r="AB44" t="str">
            <v>196070207473 DAVIVIENDA</v>
          </cell>
          <cell r="AC44">
            <v>19920</v>
          </cell>
          <cell r="AD44">
            <v>22410</v>
          </cell>
          <cell r="AE44">
            <v>6640</v>
          </cell>
          <cell r="AF44">
            <v>866.52</v>
          </cell>
          <cell r="AG44">
            <v>8300</v>
          </cell>
          <cell r="AH44">
            <v>418386.52</v>
          </cell>
        </row>
        <row r="45">
          <cell r="A45">
            <v>38</v>
          </cell>
          <cell r="B45">
            <v>93375899</v>
          </cell>
          <cell r="C45" t="str">
            <v xml:space="preserve">ACOSTA OVIEDO </v>
          </cell>
          <cell r="D45" t="str">
            <v>ABRAHAM</v>
          </cell>
          <cell r="E45" t="str">
            <v xml:space="preserve">ABRAHAM ACOSTA OVIEDO </v>
          </cell>
          <cell r="F45" t="str">
            <v>MERCADERISTA CVS</v>
          </cell>
          <cell r="G45" t="str">
            <v>COMERCIAL</v>
          </cell>
          <cell r="H45" t="str">
            <v>01-GC-CV-00</v>
          </cell>
          <cell r="I45" t="str">
            <v>CVS</v>
          </cell>
          <cell r="J45" t="str">
            <v>BELLSOUTH ATLANTIS</v>
          </cell>
          <cell r="K45" t="str">
            <v>BOGOTA</v>
          </cell>
          <cell r="L45">
            <v>37767</v>
          </cell>
          <cell r="M45" t="str">
            <v>ACTIVO</v>
          </cell>
          <cell r="N45">
            <v>332000</v>
          </cell>
          <cell r="O45">
            <v>245000</v>
          </cell>
          <cell r="P45">
            <v>15</v>
          </cell>
          <cell r="Q45">
            <v>122500</v>
          </cell>
          <cell r="R45">
            <v>0</v>
          </cell>
          <cell r="S45">
            <v>0</v>
          </cell>
          <cell r="T45">
            <v>122500</v>
          </cell>
          <cell r="U45">
            <v>6640</v>
          </cell>
          <cell r="V45">
            <v>5610</v>
          </cell>
          <cell r="W45">
            <v>0</v>
          </cell>
          <cell r="Y45">
            <v>0</v>
          </cell>
          <cell r="Z45">
            <v>12250</v>
          </cell>
          <cell r="AA45">
            <v>110250</v>
          </cell>
          <cell r="AB45" t="str">
            <v>NUEVO</v>
          </cell>
          <cell r="AC45">
            <v>19920</v>
          </cell>
          <cell r="AD45">
            <v>22410</v>
          </cell>
          <cell r="AE45">
            <v>6640</v>
          </cell>
          <cell r="AF45">
            <v>866.52</v>
          </cell>
          <cell r="AG45">
            <v>8300</v>
          </cell>
          <cell r="AH45">
            <v>168386.52000000002</v>
          </cell>
        </row>
        <row r="46">
          <cell r="A46">
            <v>39</v>
          </cell>
          <cell r="B46">
            <v>29687308</v>
          </cell>
          <cell r="C46" t="str">
            <v>DICTTO MACHADO</v>
          </cell>
          <cell r="D46" t="str">
            <v>JUDY ALEXANDRA</v>
          </cell>
          <cell r="E46" t="str">
            <v>JUDY ALEXANDRA DICTTO MACHADO</v>
          </cell>
          <cell r="F46" t="str">
            <v>MERCADERISTA CVS</v>
          </cell>
          <cell r="G46" t="str">
            <v>COMERCIAL</v>
          </cell>
          <cell r="H46" t="str">
            <v>20-GC-CV-01</v>
          </cell>
          <cell r="I46" t="str">
            <v>CVS</v>
          </cell>
          <cell r="J46" t="str">
            <v>BELLSOUTH</v>
          </cell>
          <cell r="K46" t="str">
            <v>PALMIRA</v>
          </cell>
          <cell r="L46">
            <v>37530</v>
          </cell>
          <cell r="M46" t="str">
            <v>ACTIVO</v>
          </cell>
          <cell r="N46">
            <v>332000</v>
          </cell>
          <cell r="O46">
            <v>245000</v>
          </cell>
          <cell r="P46">
            <v>15</v>
          </cell>
          <cell r="Q46">
            <v>122500</v>
          </cell>
          <cell r="R46">
            <v>0</v>
          </cell>
          <cell r="S46">
            <v>0</v>
          </cell>
          <cell r="T46">
            <v>122500</v>
          </cell>
          <cell r="U46">
            <v>6640</v>
          </cell>
          <cell r="V46">
            <v>5610</v>
          </cell>
          <cell r="W46">
            <v>0</v>
          </cell>
          <cell r="Y46">
            <v>0</v>
          </cell>
          <cell r="Z46">
            <v>12250</v>
          </cell>
          <cell r="AA46">
            <v>110250</v>
          </cell>
          <cell r="AB46">
            <v>3062005248682</v>
          </cell>
          <cell r="AC46">
            <v>19920</v>
          </cell>
          <cell r="AD46">
            <v>22410</v>
          </cell>
          <cell r="AE46">
            <v>6640</v>
          </cell>
          <cell r="AF46">
            <v>866.52</v>
          </cell>
          <cell r="AG46">
            <v>8300</v>
          </cell>
          <cell r="AH46">
            <v>168386.52000000002</v>
          </cell>
        </row>
        <row r="47">
          <cell r="A47">
            <v>40</v>
          </cell>
          <cell r="B47">
            <v>29544722</v>
          </cell>
          <cell r="C47" t="str">
            <v>VALENCIA PONCE</v>
          </cell>
          <cell r="D47" t="str">
            <v>LINA MARCELA</v>
          </cell>
          <cell r="E47" t="str">
            <v>LINA MARCELA VALENCIA PONCE</v>
          </cell>
          <cell r="F47" t="str">
            <v>MERCADERISTA CVS</v>
          </cell>
          <cell r="G47" t="str">
            <v>COMERCIAL</v>
          </cell>
          <cell r="H47" t="str">
            <v>21-GC-CV-01</v>
          </cell>
          <cell r="I47" t="str">
            <v>CVS</v>
          </cell>
          <cell r="J47" t="str">
            <v>BELLSOUTH</v>
          </cell>
          <cell r="K47" t="str">
            <v>BUGA</v>
          </cell>
          <cell r="L47">
            <v>37561</v>
          </cell>
          <cell r="M47" t="str">
            <v>ACTIVO</v>
          </cell>
          <cell r="N47">
            <v>332000</v>
          </cell>
          <cell r="O47">
            <v>245000</v>
          </cell>
          <cell r="P47">
            <v>15</v>
          </cell>
          <cell r="Q47">
            <v>122500</v>
          </cell>
          <cell r="R47">
            <v>150000</v>
          </cell>
          <cell r="S47">
            <v>0</v>
          </cell>
          <cell r="T47">
            <v>272500</v>
          </cell>
          <cell r="U47">
            <v>6640</v>
          </cell>
          <cell r="V47">
            <v>5610</v>
          </cell>
          <cell r="W47">
            <v>0</v>
          </cell>
          <cell r="Y47">
            <v>0</v>
          </cell>
          <cell r="Z47">
            <v>12250</v>
          </cell>
          <cell r="AA47">
            <v>260250</v>
          </cell>
          <cell r="AB47" t="str">
            <v>016470203361 DAVIVIENDA</v>
          </cell>
          <cell r="AC47">
            <v>19920</v>
          </cell>
          <cell r="AD47">
            <v>22410</v>
          </cell>
          <cell r="AE47">
            <v>6640</v>
          </cell>
          <cell r="AF47">
            <v>866.52</v>
          </cell>
          <cell r="AG47">
            <v>8300</v>
          </cell>
          <cell r="AH47">
            <v>318386.52</v>
          </cell>
        </row>
        <row r="48">
          <cell r="A48">
            <v>41</v>
          </cell>
          <cell r="B48">
            <v>65781221</v>
          </cell>
          <cell r="C48" t="str">
            <v>ARISTIZABAL RIVIERE</v>
          </cell>
          <cell r="D48" t="str">
            <v>CATALINA</v>
          </cell>
          <cell r="E48" t="str">
            <v>CATALINA ARISTIZABAL RIVIERE</v>
          </cell>
          <cell r="F48" t="str">
            <v>MERCADERISTA CVS</v>
          </cell>
          <cell r="G48" t="str">
            <v>COMERCIAL</v>
          </cell>
          <cell r="H48" t="str">
            <v>01-GC-CV-13</v>
          </cell>
          <cell r="I48" t="str">
            <v>CVS</v>
          </cell>
          <cell r="J48" t="str">
            <v>CPS COMCEL UNICENTRO PUNTO CELULAR</v>
          </cell>
          <cell r="K48" t="str">
            <v>BOGOTA</v>
          </cell>
          <cell r="L48">
            <v>37739</v>
          </cell>
          <cell r="M48" t="str">
            <v>ACTIVO</v>
          </cell>
          <cell r="N48">
            <v>332000</v>
          </cell>
          <cell r="O48">
            <v>245000</v>
          </cell>
          <cell r="P48">
            <v>15</v>
          </cell>
          <cell r="Q48">
            <v>122500</v>
          </cell>
          <cell r="R48">
            <v>288250</v>
          </cell>
          <cell r="S48">
            <v>0</v>
          </cell>
          <cell r="T48">
            <v>410750</v>
          </cell>
          <cell r="U48">
            <v>6640</v>
          </cell>
          <cell r="V48">
            <v>5610</v>
          </cell>
          <cell r="W48">
            <v>0</v>
          </cell>
          <cell r="Y48">
            <v>0</v>
          </cell>
          <cell r="Z48">
            <v>12250</v>
          </cell>
          <cell r="AA48">
            <v>398500</v>
          </cell>
          <cell r="AB48" t="str">
            <v>NUEVO</v>
          </cell>
          <cell r="AC48">
            <v>19920</v>
          </cell>
          <cell r="AD48">
            <v>22410</v>
          </cell>
          <cell r="AE48">
            <v>6640</v>
          </cell>
          <cell r="AF48">
            <v>866.52</v>
          </cell>
          <cell r="AG48">
            <v>8300</v>
          </cell>
          <cell r="AH48">
            <v>456636.52</v>
          </cell>
        </row>
        <row r="49">
          <cell r="A49">
            <v>42</v>
          </cell>
          <cell r="B49">
            <v>31792739</v>
          </cell>
          <cell r="C49" t="str">
            <v>GALVEZ SANCHEZ</v>
          </cell>
          <cell r="D49" t="str">
            <v>PAOLA ANDREA</v>
          </cell>
          <cell r="E49" t="str">
            <v>PAOLA ANDREA GALVEZ SANCHEZ</v>
          </cell>
          <cell r="F49" t="str">
            <v>MERCADERISTA CVS</v>
          </cell>
          <cell r="G49" t="str">
            <v>COMERCIAL</v>
          </cell>
          <cell r="H49" t="str">
            <v>22-GC-CV-01</v>
          </cell>
          <cell r="I49" t="str">
            <v>CVS</v>
          </cell>
          <cell r="J49" t="str">
            <v>BELLSOUTH</v>
          </cell>
          <cell r="K49" t="str">
            <v>TULUA</v>
          </cell>
          <cell r="L49">
            <v>37530</v>
          </cell>
          <cell r="M49" t="str">
            <v>ACTIVO</v>
          </cell>
          <cell r="N49">
            <v>332000</v>
          </cell>
          <cell r="O49">
            <v>245000</v>
          </cell>
          <cell r="P49">
            <v>15</v>
          </cell>
          <cell r="Q49">
            <v>122500</v>
          </cell>
          <cell r="R49">
            <v>0</v>
          </cell>
          <cell r="S49">
            <v>0</v>
          </cell>
          <cell r="T49">
            <v>122500</v>
          </cell>
          <cell r="U49">
            <v>6640</v>
          </cell>
          <cell r="V49">
            <v>5610</v>
          </cell>
          <cell r="W49">
            <v>0</v>
          </cell>
          <cell r="Y49">
            <v>0</v>
          </cell>
          <cell r="Z49">
            <v>12250</v>
          </cell>
          <cell r="AA49">
            <v>110250</v>
          </cell>
          <cell r="AB49">
            <v>3063011604537</v>
          </cell>
          <cell r="AC49">
            <v>19920</v>
          </cell>
          <cell r="AD49">
            <v>22410</v>
          </cell>
          <cell r="AE49">
            <v>6640</v>
          </cell>
          <cell r="AF49">
            <v>866.52</v>
          </cell>
          <cell r="AG49">
            <v>8300</v>
          </cell>
          <cell r="AH49">
            <v>168386.52000000002</v>
          </cell>
        </row>
        <row r="50">
          <cell r="A50">
            <v>43</v>
          </cell>
          <cell r="B50">
            <v>39048300</v>
          </cell>
          <cell r="C50" t="str">
            <v>PEÑA</v>
          </cell>
          <cell r="D50" t="str">
            <v>DENIRIS LORENA</v>
          </cell>
          <cell r="E50" t="str">
            <v>DENIRIS LORENA PEÑA</v>
          </cell>
          <cell r="F50" t="str">
            <v>MERCADERISTA CVS</v>
          </cell>
          <cell r="G50" t="str">
            <v>COMERCIAL</v>
          </cell>
          <cell r="H50" t="str">
            <v>23-GC-CV-01</v>
          </cell>
          <cell r="I50" t="str">
            <v>CVS</v>
          </cell>
          <cell r="J50" t="str">
            <v>BELLSOUTH</v>
          </cell>
          <cell r="K50" t="str">
            <v>SANTA MARTA</v>
          </cell>
          <cell r="L50">
            <v>37530</v>
          </cell>
          <cell r="M50" t="str">
            <v>ACTIVO</v>
          </cell>
          <cell r="N50">
            <v>332000</v>
          </cell>
          <cell r="O50">
            <v>245000</v>
          </cell>
          <cell r="P50">
            <v>15</v>
          </cell>
          <cell r="Q50">
            <v>122500</v>
          </cell>
          <cell r="R50">
            <v>250000</v>
          </cell>
          <cell r="S50">
            <v>0</v>
          </cell>
          <cell r="T50">
            <v>372500</v>
          </cell>
          <cell r="U50">
            <v>6640</v>
          </cell>
          <cell r="V50">
            <v>5610</v>
          </cell>
          <cell r="W50">
            <v>0</v>
          </cell>
          <cell r="Y50">
            <v>0</v>
          </cell>
          <cell r="Z50">
            <v>12250</v>
          </cell>
          <cell r="AA50">
            <v>360250</v>
          </cell>
          <cell r="AB50">
            <v>4503007025671</v>
          </cell>
          <cell r="AC50">
            <v>19920</v>
          </cell>
          <cell r="AD50">
            <v>22410</v>
          </cell>
          <cell r="AE50">
            <v>6640</v>
          </cell>
          <cell r="AF50">
            <v>866.52</v>
          </cell>
          <cell r="AG50">
            <v>8300</v>
          </cell>
          <cell r="AH50">
            <v>418386.52</v>
          </cell>
        </row>
        <row r="51">
          <cell r="A51">
            <v>44</v>
          </cell>
          <cell r="B51">
            <v>42018054</v>
          </cell>
          <cell r="C51" t="str">
            <v>PARRA COBALEDA</v>
          </cell>
          <cell r="D51" t="str">
            <v>BEATRIZ  HELENA</v>
          </cell>
          <cell r="E51" t="str">
            <v>BEATRIZ  HELENA PARRA COBALEDA</v>
          </cell>
          <cell r="F51" t="str">
            <v>MERCADERISTA CVS</v>
          </cell>
          <cell r="G51" t="str">
            <v>COMERCIAL</v>
          </cell>
          <cell r="H51" t="str">
            <v>25-GC-CV-01</v>
          </cell>
          <cell r="I51" t="str">
            <v>CVS</v>
          </cell>
          <cell r="J51" t="str">
            <v>BELLSOUTH</v>
          </cell>
          <cell r="K51" t="str">
            <v>PEREIRA</v>
          </cell>
          <cell r="L51">
            <v>37530</v>
          </cell>
          <cell r="M51" t="str">
            <v>ACTIVO</v>
          </cell>
          <cell r="N51">
            <v>332000</v>
          </cell>
          <cell r="O51">
            <v>245000</v>
          </cell>
          <cell r="P51">
            <v>15</v>
          </cell>
          <cell r="Q51">
            <v>122500</v>
          </cell>
          <cell r="R51">
            <v>450000</v>
          </cell>
          <cell r="S51">
            <v>0</v>
          </cell>
          <cell r="T51">
            <v>572500</v>
          </cell>
          <cell r="U51">
            <v>6640</v>
          </cell>
          <cell r="V51">
            <v>5610</v>
          </cell>
          <cell r="W51">
            <v>0</v>
          </cell>
          <cell r="Y51">
            <v>0</v>
          </cell>
          <cell r="Z51">
            <v>12250</v>
          </cell>
          <cell r="AA51">
            <v>560250</v>
          </cell>
          <cell r="AB51">
            <v>7062000892524</v>
          </cell>
          <cell r="AC51">
            <v>19920</v>
          </cell>
          <cell r="AD51">
            <v>22410</v>
          </cell>
          <cell r="AE51">
            <v>6640</v>
          </cell>
          <cell r="AF51">
            <v>866.52</v>
          </cell>
          <cell r="AG51">
            <v>8300</v>
          </cell>
          <cell r="AH51">
            <v>618386.52</v>
          </cell>
        </row>
        <row r="52">
          <cell r="A52">
            <v>45</v>
          </cell>
          <cell r="B52">
            <v>30233769</v>
          </cell>
          <cell r="C52" t="str">
            <v>GRAJALES ROMAN</v>
          </cell>
          <cell r="D52" t="str">
            <v>DIANA MARCELA</v>
          </cell>
          <cell r="E52" t="str">
            <v>DIANA MARCELA GRAJALES ROMAN</v>
          </cell>
          <cell r="F52" t="str">
            <v>MERCADERISTA CVS</v>
          </cell>
          <cell r="G52" t="str">
            <v>COMERCIAL</v>
          </cell>
          <cell r="H52" t="str">
            <v>13-GC-CV-01</v>
          </cell>
          <cell r="I52" t="str">
            <v>CVS</v>
          </cell>
          <cell r="J52" t="str">
            <v>BELLSOUTH</v>
          </cell>
          <cell r="K52" t="str">
            <v>MANIZALES</v>
          </cell>
          <cell r="L52">
            <v>37782</v>
          </cell>
          <cell r="M52" t="str">
            <v>ACTIVO</v>
          </cell>
          <cell r="N52">
            <v>332000</v>
          </cell>
          <cell r="O52">
            <v>245000</v>
          </cell>
          <cell r="P52">
            <v>15</v>
          </cell>
          <cell r="Q52">
            <v>122500</v>
          </cell>
          <cell r="R52">
            <v>0</v>
          </cell>
          <cell r="S52">
            <v>0</v>
          </cell>
          <cell r="T52">
            <v>122500</v>
          </cell>
          <cell r="U52">
            <v>6640</v>
          </cell>
          <cell r="V52">
            <v>5610</v>
          </cell>
          <cell r="W52">
            <v>0</v>
          </cell>
          <cell r="Y52">
            <v>0</v>
          </cell>
          <cell r="Z52">
            <v>12250</v>
          </cell>
          <cell r="AA52">
            <v>110250</v>
          </cell>
          <cell r="AB52" t="str">
            <v>NUEVO</v>
          </cell>
          <cell r="AC52">
            <v>19920</v>
          </cell>
          <cell r="AD52">
            <v>22410</v>
          </cell>
          <cell r="AE52">
            <v>6640</v>
          </cell>
          <cell r="AF52">
            <v>866.52</v>
          </cell>
          <cell r="AG52">
            <v>8300</v>
          </cell>
          <cell r="AH52">
            <v>168386.52000000002</v>
          </cell>
        </row>
        <row r="53">
          <cell r="A53">
            <v>46</v>
          </cell>
          <cell r="B53">
            <v>52223671</v>
          </cell>
          <cell r="C53" t="str">
            <v>PRECIADO</v>
          </cell>
          <cell r="D53" t="str">
            <v>PAOLA</v>
          </cell>
          <cell r="E53" t="str">
            <v>PAOLA PRECIADO</v>
          </cell>
          <cell r="F53" t="str">
            <v>COORDINADOR DE CVS</v>
          </cell>
          <cell r="G53" t="str">
            <v>COMERCIAL</v>
          </cell>
          <cell r="H53" t="str">
            <v>01-GC-CV-00</v>
          </cell>
          <cell r="I53" t="str">
            <v>CVS</v>
          </cell>
          <cell r="J53" t="str">
            <v>CELLSTAR</v>
          </cell>
          <cell r="K53" t="str">
            <v>BOGOTA</v>
          </cell>
          <cell r="L53">
            <v>37831</v>
          </cell>
          <cell r="M53" t="str">
            <v>ACTIVO</v>
          </cell>
          <cell r="N53">
            <v>332000</v>
          </cell>
          <cell r="O53">
            <v>700000</v>
          </cell>
          <cell r="P53">
            <v>15</v>
          </cell>
          <cell r="Q53">
            <v>350000</v>
          </cell>
          <cell r="R53">
            <v>0</v>
          </cell>
          <cell r="S53">
            <v>0</v>
          </cell>
          <cell r="T53">
            <v>350000</v>
          </cell>
          <cell r="U53">
            <v>6640</v>
          </cell>
          <cell r="V53">
            <v>5610</v>
          </cell>
          <cell r="W53">
            <v>0</v>
          </cell>
          <cell r="Y53">
            <v>0</v>
          </cell>
          <cell r="Z53">
            <v>12250</v>
          </cell>
          <cell r="AA53">
            <v>337750</v>
          </cell>
          <cell r="AB53" t="str">
            <v>NUEVO</v>
          </cell>
          <cell r="AC53">
            <v>19920</v>
          </cell>
          <cell r="AD53">
            <v>22410</v>
          </cell>
          <cell r="AE53">
            <v>6640</v>
          </cell>
          <cell r="AF53">
            <v>866.52</v>
          </cell>
          <cell r="AG53">
            <v>8300</v>
          </cell>
          <cell r="AH53">
            <v>395886.52</v>
          </cell>
        </row>
        <row r="54">
          <cell r="I54" t="str">
            <v>Total CVS</v>
          </cell>
          <cell r="O54">
            <v>10010000</v>
          </cell>
          <cell r="Q54">
            <v>4760000</v>
          </cell>
          <cell r="R54">
            <v>8896198</v>
          </cell>
          <cell r="S54">
            <v>0</v>
          </cell>
          <cell r="T54">
            <v>13656198</v>
          </cell>
          <cell r="U54">
            <v>245680</v>
          </cell>
          <cell r="V54">
            <v>207570</v>
          </cell>
          <cell r="W54">
            <v>0</v>
          </cell>
          <cell r="X54">
            <v>0</v>
          </cell>
          <cell r="Y54">
            <v>0</v>
          </cell>
          <cell r="Z54">
            <v>453250</v>
          </cell>
          <cell r="AA54">
            <v>13202948</v>
          </cell>
          <cell r="AC54">
            <v>737040</v>
          </cell>
          <cell r="AD54">
            <v>829170</v>
          </cell>
          <cell r="AE54">
            <v>245680</v>
          </cell>
          <cell r="AF54">
            <v>32061.240000000013</v>
          </cell>
          <cell r="AG54">
            <v>307100</v>
          </cell>
          <cell r="AH54">
            <v>15353999.239999987</v>
          </cell>
        </row>
        <row r="55">
          <cell r="A55">
            <v>47</v>
          </cell>
          <cell r="B55">
            <v>80055199</v>
          </cell>
          <cell r="C55" t="str">
            <v>AVENDAÑO GUEVARA</v>
          </cell>
          <cell r="D55" t="str">
            <v>GERSON ATYWENSSON</v>
          </cell>
          <cell r="E55" t="str">
            <v>GERSON ATYWENSSON AVENDAÑO GUEVARA</v>
          </cell>
          <cell r="F55" t="str">
            <v>OPERARIO DE DESPACHOS</v>
          </cell>
          <cell r="G55" t="str">
            <v>OPERACIONES</v>
          </cell>
          <cell r="H55" t="str">
            <v>01-GO-DO-01</v>
          </cell>
          <cell r="I55" t="str">
            <v>DESPACHOS</v>
          </cell>
          <cell r="J55" t="str">
            <v>ZONA FRANCA</v>
          </cell>
          <cell r="K55" t="str">
            <v>BOGOTA</v>
          </cell>
          <cell r="L55">
            <v>37696</v>
          </cell>
          <cell r="M55" t="str">
            <v>ACTIVO</v>
          </cell>
          <cell r="N55">
            <v>332000</v>
          </cell>
          <cell r="O55">
            <v>411111.66666666669</v>
          </cell>
          <cell r="P55">
            <v>15</v>
          </cell>
          <cell r="Q55">
            <v>205555.83333333334</v>
          </cell>
          <cell r="R55">
            <v>0</v>
          </cell>
          <cell r="S55">
            <v>18750</v>
          </cell>
          <cell r="T55">
            <v>224305.83333333334</v>
          </cell>
          <cell r="U55">
            <v>6640</v>
          </cell>
          <cell r="V55">
            <v>5610</v>
          </cell>
          <cell r="W55">
            <v>0</v>
          </cell>
          <cell r="Y55">
            <v>0</v>
          </cell>
          <cell r="Z55">
            <v>12250</v>
          </cell>
          <cell r="AA55">
            <v>212055.83333333334</v>
          </cell>
          <cell r="AB55" t="str">
            <v>000597286 BOGOTA</v>
          </cell>
          <cell r="AC55">
            <v>19920</v>
          </cell>
          <cell r="AD55">
            <v>22410</v>
          </cell>
          <cell r="AE55">
            <v>6640</v>
          </cell>
          <cell r="AF55">
            <v>866.52</v>
          </cell>
          <cell r="AG55">
            <v>8300</v>
          </cell>
          <cell r="AH55">
            <v>270192.35333333333</v>
          </cell>
        </row>
        <row r="56">
          <cell r="I56" t="str">
            <v>Total DESPACHOS</v>
          </cell>
          <cell r="O56">
            <v>411111.66666666669</v>
          </cell>
          <cell r="Q56">
            <v>205555.83333333334</v>
          </cell>
          <cell r="R56">
            <v>0</v>
          </cell>
          <cell r="S56">
            <v>18750</v>
          </cell>
          <cell r="T56">
            <v>224305.83333333334</v>
          </cell>
          <cell r="U56">
            <v>6640</v>
          </cell>
          <cell r="V56">
            <v>5610</v>
          </cell>
          <cell r="W56">
            <v>0</v>
          </cell>
          <cell r="X56">
            <v>0</v>
          </cell>
          <cell r="Y56">
            <v>0</v>
          </cell>
          <cell r="Z56">
            <v>12250</v>
          </cell>
          <cell r="AA56">
            <v>212055.83333333334</v>
          </cell>
          <cell r="AC56">
            <v>19920</v>
          </cell>
          <cell r="AD56">
            <v>22410</v>
          </cell>
          <cell r="AE56">
            <v>6640</v>
          </cell>
          <cell r="AF56">
            <v>866.52</v>
          </cell>
          <cell r="AG56">
            <v>8300</v>
          </cell>
          <cell r="AH56">
            <v>270192.35333333333</v>
          </cell>
        </row>
        <row r="57">
          <cell r="A57">
            <v>48</v>
          </cell>
          <cell r="B57">
            <v>43903722</v>
          </cell>
          <cell r="C57" t="str">
            <v>TORO OSORIO</v>
          </cell>
          <cell r="D57" t="str">
            <v xml:space="preserve">PAULA ANDREA </v>
          </cell>
          <cell r="E57" t="str">
            <v>PAULA ANDREA  TORO OSORIO</v>
          </cell>
          <cell r="F57" t="str">
            <v>AUXILIAR ADMINISTRATIVA</v>
          </cell>
          <cell r="G57" t="str">
            <v>FINANZAS</v>
          </cell>
          <cell r="H57" t="str">
            <v>03-GF-DA-00</v>
          </cell>
          <cell r="I57" t="str">
            <v>FINANZAS</v>
          </cell>
          <cell r="J57" t="str">
            <v>MEDELLIN</v>
          </cell>
          <cell r="K57" t="str">
            <v>MEDELLIN</v>
          </cell>
          <cell r="L57">
            <v>37500</v>
          </cell>
          <cell r="M57" t="str">
            <v>ACTIVO</v>
          </cell>
          <cell r="N57">
            <v>166000</v>
          </cell>
          <cell r="O57">
            <v>224616</v>
          </cell>
          <cell r="P57">
            <v>15</v>
          </cell>
          <cell r="Q57">
            <v>112308</v>
          </cell>
          <cell r="R57">
            <v>0</v>
          </cell>
          <cell r="S57">
            <v>9375</v>
          </cell>
          <cell r="T57">
            <v>121683</v>
          </cell>
          <cell r="U57">
            <v>3320</v>
          </cell>
          <cell r="V57">
            <v>2810</v>
          </cell>
          <cell r="W57">
            <v>0</v>
          </cell>
          <cell r="Y57">
            <v>0</v>
          </cell>
          <cell r="Z57">
            <v>6130</v>
          </cell>
          <cell r="AA57">
            <v>115553</v>
          </cell>
          <cell r="AB57">
            <v>1024002654258</v>
          </cell>
          <cell r="AC57">
            <v>9960</v>
          </cell>
          <cell r="AD57">
            <v>11205</v>
          </cell>
          <cell r="AE57">
            <v>3320</v>
          </cell>
          <cell r="AF57">
            <v>433.26</v>
          </cell>
          <cell r="AG57">
            <v>4150</v>
          </cell>
          <cell r="AH57">
            <v>144621.26</v>
          </cell>
        </row>
        <row r="58">
          <cell r="I58" t="str">
            <v>Total FINANZAS</v>
          </cell>
          <cell r="O58">
            <v>224616</v>
          </cell>
          <cell r="Q58">
            <v>112308</v>
          </cell>
          <cell r="R58">
            <v>0</v>
          </cell>
          <cell r="S58">
            <v>9375</v>
          </cell>
          <cell r="T58">
            <v>121683</v>
          </cell>
          <cell r="U58">
            <v>3320</v>
          </cell>
          <cell r="V58">
            <v>2810</v>
          </cell>
          <cell r="W58">
            <v>0</v>
          </cell>
          <cell r="X58">
            <v>0</v>
          </cell>
          <cell r="Y58">
            <v>0</v>
          </cell>
          <cell r="Z58">
            <v>6130</v>
          </cell>
          <cell r="AA58">
            <v>115553</v>
          </cell>
          <cell r="AC58">
            <v>9960</v>
          </cell>
          <cell r="AD58">
            <v>11205</v>
          </cell>
          <cell r="AE58">
            <v>3320</v>
          </cell>
          <cell r="AF58">
            <v>433.26</v>
          </cell>
          <cell r="AG58">
            <v>4150</v>
          </cell>
          <cell r="AH58">
            <v>144621.26</v>
          </cell>
        </row>
        <row r="59">
          <cell r="A59">
            <v>49</v>
          </cell>
          <cell r="B59">
            <v>79854194</v>
          </cell>
          <cell r="C59" t="str">
            <v xml:space="preserve"> ACOSTA RODRIGUEZ</v>
          </cell>
          <cell r="D59" t="str">
            <v>ANDRES LEONARDO</v>
          </cell>
          <cell r="E59" t="str">
            <v>ANDRES LEONARDO  ACOSTA RODRIGUEZ</v>
          </cell>
          <cell r="F59" t="str">
            <v>OPERARIO FULFILLMENT</v>
          </cell>
          <cell r="G59" t="str">
            <v>OPERACIONES</v>
          </cell>
          <cell r="H59" t="str">
            <v>01-GO-DF-00</v>
          </cell>
          <cell r="I59" t="str">
            <v>FULFILLMENT</v>
          </cell>
          <cell r="J59" t="str">
            <v>ZONA FRANCA</v>
          </cell>
          <cell r="K59" t="str">
            <v>BOGOTA</v>
          </cell>
          <cell r="L59">
            <v>37696</v>
          </cell>
          <cell r="M59" t="str">
            <v>ACTIVO</v>
          </cell>
          <cell r="N59">
            <v>332000</v>
          </cell>
          <cell r="O59">
            <v>411111.66666666669</v>
          </cell>
          <cell r="P59">
            <v>15</v>
          </cell>
          <cell r="Q59">
            <v>205555.83333333334</v>
          </cell>
          <cell r="R59">
            <v>0</v>
          </cell>
          <cell r="S59">
            <v>18750</v>
          </cell>
          <cell r="T59">
            <v>224305.83333333334</v>
          </cell>
          <cell r="U59">
            <v>6640</v>
          </cell>
          <cell r="V59">
            <v>5610</v>
          </cell>
          <cell r="W59">
            <v>0</v>
          </cell>
          <cell r="Y59">
            <v>0</v>
          </cell>
          <cell r="Z59">
            <v>12250</v>
          </cell>
          <cell r="AA59">
            <v>212055.83333333334</v>
          </cell>
          <cell r="AB59" t="str">
            <v>0004470281462 DAVIVIEN</v>
          </cell>
          <cell r="AC59">
            <v>19920</v>
          </cell>
          <cell r="AD59">
            <v>22410</v>
          </cell>
          <cell r="AE59">
            <v>6640</v>
          </cell>
          <cell r="AF59">
            <v>866.52</v>
          </cell>
          <cell r="AG59">
            <v>8300</v>
          </cell>
          <cell r="AH59">
            <v>270192.35333333333</v>
          </cell>
        </row>
        <row r="60">
          <cell r="A60">
            <v>50</v>
          </cell>
          <cell r="B60">
            <v>79811144</v>
          </cell>
          <cell r="C60" t="str">
            <v xml:space="preserve"> VELEZ CASTILLO</v>
          </cell>
          <cell r="D60" t="str">
            <v>PEDRO JORGE</v>
          </cell>
          <cell r="E60" t="str">
            <v>PEDRO JORGE  VELEZ CASTILLO</v>
          </cell>
          <cell r="F60" t="str">
            <v>OPERARIO FULFILLMENT</v>
          </cell>
          <cell r="G60" t="str">
            <v>OPERACIONES</v>
          </cell>
          <cell r="H60" t="str">
            <v>01-GO-DF-00</v>
          </cell>
          <cell r="I60" t="str">
            <v>FULFILLMENT</v>
          </cell>
          <cell r="J60" t="str">
            <v>ZONA FRANCA</v>
          </cell>
          <cell r="K60" t="str">
            <v>BOGOTA</v>
          </cell>
          <cell r="L60">
            <v>37696</v>
          </cell>
          <cell r="M60" t="str">
            <v>ACTIVO</v>
          </cell>
          <cell r="N60">
            <v>332000</v>
          </cell>
          <cell r="O60">
            <v>411111.66666666669</v>
          </cell>
          <cell r="P60">
            <v>15</v>
          </cell>
          <cell r="Q60">
            <v>205555.83333333334</v>
          </cell>
          <cell r="R60">
            <v>0</v>
          </cell>
          <cell r="S60">
            <v>18750</v>
          </cell>
          <cell r="T60">
            <v>224305.83333333334</v>
          </cell>
          <cell r="U60">
            <v>6640</v>
          </cell>
          <cell r="V60">
            <v>5610</v>
          </cell>
          <cell r="W60">
            <v>0</v>
          </cell>
          <cell r="Y60">
            <v>0</v>
          </cell>
          <cell r="Z60">
            <v>12250</v>
          </cell>
          <cell r="AA60">
            <v>212055.83333333334</v>
          </cell>
          <cell r="AB60" t="str">
            <v>092255686 BOGOTA</v>
          </cell>
          <cell r="AC60">
            <v>19920</v>
          </cell>
          <cell r="AD60">
            <v>22410</v>
          </cell>
          <cell r="AE60">
            <v>6640</v>
          </cell>
          <cell r="AF60">
            <v>866.52</v>
          </cell>
          <cell r="AG60">
            <v>8300</v>
          </cell>
          <cell r="AH60">
            <v>270192.35333333333</v>
          </cell>
        </row>
        <row r="61">
          <cell r="A61">
            <v>51</v>
          </cell>
          <cell r="B61">
            <v>52233517</v>
          </cell>
          <cell r="C61" t="str">
            <v>CARDOZO MOZO</v>
          </cell>
          <cell r="D61" t="str">
            <v xml:space="preserve">MARIA LEONOR </v>
          </cell>
          <cell r="E61" t="str">
            <v>MARIA LEONOR  CARDOZO MOZO</v>
          </cell>
          <cell r="F61" t="str">
            <v>OPERARIO FULFILLMENT</v>
          </cell>
          <cell r="G61" t="str">
            <v>OPERACIONES</v>
          </cell>
          <cell r="H61" t="str">
            <v>01-GO-DF-00</v>
          </cell>
          <cell r="I61" t="str">
            <v>FULFILLMENT</v>
          </cell>
          <cell r="J61" t="str">
            <v>ZONA FRANCA</v>
          </cell>
          <cell r="K61" t="str">
            <v>BOGOTA</v>
          </cell>
          <cell r="L61">
            <v>37696</v>
          </cell>
          <cell r="M61" t="str">
            <v>ACTIVO</v>
          </cell>
          <cell r="N61">
            <v>332000</v>
          </cell>
          <cell r="O61">
            <v>411111.66666666669</v>
          </cell>
          <cell r="P61">
            <v>15</v>
          </cell>
          <cell r="Q61">
            <v>205555.83333333334</v>
          </cell>
          <cell r="R61">
            <v>0</v>
          </cell>
          <cell r="S61">
            <v>18750</v>
          </cell>
          <cell r="T61">
            <v>224305.83333333334</v>
          </cell>
          <cell r="U61">
            <v>6640</v>
          </cell>
          <cell r="V61">
            <v>5610</v>
          </cell>
          <cell r="W61">
            <v>0</v>
          </cell>
          <cell r="Y61">
            <v>0</v>
          </cell>
          <cell r="Z61">
            <v>12250</v>
          </cell>
          <cell r="AA61">
            <v>212055.83333333334</v>
          </cell>
          <cell r="AB61" t="str">
            <v>092257096BOGOTA</v>
          </cell>
          <cell r="AC61">
            <v>19920</v>
          </cell>
          <cell r="AD61">
            <v>22410</v>
          </cell>
          <cell r="AE61">
            <v>6640</v>
          </cell>
          <cell r="AF61">
            <v>866.52</v>
          </cell>
          <cell r="AG61">
            <v>8300</v>
          </cell>
          <cell r="AH61">
            <v>270192.35333333333</v>
          </cell>
        </row>
        <row r="62">
          <cell r="A62">
            <v>52</v>
          </cell>
          <cell r="B62">
            <v>39745595</v>
          </cell>
          <cell r="C62" t="str">
            <v>CASTELLANOS</v>
          </cell>
          <cell r="D62" t="str">
            <v xml:space="preserve">NELLY CONSUELO </v>
          </cell>
          <cell r="E62" t="str">
            <v>NELLY CONSUELO  CASTELLANOS</v>
          </cell>
          <cell r="F62" t="str">
            <v>OPERARIO FULFILLMENT</v>
          </cell>
          <cell r="G62" t="str">
            <v>OPERACIONES</v>
          </cell>
          <cell r="H62" t="str">
            <v>01-GO-DF-00</v>
          </cell>
          <cell r="I62" t="str">
            <v>FULFILLMENT</v>
          </cell>
          <cell r="J62" t="str">
            <v>ZONA FRANCA</v>
          </cell>
          <cell r="K62" t="str">
            <v>BOGOTA</v>
          </cell>
          <cell r="L62">
            <v>37696</v>
          </cell>
          <cell r="M62" t="str">
            <v>ACTIVO</v>
          </cell>
          <cell r="N62">
            <v>332000</v>
          </cell>
          <cell r="O62">
            <v>411111.66666666669</v>
          </cell>
          <cell r="P62">
            <v>15</v>
          </cell>
          <cell r="Q62">
            <v>205555.83333333334</v>
          </cell>
          <cell r="R62">
            <v>0</v>
          </cell>
          <cell r="S62">
            <v>18750</v>
          </cell>
          <cell r="T62">
            <v>224305.83333333334</v>
          </cell>
          <cell r="U62">
            <v>6640</v>
          </cell>
          <cell r="V62">
            <v>5610</v>
          </cell>
          <cell r="W62">
            <v>0</v>
          </cell>
          <cell r="Y62">
            <v>0</v>
          </cell>
          <cell r="Z62">
            <v>12250</v>
          </cell>
          <cell r="AA62">
            <v>212055.83333333334</v>
          </cell>
          <cell r="AB62" t="str">
            <v>000595421 BOGOTA</v>
          </cell>
          <cell r="AC62">
            <v>19920</v>
          </cell>
          <cell r="AD62">
            <v>22410</v>
          </cell>
          <cell r="AE62">
            <v>6640</v>
          </cell>
          <cell r="AF62">
            <v>866.52</v>
          </cell>
          <cell r="AG62">
            <v>8300</v>
          </cell>
          <cell r="AH62">
            <v>270192.35333333333</v>
          </cell>
        </row>
        <row r="63">
          <cell r="A63">
            <v>53</v>
          </cell>
          <cell r="B63">
            <v>4760093</v>
          </cell>
          <cell r="C63" t="str">
            <v>GOMEZ CARABALI</v>
          </cell>
          <cell r="D63" t="str">
            <v>RIGOBERTO</v>
          </cell>
          <cell r="E63" t="str">
            <v>RIGOBERTO GOMEZ CARABALI</v>
          </cell>
          <cell r="F63" t="str">
            <v>OPERARIO FULFILLMENT</v>
          </cell>
          <cell r="G63" t="str">
            <v>OPERACIONES</v>
          </cell>
          <cell r="H63" t="str">
            <v>01-GO-DF-00</v>
          </cell>
          <cell r="I63" t="str">
            <v>FULFILLMENT</v>
          </cell>
          <cell r="J63" t="str">
            <v>ZONA FRANCA</v>
          </cell>
          <cell r="K63" t="str">
            <v>BOGOTA</v>
          </cell>
          <cell r="L63">
            <v>37696</v>
          </cell>
          <cell r="M63" t="str">
            <v>ACTIVO</v>
          </cell>
          <cell r="N63">
            <v>332000</v>
          </cell>
          <cell r="O63">
            <v>411111.66666666669</v>
          </cell>
          <cell r="P63">
            <v>15</v>
          </cell>
          <cell r="Q63">
            <v>205555.83333333334</v>
          </cell>
          <cell r="R63">
            <v>0</v>
          </cell>
          <cell r="S63">
            <v>18750</v>
          </cell>
          <cell r="T63">
            <v>224305.83333333334</v>
          </cell>
          <cell r="U63">
            <v>6640</v>
          </cell>
          <cell r="V63">
            <v>5610</v>
          </cell>
          <cell r="W63">
            <v>0</v>
          </cell>
          <cell r="Y63">
            <v>0</v>
          </cell>
          <cell r="Z63">
            <v>12250</v>
          </cell>
          <cell r="AA63">
            <v>212055.83333333334</v>
          </cell>
          <cell r="AB63" t="str">
            <v>004470321730DAVIVIEND</v>
          </cell>
          <cell r="AC63">
            <v>19920</v>
          </cell>
          <cell r="AD63">
            <v>22410</v>
          </cell>
          <cell r="AE63">
            <v>6640</v>
          </cell>
          <cell r="AF63">
            <v>866.52</v>
          </cell>
          <cell r="AG63">
            <v>8300</v>
          </cell>
          <cell r="AH63">
            <v>270192.35333333333</v>
          </cell>
        </row>
        <row r="64">
          <cell r="A64">
            <v>54</v>
          </cell>
          <cell r="B64">
            <v>52903085</v>
          </cell>
          <cell r="C64" t="str">
            <v>GUTIERREZ RODRIFGUEZ</v>
          </cell>
          <cell r="D64" t="str">
            <v>DIANA YANETH</v>
          </cell>
          <cell r="E64" t="str">
            <v>DIANA YANETH GUTIERREZ RODRIFGUEZ</v>
          </cell>
          <cell r="F64" t="str">
            <v>OPERARIO FULFILLMENT</v>
          </cell>
          <cell r="G64" t="str">
            <v>OPERACIONES</v>
          </cell>
          <cell r="H64" t="str">
            <v>01-GO-DF-00</v>
          </cell>
          <cell r="I64" t="str">
            <v>FULFILLMENT</v>
          </cell>
          <cell r="J64" t="str">
            <v>ZONA FRANCA</v>
          </cell>
          <cell r="K64" t="str">
            <v>BOGOTA</v>
          </cell>
          <cell r="L64">
            <v>37696</v>
          </cell>
          <cell r="M64" t="str">
            <v>ACTIVO</v>
          </cell>
          <cell r="N64">
            <v>332000</v>
          </cell>
          <cell r="O64">
            <v>411111.66666666669</v>
          </cell>
          <cell r="P64">
            <v>15</v>
          </cell>
          <cell r="Q64">
            <v>205555.83333333334</v>
          </cell>
          <cell r="R64">
            <v>0</v>
          </cell>
          <cell r="S64">
            <v>18750</v>
          </cell>
          <cell r="T64">
            <v>224305.83333333334</v>
          </cell>
          <cell r="U64">
            <v>6640</v>
          </cell>
          <cell r="V64">
            <v>5610</v>
          </cell>
          <cell r="W64">
            <v>0</v>
          </cell>
          <cell r="Y64">
            <v>0</v>
          </cell>
          <cell r="Z64">
            <v>12250</v>
          </cell>
          <cell r="AA64">
            <v>212055.83333333334</v>
          </cell>
          <cell r="AB64" t="str">
            <v>000587691BOGOTA</v>
          </cell>
          <cell r="AC64">
            <v>19920</v>
          </cell>
          <cell r="AD64">
            <v>22410</v>
          </cell>
          <cell r="AE64">
            <v>6640</v>
          </cell>
          <cell r="AF64">
            <v>866.52</v>
          </cell>
          <cell r="AG64">
            <v>8300</v>
          </cell>
          <cell r="AH64">
            <v>270192.35333333333</v>
          </cell>
        </row>
        <row r="65">
          <cell r="A65">
            <v>55</v>
          </cell>
          <cell r="B65">
            <v>79241426</v>
          </cell>
          <cell r="C65" t="str">
            <v>GUTIERREZ TRIVIÑO</v>
          </cell>
          <cell r="D65" t="str">
            <v xml:space="preserve">ORLANDO </v>
          </cell>
          <cell r="E65" t="str">
            <v>ORLANDO  GUTIERREZ TRIVIÑO</v>
          </cell>
          <cell r="F65" t="str">
            <v>OPERARIO FULFILLMENT</v>
          </cell>
          <cell r="G65" t="str">
            <v>OPERACIONES</v>
          </cell>
          <cell r="H65" t="str">
            <v>01-GO-DF-00</v>
          </cell>
          <cell r="I65" t="str">
            <v>FULFILLMENT</v>
          </cell>
          <cell r="J65" t="str">
            <v>ZONA FRANCA</v>
          </cell>
          <cell r="K65" t="str">
            <v>BOGOTA</v>
          </cell>
          <cell r="L65">
            <v>37696</v>
          </cell>
          <cell r="M65" t="str">
            <v>ACTIVO</v>
          </cell>
          <cell r="N65">
            <v>332000</v>
          </cell>
          <cell r="O65">
            <v>411111.66666666669</v>
          </cell>
          <cell r="P65">
            <v>15</v>
          </cell>
          <cell r="Q65">
            <v>205555.83333333334</v>
          </cell>
          <cell r="R65">
            <v>0</v>
          </cell>
          <cell r="S65">
            <v>18750</v>
          </cell>
          <cell r="T65">
            <v>224305.83333333334</v>
          </cell>
          <cell r="U65">
            <v>6640</v>
          </cell>
          <cell r="V65">
            <v>5610</v>
          </cell>
          <cell r="W65">
            <v>0</v>
          </cell>
          <cell r="Y65">
            <v>0</v>
          </cell>
          <cell r="Z65">
            <v>12250</v>
          </cell>
          <cell r="AA65">
            <v>212055.83333333334</v>
          </cell>
          <cell r="AB65" t="str">
            <v>000583344BOGOTA</v>
          </cell>
          <cell r="AC65">
            <v>19920</v>
          </cell>
          <cell r="AD65">
            <v>22410</v>
          </cell>
          <cell r="AE65">
            <v>6640</v>
          </cell>
          <cell r="AF65">
            <v>866.52</v>
          </cell>
          <cell r="AG65">
            <v>8300</v>
          </cell>
          <cell r="AH65">
            <v>270192.35333333333</v>
          </cell>
        </row>
        <row r="66">
          <cell r="A66">
            <v>56</v>
          </cell>
          <cell r="B66">
            <v>80109209</v>
          </cell>
          <cell r="C66" t="str">
            <v>HERNANDEZ AGUDELO</v>
          </cell>
          <cell r="D66" t="str">
            <v xml:space="preserve">GIOVANNY </v>
          </cell>
          <cell r="E66" t="str">
            <v>GIOVANNY  HERNANDEZ AGUDELO</v>
          </cell>
          <cell r="F66" t="str">
            <v>OPERARIO FULFILLMENT</v>
          </cell>
          <cell r="G66" t="str">
            <v>OPERACIONES</v>
          </cell>
          <cell r="H66" t="str">
            <v>01-GO-DF-00</v>
          </cell>
          <cell r="I66" t="str">
            <v>FULFILLMENT</v>
          </cell>
          <cell r="J66" t="str">
            <v>ZONA FRANCA</v>
          </cell>
          <cell r="K66" t="str">
            <v>BOGOTA</v>
          </cell>
          <cell r="L66">
            <v>37696</v>
          </cell>
          <cell r="M66" t="str">
            <v>ACTIVO</v>
          </cell>
          <cell r="N66">
            <v>332000</v>
          </cell>
          <cell r="O66">
            <v>411111.66666666669</v>
          </cell>
          <cell r="P66">
            <v>15</v>
          </cell>
          <cell r="Q66">
            <v>205555.83333333334</v>
          </cell>
          <cell r="R66">
            <v>0</v>
          </cell>
          <cell r="S66">
            <v>18750</v>
          </cell>
          <cell r="T66">
            <v>224305.83333333334</v>
          </cell>
          <cell r="U66">
            <v>6640</v>
          </cell>
          <cell r="V66">
            <v>5610</v>
          </cell>
          <cell r="W66">
            <v>0</v>
          </cell>
          <cell r="Y66">
            <v>0</v>
          </cell>
          <cell r="Z66">
            <v>12250</v>
          </cell>
          <cell r="AA66">
            <v>212055.83333333334</v>
          </cell>
          <cell r="AB66" t="str">
            <v>000583351BOGOTA</v>
          </cell>
          <cell r="AC66">
            <v>19920</v>
          </cell>
          <cell r="AD66">
            <v>22410</v>
          </cell>
          <cell r="AE66">
            <v>6640</v>
          </cell>
          <cell r="AF66">
            <v>866.52</v>
          </cell>
          <cell r="AG66">
            <v>8300</v>
          </cell>
          <cell r="AH66">
            <v>270192.35333333333</v>
          </cell>
        </row>
        <row r="67">
          <cell r="A67">
            <v>57</v>
          </cell>
          <cell r="B67">
            <v>37687258</v>
          </cell>
          <cell r="C67" t="str">
            <v>HERNANDEZ BORDA</v>
          </cell>
          <cell r="D67" t="str">
            <v xml:space="preserve">MERCY LILIANA </v>
          </cell>
          <cell r="E67" t="str">
            <v>MERCY LILIANA  HERNANDEZ BORDA</v>
          </cell>
          <cell r="F67" t="str">
            <v>OPERARIO FULFILLMENT</v>
          </cell>
          <cell r="G67" t="str">
            <v>OPERACIONES</v>
          </cell>
          <cell r="H67" t="str">
            <v>01-GO-DF-00</v>
          </cell>
          <cell r="I67" t="str">
            <v>FULFILLMENT</v>
          </cell>
          <cell r="J67" t="str">
            <v>ZONA FRANCA</v>
          </cell>
          <cell r="K67" t="str">
            <v>BOGOTA</v>
          </cell>
          <cell r="L67">
            <v>37696</v>
          </cell>
          <cell r="M67" t="str">
            <v>ACTIVO</v>
          </cell>
          <cell r="N67">
            <v>332000</v>
          </cell>
          <cell r="O67">
            <v>411111.66666666669</v>
          </cell>
          <cell r="P67">
            <v>15</v>
          </cell>
          <cell r="Q67">
            <v>205555.83333333334</v>
          </cell>
          <cell r="R67">
            <v>0</v>
          </cell>
          <cell r="S67">
            <v>18750</v>
          </cell>
          <cell r="T67">
            <v>224305.83333333334</v>
          </cell>
          <cell r="U67">
            <v>6640</v>
          </cell>
          <cell r="V67">
            <v>5610</v>
          </cell>
          <cell r="W67">
            <v>0</v>
          </cell>
          <cell r="Y67">
            <v>0</v>
          </cell>
          <cell r="Z67">
            <v>12250</v>
          </cell>
          <cell r="AA67">
            <v>212055.83333333334</v>
          </cell>
          <cell r="AB67" t="str">
            <v>000583369 BOGOTA</v>
          </cell>
          <cell r="AC67">
            <v>19920</v>
          </cell>
          <cell r="AD67">
            <v>22410</v>
          </cell>
          <cell r="AE67">
            <v>6640</v>
          </cell>
          <cell r="AF67">
            <v>866.52</v>
          </cell>
          <cell r="AG67">
            <v>8300</v>
          </cell>
          <cell r="AH67">
            <v>270192.35333333333</v>
          </cell>
        </row>
        <row r="68">
          <cell r="A68">
            <v>58</v>
          </cell>
          <cell r="B68">
            <v>51666311</v>
          </cell>
          <cell r="C68" t="str">
            <v>PARADA PATIÑO</v>
          </cell>
          <cell r="D68" t="str">
            <v xml:space="preserve">EDUVINA </v>
          </cell>
          <cell r="E68" t="str">
            <v>EDUVINA  PARADA PATIÑO</v>
          </cell>
          <cell r="F68" t="str">
            <v>AGENTE SERVICIO AL CLIENTE</v>
          </cell>
          <cell r="G68" t="str">
            <v>LOGISTICA</v>
          </cell>
          <cell r="H68" t="str">
            <v>01-GL-DS-00</v>
          </cell>
          <cell r="I68" t="str">
            <v>FULFILLMENT</v>
          </cell>
          <cell r="J68" t="str">
            <v>SERVICIO AL CLIENTE</v>
          </cell>
          <cell r="K68" t="str">
            <v>BOGOTA</v>
          </cell>
          <cell r="L68">
            <v>37696</v>
          </cell>
          <cell r="M68" t="str">
            <v>ACTIVO</v>
          </cell>
          <cell r="N68">
            <v>332000</v>
          </cell>
          <cell r="O68">
            <v>411111.66666666669</v>
          </cell>
          <cell r="P68">
            <v>15</v>
          </cell>
          <cell r="Q68">
            <v>205555.83333333334</v>
          </cell>
          <cell r="R68">
            <v>0</v>
          </cell>
          <cell r="S68">
            <v>18750</v>
          </cell>
          <cell r="T68">
            <v>224305.83333333334</v>
          </cell>
          <cell r="U68">
            <v>6640</v>
          </cell>
          <cell r="V68">
            <v>5610</v>
          </cell>
          <cell r="W68">
            <v>0</v>
          </cell>
          <cell r="Y68">
            <v>0</v>
          </cell>
          <cell r="Z68">
            <v>12250</v>
          </cell>
          <cell r="AA68">
            <v>212055.83333333334</v>
          </cell>
          <cell r="AB68" t="str">
            <v>092255678BOGOTA</v>
          </cell>
          <cell r="AC68">
            <v>19920</v>
          </cell>
          <cell r="AD68">
            <v>22410</v>
          </cell>
          <cell r="AE68">
            <v>6640</v>
          </cell>
          <cell r="AF68">
            <v>866.52</v>
          </cell>
          <cell r="AG68">
            <v>8300</v>
          </cell>
          <cell r="AH68">
            <v>270192.35333333333</v>
          </cell>
        </row>
        <row r="69">
          <cell r="A69">
            <v>59</v>
          </cell>
          <cell r="B69">
            <v>80013609</v>
          </cell>
          <cell r="C69" t="str">
            <v>VELASQUEZ CUBILLO</v>
          </cell>
          <cell r="D69" t="str">
            <v xml:space="preserve">GUSTAVO ADOLFO </v>
          </cell>
          <cell r="E69" t="str">
            <v>GUSTAVO ADOLFO  VELASQUEZ CUBILLO</v>
          </cell>
          <cell r="F69" t="str">
            <v>OPERARIO FULFILLMENT</v>
          </cell>
          <cell r="G69" t="str">
            <v>OPERACIONES</v>
          </cell>
          <cell r="H69" t="str">
            <v>01-GO-DF-00</v>
          </cell>
          <cell r="I69" t="str">
            <v>FULFILLMENT</v>
          </cell>
          <cell r="J69" t="str">
            <v>ZONA FRANCA</v>
          </cell>
          <cell r="K69" t="str">
            <v>BOGOTA</v>
          </cell>
          <cell r="L69">
            <v>37696</v>
          </cell>
          <cell r="M69" t="str">
            <v>ACTIVO</v>
          </cell>
          <cell r="N69">
            <v>332000</v>
          </cell>
          <cell r="O69">
            <v>411111.66666666669</v>
          </cell>
          <cell r="P69">
            <v>15</v>
          </cell>
          <cell r="Q69">
            <v>205555.83333333334</v>
          </cell>
          <cell r="R69">
            <v>0</v>
          </cell>
          <cell r="S69">
            <v>18750</v>
          </cell>
          <cell r="T69">
            <v>224305.83333333334</v>
          </cell>
          <cell r="U69">
            <v>6640</v>
          </cell>
          <cell r="V69">
            <v>5610</v>
          </cell>
          <cell r="W69">
            <v>0</v>
          </cell>
          <cell r="Y69">
            <v>0</v>
          </cell>
          <cell r="Z69">
            <v>12250</v>
          </cell>
          <cell r="AA69">
            <v>212055.83333333334</v>
          </cell>
          <cell r="AB69" t="str">
            <v>004470328826DAVIVIEND</v>
          </cell>
          <cell r="AC69">
            <v>19920</v>
          </cell>
          <cell r="AD69">
            <v>22410</v>
          </cell>
          <cell r="AE69">
            <v>6640</v>
          </cell>
          <cell r="AF69">
            <v>866.52</v>
          </cell>
          <cell r="AG69">
            <v>8300</v>
          </cell>
          <cell r="AH69">
            <v>270192.35333333333</v>
          </cell>
        </row>
        <row r="70">
          <cell r="A70">
            <v>60</v>
          </cell>
          <cell r="B70">
            <v>80027021</v>
          </cell>
          <cell r="C70" t="str">
            <v xml:space="preserve">SANABRIA ROJAS </v>
          </cell>
          <cell r="D70" t="str">
            <v xml:space="preserve">DAVID ANDRES </v>
          </cell>
          <cell r="E70" t="str">
            <v xml:space="preserve">DAVID ANDRES  SANABRIA ROJAS </v>
          </cell>
          <cell r="F70" t="str">
            <v>OPERARIO FULFILLMENT</v>
          </cell>
          <cell r="G70" t="str">
            <v>OPERACIONES</v>
          </cell>
          <cell r="H70" t="str">
            <v>01-GO-DF-00</v>
          </cell>
          <cell r="I70" t="str">
            <v>FULFILLMENT</v>
          </cell>
          <cell r="J70" t="str">
            <v>ZONA FRANCA</v>
          </cell>
          <cell r="K70" t="str">
            <v>BOGOTA</v>
          </cell>
          <cell r="L70">
            <v>37696</v>
          </cell>
          <cell r="M70" t="str">
            <v>ACTIVO</v>
          </cell>
          <cell r="N70">
            <v>332000</v>
          </cell>
          <cell r="O70">
            <v>411111.66666666669</v>
          </cell>
          <cell r="P70">
            <v>15</v>
          </cell>
          <cell r="Q70">
            <v>205555.83333333334</v>
          </cell>
          <cell r="R70">
            <v>0</v>
          </cell>
          <cell r="S70">
            <v>18750</v>
          </cell>
          <cell r="T70">
            <v>224305.83333333334</v>
          </cell>
          <cell r="U70">
            <v>6640</v>
          </cell>
          <cell r="V70">
            <v>5610</v>
          </cell>
          <cell r="W70">
            <v>0</v>
          </cell>
          <cell r="Y70">
            <v>0</v>
          </cell>
          <cell r="Z70">
            <v>12250</v>
          </cell>
          <cell r="AA70">
            <v>212055.83333333334</v>
          </cell>
          <cell r="AB70" t="str">
            <v>000583559 BOGOTA</v>
          </cell>
          <cell r="AC70">
            <v>19920</v>
          </cell>
          <cell r="AD70">
            <v>22410</v>
          </cell>
          <cell r="AE70">
            <v>6640</v>
          </cell>
          <cell r="AF70">
            <v>866.52</v>
          </cell>
          <cell r="AG70">
            <v>8300</v>
          </cell>
          <cell r="AH70">
            <v>270192.35333333333</v>
          </cell>
        </row>
        <row r="71">
          <cell r="A71">
            <v>61</v>
          </cell>
          <cell r="B71">
            <v>52547597</v>
          </cell>
          <cell r="C71" t="str">
            <v>MORALES ALAVARAN</v>
          </cell>
          <cell r="D71" t="str">
            <v>MIREYA</v>
          </cell>
          <cell r="E71" t="str">
            <v>MIREYA MORALES ALAVARAN</v>
          </cell>
          <cell r="F71" t="str">
            <v>OPERARIO FULFILLMENT</v>
          </cell>
          <cell r="G71" t="str">
            <v>OPERACIONES</v>
          </cell>
          <cell r="H71" t="str">
            <v>01-GO-DF-00</v>
          </cell>
          <cell r="I71" t="str">
            <v>FULFILLMENT</v>
          </cell>
          <cell r="J71" t="str">
            <v>ZONA FRANCA</v>
          </cell>
          <cell r="K71" t="str">
            <v>BOGOTA</v>
          </cell>
          <cell r="L71">
            <v>37771</v>
          </cell>
          <cell r="M71" t="str">
            <v>ACTIVO</v>
          </cell>
          <cell r="N71">
            <v>332000</v>
          </cell>
          <cell r="O71">
            <v>411111.66666666669</v>
          </cell>
          <cell r="P71">
            <v>15</v>
          </cell>
          <cell r="Q71">
            <v>205555.83333333334</v>
          </cell>
          <cell r="R71">
            <v>0</v>
          </cell>
          <cell r="S71">
            <v>18750</v>
          </cell>
          <cell r="T71">
            <v>224305.83333333334</v>
          </cell>
          <cell r="U71">
            <v>6640</v>
          </cell>
          <cell r="V71">
            <v>5610</v>
          </cell>
          <cell r="W71">
            <v>0</v>
          </cell>
          <cell r="Y71">
            <v>0</v>
          </cell>
          <cell r="Z71">
            <v>12250</v>
          </cell>
          <cell r="AA71">
            <v>212055.83333333334</v>
          </cell>
          <cell r="AB71" t="str">
            <v>NUEVO</v>
          </cell>
          <cell r="AC71">
            <v>19920</v>
          </cell>
          <cell r="AD71">
            <v>22410</v>
          </cell>
          <cell r="AE71">
            <v>6640</v>
          </cell>
          <cell r="AF71">
            <v>866.52</v>
          </cell>
          <cell r="AG71">
            <v>8300</v>
          </cell>
          <cell r="AH71">
            <v>270192.35333333333</v>
          </cell>
        </row>
        <row r="72">
          <cell r="A72">
            <v>62</v>
          </cell>
          <cell r="B72">
            <v>52166755</v>
          </cell>
          <cell r="C72" t="str">
            <v xml:space="preserve"> GUERRERO  MORALES</v>
          </cell>
          <cell r="D72" t="str">
            <v>LUZ DARY</v>
          </cell>
          <cell r="E72" t="str">
            <v>LUZ DARY  GUERRERO  MORALES</v>
          </cell>
          <cell r="F72" t="str">
            <v>OPERARIO FULFILLMENT</v>
          </cell>
          <cell r="G72" t="str">
            <v>OPERACIONES</v>
          </cell>
          <cell r="H72" t="str">
            <v>01-GO-DF-00</v>
          </cell>
          <cell r="I72" t="str">
            <v>FULFILLMENT</v>
          </cell>
          <cell r="J72" t="str">
            <v>ZONA FRANCA</v>
          </cell>
          <cell r="K72" t="str">
            <v>BOGOTA</v>
          </cell>
          <cell r="L72">
            <v>37696</v>
          </cell>
          <cell r="M72" t="str">
            <v>ACTIVO</v>
          </cell>
          <cell r="N72">
            <v>332000</v>
          </cell>
          <cell r="O72">
            <v>411111.66666666669</v>
          </cell>
          <cell r="P72">
            <v>15</v>
          </cell>
          <cell r="Q72">
            <v>205555.83333333334</v>
          </cell>
          <cell r="R72">
            <v>0</v>
          </cell>
          <cell r="S72">
            <v>18750</v>
          </cell>
          <cell r="T72">
            <v>224305.83333333334</v>
          </cell>
          <cell r="U72">
            <v>6640</v>
          </cell>
          <cell r="V72">
            <v>5610</v>
          </cell>
          <cell r="W72">
            <v>0</v>
          </cell>
          <cell r="Y72">
            <v>0</v>
          </cell>
          <cell r="Z72">
            <v>12250</v>
          </cell>
          <cell r="AA72">
            <v>212055.83333333334</v>
          </cell>
          <cell r="AB72" t="str">
            <v>004470249402DAVIVIEND</v>
          </cell>
          <cell r="AC72">
            <v>19920</v>
          </cell>
          <cell r="AD72">
            <v>22410</v>
          </cell>
          <cell r="AE72">
            <v>6640</v>
          </cell>
          <cell r="AF72">
            <v>866.52</v>
          </cell>
          <cell r="AG72">
            <v>8300</v>
          </cell>
          <cell r="AH72">
            <v>270192.35333333333</v>
          </cell>
        </row>
        <row r="73">
          <cell r="I73" t="str">
            <v>Total FULFILLMENT</v>
          </cell>
          <cell r="O73">
            <v>5755563.333333334</v>
          </cell>
          <cell r="Q73">
            <v>2877781.666666667</v>
          </cell>
          <cell r="R73">
            <v>0</v>
          </cell>
          <cell r="S73">
            <v>262500</v>
          </cell>
          <cell r="T73">
            <v>3140281.666666667</v>
          </cell>
          <cell r="U73">
            <v>92960</v>
          </cell>
          <cell r="V73">
            <v>78540</v>
          </cell>
          <cell r="W73">
            <v>0</v>
          </cell>
          <cell r="X73">
            <v>0</v>
          </cell>
          <cell r="Y73">
            <v>0</v>
          </cell>
          <cell r="Z73">
            <v>171500</v>
          </cell>
          <cell r="AA73">
            <v>2968781.666666667</v>
          </cell>
          <cell r="AC73">
            <v>278880</v>
          </cell>
          <cell r="AD73">
            <v>313740</v>
          </cell>
          <cell r="AE73">
            <v>92960</v>
          </cell>
          <cell r="AF73">
            <v>12131.280000000004</v>
          </cell>
          <cell r="AG73">
            <v>116200</v>
          </cell>
          <cell r="AH73">
            <v>3782692.9466666677</v>
          </cell>
        </row>
        <row r="74">
          <cell r="A74">
            <v>63</v>
          </cell>
          <cell r="B74">
            <v>57297654</v>
          </cell>
          <cell r="C74" t="str">
            <v>MORRON BARRAZA</v>
          </cell>
          <cell r="D74" t="str">
            <v>IVON IVETH</v>
          </cell>
          <cell r="E74" t="str">
            <v>IVON IVETH MORRON BARRAZA</v>
          </cell>
          <cell r="F74" t="str">
            <v>AUX. INVENTARIOS</v>
          </cell>
          <cell r="G74" t="str">
            <v>OPERACIONES</v>
          </cell>
          <cell r="H74" t="str">
            <v>01-GF-DA-02</v>
          </cell>
          <cell r="I74" t="str">
            <v>INVENTARIOS</v>
          </cell>
          <cell r="J74" t="str">
            <v>ZONA FRANCA</v>
          </cell>
          <cell r="K74" t="str">
            <v>BOGOTA</v>
          </cell>
          <cell r="L74">
            <v>37696</v>
          </cell>
          <cell r="M74" t="str">
            <v>ACTIVO</v>
          </cell>
          <cell r="N74">
            <v>332000</v>
          </cell>
          <cell r="O74">
            <v>546172.5</v>
          </cell>
          <cell r="P74">
            <v>15</v>
          </cell>
          <cell r="Q74">
            <v>273086.25</v>
          </cell>
          <cell r="R74">
            <v>0</v>
          </cell>
          <cell r="S74">
            <v>18750</v>
          </cell>
          <cell r="T74">
            <v>291836.25</v>
          </cell>
          <cell r="U74">
            <v>6640</v>
          </cell>
          <cell r="V74">
            <v>5610</v>
          </cell>
          <cell r="W74">
            <v>0</v>
          </cell>
          <cell r="Y74">
            <v>0</v>
          </cell>
          <cell r="Z74">
            <v>12250</v>
          </cell>
          <cell r="AA74">
            <v>279586.25</v>
          </cell>
          <cell r="AB74" t="str">
            <v>000602896 BOGOTA</v>
          </cell>
          <cell r="AC74">
            <v>19920</v>
          </cell>
          <cell r="AD74">
            <v>22410</v>
          </cell>
          <cell r="AE74">
            <v>6640</v>
          </cell>
          <cell r="AF74">
            <v>866.52</v>
          </cell>
          <cell r="AG74">
            <v>8300</v>
          </cell>
          <cell r="AH74">
            <v>337722.77</v>
          </cell>
        </row>
        <row r="75">
          <cell r="A75">
            <v>64</v>
          </cell>
          <cell r="B75">
            <v>79881503</v>
          </cell>
          <cell r="C75" t="str">
            <v>AVELINO</v>
          </cell>
          <cell r="D75" t="str">
            <v xml:space="preserve">GIOVANNY </v>
          </cell>
          <cell r="E75" t="str">
            <v>GIOVANNY  AVELINO</v>
          </cell>
          <cell r="F75" t="str">
            <v>AUX. INVENTARIOS</v>
          </cell>
          <cell r="G75" t="str">
            <v>FINANZAS Y ADMINISTRACION</v>
          </cell>
          <cell r="H75" t="str">
            <v>01-GF-DA-02</v>
          </cell>
          <cell r="I75" t="str">
            <v>INVENTARIOS</v>
          </cell>
          <cell r="J75" t="str">
            <v>ZONA FRANCA</v>
          </cell>
          <cell r="K75" t="str">
            <v>BOGOTA</v>
          </cell>
          <cell r="L75">
            <v>37791</v>
          </cell>
          <cell r="M75" t="str">
            <v>ACTIVO</v>
          </cell>
          <cell r="N75">
            <v>332000</v>
          </cell>
          <cell r="O75">
            <v>411112</v>
          </cell>
          <cell r="P75">
            <v>15</v>
          </cell>
          <cell r="Q75">
            <v>205556</v>
          </cell>
          <cell r="R75">
            <v>0</v>
          </cell>
          <cell r="S75">
            <v>18750</v>
          </cell>
          <cell r="T75">
            <v>224306</v>
          </cell>
          <cell r="U75">
            <v>6640</v>
          </cell>
          <cell r="V75">
            <v>5610</v>
          </cell>
          <cell r="W75">
            <v>0</v>
          </cell>
          <cell r="Y75">
            <v>0</v>
          </cell>
          <cell r="Z75">
            <v>12250</v>
          </cell>
          <cell r="AA75">
            <v>212056</v>
          </cell>
          <cell r="AB75" t="str">
            <v>NUEVO</v>
          </cell>
          <cell r="AC75">
            <v>19920</v>
          </cell>
          <cell r="AD75">
            <v>22410</v>
          </cell>
          <cell r="AE75">
            <v>6640</v>
          </cell>
          <cell r="AF75">
            <v>866.52</v>
          </cell>
          <cell r="AG75">
            <v>8300</v>
          </cell>
          <cell r="AH75">
            <v>270192.52</v>
          </cell>
        </row>
        <row r="76">
          <cell r="A76">
            <v>65</v>
          </cell>
          <cell r="B76">
            <v>80173536</v>
          </cell>
          <cell r="C76" t="str">
            <v>BLANCO MANTILLA</v>
          </cell>
          <cell r="D76" t="str">
            <v>FREDDY</v>
          </cell>
          <cell r="E76" t="str">
            <v>FREDDY BLANCO MANTILLA</v>
          </cell>
          <cell r="F76" t="str">
            <v>AUX. INVENTARIOS</v>
          </cell>
          <cell r="G76" t="str">
            <v>OPERACIONES</v>
          </cell>
          <cell r="H76" t="str">
            <v>01-GF-DA-02</v>
          </cell>
          <cell r="I76" t="str">
            <v>INVENTARIOS</v>
          </cell>
          <cell r="J76" t="str">
            <v>ZONA FRANCA</v>
          </cell>
          <cell r="K76" t="str">
            <v>BOGOTA</v>
          </cell>
          <cell r="L76">
            <v>37847</v>
          </cell>
          <cell r="M76" t="str">
            <v>ACTIVO</v>
          </cell>
          <cell r="N76">
            <v>332000</v>
          </cell>
          <cell r="O76">
            <v>546173</v>
          </cell>
          <cell r="P76">
            <v>17</v>
          </cell>
          <cell r="Q76">
            <v>309498.03333333333</v>
          </cell>
          <cell r="R76">
            <v>0</v>
          </cell>
          <cell r="S76">
            <v>21250</v>
          </cell>
          <cell r="T76">
            <v>330748.03333333333</v>
          </cell>
          <cell r="U76">
            <v>7525.3333333333339</v>
          </cell>
          <cell r="V76">
            <v>6350</v>
          </cell>
          <cell r="W76">
            <v>0</v>
          </cell>
          <cell r="Y76">
            <v>0</v>
          </cell>
          <cell r="Z76">
            <v>13875.333333333334</v>
          </cell>
          <cell r="AA76">
            <v>316872.7</v>
          </cell>
          <cell r="AB76" t="str">
            <v>NUEVO</v>
          </cell>
          <cell r="AC76">
            <v>22575.999999999996</v>
          </cell>
          <cell r="AD76">
            <v>25398</v>
          </cell>
          <cell r="AE76">
            <v>7525.333333333333</v>
          </cell>
          <cell r="AF76">
            <v>982.05599999999981</v>
          </cell>
          <cell r="AG76">
            <v>9406.6666666666661</v>
          </cell>
          <cell r="AH76">
            <v>382760.75599999999</v>
          </cell>
        </row>
        <row r="77">
          <cell r="I77" t="str">
            <v>Total INVENTARIOS</v>
          </cell>
          <cell r="O77">
            <v>1503457.5</v>
          </cell>
          <cell r="Q77">
            <v>788140.28333333333</v>
          </cell>
          <cell r="R77">
            <v>0</v>
          </cell>
          <cell r="S77">
            <v>58750</v>
          </cell>
          <cell r="T77">
            <v>846890.28333333333</v>
          </cell>
          <cell r="U77">
            <v>20805.333333333336</v>
          </cell>
          <cell r="V77">
            <v>17570</v>
          </cell>
          <cell r="W77">
            <v>0</v>
          </cell>
          <cell r="X77">
            <v>0</v>
          </cell>
          <cell r="Y77">
            <v>0</v>
          </cell>
          <cell r="Z77">
            <v>38375.333333333336</v>
          </cell>
          <cell r="AA77">
            <v>808514.95</v>
          </cell>
          <cell r="AC77">
            <v>62416</v>
          </cell>
          <cell r="AD77">
            <v>70218</v>
          </cell>
          <cell r="AE77">
            <v>20805.333333333332</v>
          </cell>
          <cell r="AF77">
            <v>2715.0959999999995</v>
          </cell>
          <cell r="AG77">
            <v>26006.666666666664</v>
          </cell>
          <cell r="AH77">
            <v>990676.04600000009</v>
          </cell>
        </row>
        <row r="78">
          <cell r="A78">
            <v>66</v>
          </cell>
          <cell r="B78">
            <v>79598397</v>
          </cell>
          <cell r="C78" t="str">
            <v xml:space="preserve"> BUITRAGO FORERO</v>
          </cell>
          <cell r="D78" t="str">
            <v>HENRY EDUARDO</v>
          </cell>
          <cell r="E78" t="str">
            <v>HENRY EDUARDO  BUITRAGO FORERO</v>
          </cell>
          <cell r="F78" t="str">
            <v>MENSAJERO</v>
          </cell>
          <cell r="G78" t="str">
            <v>OPERACIONES</v>
          </cell>
          <cell r="H78" t="str">
            <v>01-GF-SG-00</v>
          </cell>
          <cell r="I78" t="str">
            <v>OPERACIONES</v>
          </cell>
          <cell r="J78" t="str">
            <v>ZONA FRANCA</v>
          </cell>
          <cell r="K78" t="str">
            <v>BOGOTA</v>
          </cell>
          <cell r="L78">
            <v>37696</v>
          </cell>
          <cell r="M78" t="str">
            <v>ACTIVO</v>
          </cell>
          <cell r="N78">
            <v>332000</v>
          </cell>
          <cell r="O78">
            <v>411111.66666666669</v>
          </cell>
          <cell r="P78">
            <v>15</v>
          </cell>
          <cell r="Q78">
            <v>205555.83333333334</v>
          </cell>
          <cell r="R78">
            <v>127200</v>
          </cell>
          <cell r="S78">
            <v>18750</v>
          </cell>
          <cell r="T78">
            <v>351505.83333333337</v>
          </cell>
          <cell r="U78">
            <v>6640</v>
          </cell>
          <cell r="V78">
            <v>5610</v>
          </cell>
          <cell r="W78">
            <v>0</v>
          </cell>
          <cell r="Y78">
            <v>0</v>
          </cell>
          <cell r="Z78">
            <v>12250</v>
          </cell>
          <cell r="AA78">
            <v>339255.83333333337</v>
          </cell>
          <cell r="AB78" t="str">
            <v>000583260 BOGOTA</v>
          </cell>
          <cell r="AC78">
            <v>19920</v>
          </cell>
          <cell r="AD78">
            <v>22410</v>
          </cell>
          <cell r="AE78">
            <v>6640</v>
          </cell>
          <cell r="AF78">
            <v>7220.9999999999991</v>
          </cell>
          <cell r="AG78">
            <v>8300</v>
          </cell>
          <cell r="AH78">
            <v>403746.83333333337</v>
          </cell>
        </row>
        <row r="79">
          <cell r="I79" t="str">
            <v>Total OPERACIONES</v>
          </cell>
          <cell r="O79">
            <v>411111.66666666669</v>
          </cell>
          <cell r="Q79">
            <v>205555.83333333334</v>
          </cell>
          <cell r="R79">
            <v>127200</v>
          </cell>
          <cell r="S79">
            <v>18750</v>
          </cell>
          <cell r="T79">
            <v>351505.83333333337</v>
          </cell>
          <cell r="U79">
            <v>6640</v>
          </cell>
          <cell r="V79">
            <v>5610</v>
          </cell>
          <cell r="W79">
            <v>0</v>
          </cell>
          <cell r="X79">
            <v>0</v>
          </cell>
          <cell r="Y79">
            <v>0</v>
          </cell>
          <cell r="Z79">
            <v>12250</v>
          </cell>
          <cell r="AA79">
            <v>339255.83333333337</v>
          </cell>
          <cell r="AC79">
            <v>19920</v>
          </cell>
          <cell r="AD79">
            <v>22410</v>
          </cell>
          <cell r="AE79">
            <v>6640</v>
          </cell>
          <cell r="AF79">
            <v>7220.9999999999991</v>
          </cell>
          <cell r="AG79">
            <v>8300</v>
          </cell>
          <cell r="AH79">
            <v>403746.83333333337</v>
          </cell>
        </row>
        <row r="80">
          <cell r="A80">
            <v>67</v>
          </cell>
          <cell r="B80">
            <v>52871501</v>
          </cell>
          <cell r="C80" t="str">
            <v>HERNANDEZ ZAMORA</v>
          </cell>
          <cell r="D80" t="str">
            <v>ANGELICA PIEDAD</v>
          </cell>
          <cell r="E80" t="str">
            <v>ANGELICA PIEDAD HERNANDEZ ZAMORA</v>
          </cell>
          <cell r="F80" t="str">
            <v>VENDEDOR TARJETAS PREPAGO</v>
          </cell>
          <cell r="G80" t="str">
            <v>COMERCIAL</v>
          </cell>
          <cell r="H80" t="str">
            <v>01-GC-PR-02</v>
          </cell>
          <cell r="I80" t="str">
            <v>PREPAGO</v>
          </cell>
          <cell r="J80" t="str">
            <v>CRA 15</v>
          </cell>
          <cell r="K80" t="str">
            <v>BOGOTA</v>
          </cell>
          <cell r="L80">
            <v>37750</v>
          </cell>
          <cell r="M80" t="str">
            <v>ACTIVO</v>
          </cell>
          <cell r="N80">
            <v>332000</v>
          </cell>
          <cell r="O80">
            <v>320880</v>
          </cell>
          <cell r="P80">
            <v>15</v>
          </cell>
          <cell r="Q80">
            <v>0</v>
          </cell>
          <cell r="R80">
            <v>370304.5</v>
          </cell>
          <cell r="S80">
            <v>18750</v>
          </cell>
          <cell r="T80">
            <v>389054.5</v>
          </cell>
          <cell r="U80">
            <v>6640</v>
          </cell>
          <cell r="V80">
            <v>5610</v>
          </cell>
          <cell r="W80">
            <v>0</v>
          </cell>
          <cell r="X80">
            <v>47500</v>
          </cell>
          <cell r="Y80">
            <v>0</v>
          </cell>
          <cell r="Z80">
            <v>59750</v>
          </cell>
          <cell r="AA80">
            <v>329304.5</v>
          </cell>
          <cell r="AB80" t="str">
            <v>NUEVA</v>
          </cell>
          <cell r="AC80">
            <v>19920</v>
          </cell>
          <cell r="AD80">
            <v>22410</v>
          </cell>
          <cell r="AE80">
            <v>6640</v>
          </cell>
          <cell r="AF80">
            <v>866.52</v>
          </cell>
          <cell r="AG80">
            <v>8300</v>
          </cell>
          <cell r="AH80">
            <v>387441.02</v>
          </cell>
        </row>
        <row r="81">
          <cell r="A81">
            <v>68</v>
          </cell>
          <cell r="B81">
            <v>39629982</v>
          </cell>
          <cell r="C81" t="str">
            <v>LOPEZ GUERRERO</v>
          </cell>
          <cell r="D81" t="str">
            <v>ASTRID</v>
          </cell>
          <cell r="E81" t="str">
            <v>ASTRID LOPEZ GUERRERO</v>
          </cell>
          <cell r="F81" t="str">
            <v>VENDEDOR TARJETAS PREPAGO</v>
          </cell>
          <cell r="G81" t="str">
            <v>COMERCIAL</v>
          </cell>
          <cell r="H81" t="str">
            <v>01-GC-PR-02</v>
          </cell>
          <cell r="I81" t="str">
            <v>PREPAGO</v>
          </cell>
          <cell r="J81" t="str">
            <v>CRA 15</v>
          </cell>
          <cell r="K81" t="str">
            <v>BOGOTA</v>
          </cell>
          <cell r="L81">
            <v>37594</v>
          </cell>
          <cell r="M81" t="str">
            <v>ACTIVO</v>
          </cell>
          <cell r="N81">
            <v>332000</v>
          </cell>
          <cell r="O81">
            <v>0</v>
          </cell>
          <cell r="P81">
            <v>14</v>
          </cell>
          <cell r="Q81">
            <v>0</v>
          </cell>
          <cell r="R81">
            <v>594666</v>
          </cell>
          <cell r="S81">
            <v>17500</v>
          </cell>
          <cell r="T81">
            <v>612166</v>
          </cell>
          <cell r="U81">
            <v>6197.3333333333339</v>
          </cell>
          <cell r="V81">
            <v>5230</v>
          </cell>
          <cell r="W81">
            <v>0</v>
          </cell>
          <cell r="X81">
            <v>10696</v>
          </cell>
          <cell r="Y81">
            <v>0</v>
          </cell>
          <cell r="Z81">
            <v>22123.333333333336</v>
          </cell>
          <cell r="AA81">
            <v>590042.66666666663</v>
          </cell>
          <cell r="AB81">
            <v>2022015816732</v>
          </cell>
          <cell r="AC81">
            <v>19476.999999999996</v>
          </cell>
          <cell r="AD81">
            <v>20916</v>
          </cell>
          <cell r="AE81">
            <v>6197.333333333333</v>
          </cell>
          <cell r="AF81">
            <v>808.75199999999984</v>
          </cell>
          <cell r="AG81">
            <v>7746.6666666666661</v>
          </cell>
          <cell r="AH81">
            <v>645188.41866666672</v>
          </cell>
        </row>
        <row r="82">
          <cell r="A82">
            <v>69</v>
          </cell>
          <cell r="B82">
            <v>80778257</v>
          </cell>
          <cell r="C82" t="str">
            <v>MEDINA FONSECA</v>
          </cell>
          <cell r="D82" t="str">
            <v>EDWAR ALEXANDER</v>
          </cell>
          <cell r="E82" t="str">
            <v>EDWAR ALEXANDER MEDINA FONSECA</v>
          </cell>
          <cell r="F82" t="str">
            <v>VENDEDOR TARJETAS PREPAGO</v>
          </cell>
          <cell r="G82" t="str">
            <v>COMERCIAL</v>
          </cell>
          <cell r="H82" t="str">
            <v>01-GC-PR-02</v>
          </cell>
          <cell r="I82" t="str">
            <v>PREPAGO</v>
          </cell>
          <cell r="J82" t="str">
            <v>CRA 15</v>
          </cell>
          <cell r="K82" t="str">
            <v>BOGOTA</v>
          </cell>
          <cell r="L82">
            <v>37789</v>
          </cell>
          <cell r="M82" t="str">
            <v>ACTIVO</v>
          </cell>
          <cell r="N82">
            <v>332000</v>
          </cell>
          <cell r="O82">
            <v>320880</v>
          </cell>
          <cell r="P82">
            <v>13</v>
          </cell>
          <cell r="Q82">
            <v>139048</v>
          </cell>
          <cell r="R82">
            <v>0</v>
          </cell>
          <cell r="S82">
            <v>16250</v>
          </cell>
          <cell r="T82">
            <v>155298</v>
          </cell>
          <cell r="U82">
            <v>5754.666666666667</v>
          </cell>
          <cell r="V82">
            <v>4860</v>
          </cell>
          <cell r="W82">
            <v>0</v>
          </cell>
          <cell r="X82">
            <v>21392</v>
          </cell>
          <cell r="Y82">
            <v>0</v>
          </cell>
          <cell r="Z82">
            <v>32006.666666666668</v>
          </cell>
          <cell r="AA82">
            <v>123291.33333333333</v>
          </cell>
          <cell r="AB82" t="str">
            <v>NUEVO</v>
          </cell>
          <cell r="AC82">
            <v>19034</v>
          </cell>
          <cell r="AD82">
            <v>19422</v>
          </cell>
          <cell r="AE82">
            <v>5754.6666666666661</v>
          </cell>
          <cell r="AF82">
            <v>750.98399999999992</v>
          </cell>
          <cell r="AG82">
            <v>7193.333333333333</v>
          </cell>
          <cell r="AH82">
            <v>175446.31733333331</v>
          </cell>
        </row>
        <row r="83">
          <cell r="A83">
            <v>70</v>
          </cell>
          <cell r="B83">
            <v>24176505</v>
          </cell>
          <cell r="C83" t="str">
            <v xml:space="preserve">PARADA ACOSTA </v>
          </cell>
          <cell r="D83" t="str">
            <v>CLEMENCIA</v>
          </cell>
          <cell r="E83" t="str">
            <v xml:space="preserve">CLEMENCIA PARADA ACOSTA </v>
          </cell>
          <cell r="F83" t="str">
            <v>VENDEDOR TARJETAS PREPAGO</v>
          </cell>
          <cell r="G83" t="str">
            <v>COMERCIAL</v>
          </cell>
          <cell r="H83" t="str">
            <v>01-GC-PR-02</v>
          </cell>
          <cell r="I83" t="str">
            <v>PREPAGO</v>
          </cell>
          <cell r="J83" t="str">
            <v>CRA 15</v>
          </cell>
          <cell r="K83" t="str">
            <v>BOGOTA</v>
          </cell>
          <cell r="L83">
            <v>37634</v>
          </cell>
          <cell r="M83" t="str">
            <v>ACTIVO</v>
          </cell>
          <cell r="N83">
            <v>332000</v>
          </cell>
          <cell r="O83">
            <v>0</v>
          </cell>
          <cell r="P83">
            <v>15</v>
          </cell>
          <cell r="Q83">
            <v>0</v>
          </cell>
          <cell r="R83">
            <v>507579.5</v>
          </cell>
          <cell r="S83">
            <v>18750</v>
          </cell>
          <cell r="T83">
            <v>526329.5</v>
          </cell>
          <cell r="U83">
            <v>6640</v>
          </cell>
          <cell r="V83">
            <v>5610</v>
          </cell>
          <cell r="W83">
            <v>0</v>
          </cell>
          <cell r="Y83">
            <v>0</v>
          </cell>
          <cell r="Z83">
            <v>12250</v>
          </cell>
          <cell r="AA83">
            <v>514079.5</v>
          </cell>
          <cell r="AB83">
            <v>2022015820443</v>
          </cell>
          <cell r="AC83">
            <v>19920</v>
          </cell>
          <cell r="AD83">
            <v>22410</v>
          </cell>
          <cell r="AE83">
            <v>6640</v>
          </cell>
          <cell r="AF83">
            <v>866.52</v>
          </cell>
          <cell r="AG83">
            <v>8300</v>
          </cell>
          <cell r="AH83">
            <v>572216.02</v>
          </cell>
        </row>
        <row r="84">
          <cell r="A84">
            <v>71</v>
          </cell>
          <cell r="B84">
            <v>23474492</v>
          </cell>
          <cell r="C84" t="str">
            <v>PINEDA GOMEZ</v>
          </cell>
          <cell r="D84" t="str">
            <v>ANA BELEN</v>
          </cell>
          <cell r="E84" t="str">
            <v>ANA BELEN PINEDA GOMEZ</v>
          </cell>
          <cell r="F84" t="str">
            <v>VENDEDOR TARJETAS PREPAGO</v>
          </cell>
          <cell r="G84" t="str">
            <v>COMERCIAL</v>
          </cell>
          <cell r="H84" t="str">
            <v>01-GC-PR-02</v>
          </cell>
          <cell r="I84" t="str">
            <v>PREPAGO</v>
          </cell>
          <cell r="J84" t="str">
            <v>CRA 15</v>
          </cell>
          <cell r="K84" t="str">
            <v>BOGOTA</v>
          </cell>
          <cell r="L84">
            <v>37592</v>
          </cell>
          <cell r="M84" t="str">
            <v>ACTIVO</v>
          </cell>
          <cell r="N84">
            <v>332000</v>
          </cell>
          <cell r="O84">
            <v>0</v>
          </cell>
          <cell r="P84">
            <v>15</v>
          </cell>
          <cell r="Q84">
            <v>0</v>
          </cell>
          <cell r="R84">
            <v>343959</v>
          </cell>
          <cell r="S84">
            <v>18750</v>
          </cell>
          <cell r="T84">
            <v>362709</v>
          </cell>
          <cell r="U84">
            <v>6640</v>
          </cell>
          <cell r="V84">
            <v>5610</v>
          </cell>
          <cell r="W84">
            <v>0</v>
          </cell>
          <cell r="Y84">
            <v>0</v>
          </cell>
          <cell r="Z84">
            <v>12250</v>
          </cell>
          <cell r="AA84">
            <v>350459</v>
          </cell>
          <cell r="AB84">
            <v>2059015958629</v>
          </cell>
          <cell r="AC84">
            <v>19920</v>
          </cell>
          <cell r="AD84">
            <v>22410</v>
          </cell>
          <cell r="AE84">
            <v>6640</v>
          </cell>
          <cell r="AF84">
            <v>866.52</v>
          </cell>
          <cell r="AG84">
            <v>8300</v>
          </cell>
          <cell r="AH84">
            <v>408595.52</v>
          </cell>
        </row>
        <row r="85">
          <cell r="A85">
            <v>72</v>
          </cell>
          <cell r="B85">
            <v>51970396</v>
          </cell>
          <cell r="C85" t="str">
            <v>RICO MENDEZ</v>
          </cell>
          <cell r="D85" t="str">
            <v xml:space="preserve">YENNY ESPERANZA </v>
          </cell>
          <cell r="E85" t="str">
            <v>YENNY ESPERANZA  RICO MENDEZ</v>
          </cell>
          <cell r="F85" t="str">
            <v>SUPERVISOR</v>
          </cell>
          <cell r="G85" t="str">
            <v>COMERCIAL</v>
          </cell>
          <cell r="H85" t="str">
            <v>01-GC-PR-02</v>
          </cell>
          <cell r="I85" t="str">
            <v>PREPAGO</v>
          </cell>
          <cell r="J85" t="str">
            <v>CRA 15</v>
          </cell>
          <cell r="K85" t="str">
            <v>BOGOTA</v>
          </cell>
          <cell r="L85">
            <v>37530</v>
          </cell>
          <cell r="M85" t="str">
            <v>ACTIVO</v>
          </cell>
          <cell r="N85">
            <v>332000</v>
          </cell>
          <cell r="O85">
            <v>320880</v>
          </cell>
          <cell r="P85">
            <v>15</v>
          </cell>
          <cell r="Q85">
            <v>160440</v>
          </cell>
          <cell r="R85">
            <v>75000</v>
          </cell>
          <cell r="S85">
            <v>18750</v>
          </cell>
          <cell r="T85">
            <v>254190</v>
          </cell>
          <cell r="U85">
            <v>6640</v>
          </cell>
          <cell r="V85">
            <v>5610</v>
          </cell>
          <cell r="W85">
            <v>0</v>
          </cell>
          <cell r="Y85">
            <v>0</v>
          </cell>
          <cell r="Z85">
            <v>12250</v>
          </cell>
          <cell r="AA85">
            <v>241940</v>
          </cell>
          <cell r="AB85">
            <v>201615751304</v>
          </cell>
          <cell r="AC85">
            <v>19920</v>
          </cell>
          <cell r="AD85">
            <v>22410</v>
          </cell>
          <cell r="AE85">
            <v>6640</v>
          </cell>
          <cell r="AF85">
            <v>866.52</v>
          </cell>
          <cell r="AG85">
            <v>8300</v>
          </cell>
          <cell r="AH85">
            <v>300076.52</v>
          </cell>
        </row>
        <row r="86">
          <cell r="A86">
            <v>73</v>
          </cell>
          <cell r="B86">
            <v>39780774</v>
          </cell>
          <cell r="C86" t="str">
            <v xml:space="preserve">MANRIQUE </v>
          </cell>
          <cell r="D86" t="str">
            <v>BENEDICTA DEL CARMEN</v>
          </cell>
          <cell r="E86" t="str">
            <v xml:space="preserve">BENEDICTA DEL CARMEN MANRIQUE </v>
          </cell>
          <cell r="F86" t="str">
            <v>VENDEDOR TARJETAS PREPAGO</v>
          </cell>
          <cell r="G86" t="str">
            <v>COMERCIAL</v>
          </cell>
          <cell r="H86" t="str">
            <v>01-GC-PR-02</v>
          </cell>
          <cell r="I86" t="str">
            <v>PREPAGO</v>
          </cell>
          <cell r="J86" t="str">
            <v>CRA 15</v>
          </cell>
          <cell r="K86" t="str">
            <v>BOGOTA</v>
          </cell>
          <cell r="L86">
            <v>37769</v>
          </cell>
          <cell r="M86" t="str">
            <v>ACTIVO</v>
          </cell>
          <cell r="N86">
            <v>332000</v>
          </cell>
          <cell r="O86">
            <v>320880</v>
          </cell>
          <cell r="P86">
            <v>15</v>
          </cell>
          <cell r="Q86">
            <v>0</v>
          </cell>
          <cell r="R86">
            <v>419290</v>
          </cell>
          <cell r="S86">
            <v>18750</v>
          </cell>
          <cell r="T86">
            <v>438040</v>
          </cell>
          <cell r="U86">
            <v>6640</v>
          </cell>
          <cell r="V86">
            <v>5610</v>
          </cell>
          <cell r="W86">
            <v>0</v>
          </cell>
          <cell r="Y86">
            <v>0</v>
          </cell>
          <cell r="Z86">
            <v>12250</v>
          </cell>
          <cell r="AA86">
            <v>425790</v>
          </cell>
          <cell r="AB86" t="str">
            <v>NUEVA</v>
          </cell>
          <cell r="AC86">
            <v>19920</v>
          </cell>
          <cell r="AD86">
            <v>22410</v>
          </cell>
          <cell r="AE86">
            <v>6640</v>
          </cell>
          <cell r="AF86">
            <v>866.52</v>
          </cell>
          <cell r="AG86">
            <v>8300</v>
          </cell>
          <cell r="AH86">
            <v>483926.52</v>
          </cell>
        </row>
        <row r="87">
          <cell r="A87">
            <v>74</v>
          </cell>
          <cell r="B87">
            <v>28967983</v>
          </cell>
          <cell r="C87" t="str">
            <v>RIVEROS</v>
          </cell>
          <cell r="D87" t="str">
            <v xml:space="preserve">CRISTINA </v>
          </cell>
          <cell r="E87" t="str">
            <v>CRISTINA  RIVEROS</v>
          </cell>
          <cell r="F87" t="str">
            <v>VENDEDOR TARJETAS PREPAGO</v>
          </cell>
          <cell r="G87" t="str">
            <v>COMERCIAL</v>
          </cell>
          <cell r="H87" t="str">
            <v>01-GC-PR-02</v>
          </cell>
          <cell r="I87" t="str">
            <v>PREPAGO</v>
          </cell>
          <cell r="J87" t="str">
            <v>CRA 15</v>
          </cell>
          <cell r="K87" t="str">
            <v>BOGOTA</v>
          </cell>
          <cell r="L87">
            <v>37501</v>
          </cell>
          <cell r="M87" t="str">
            <v>ACTIVO</v>
          </cell>
          <cell r="N87">
            <v>332000</v>
          </cell>
          <cell r="O87">
            <v>0</v>
          </cell>
          <cell r="P87">
            <v>15</v>
          </cell>
          <cell r="Q87">
            <v>0</v>
          </cell>
          <cell r="R87">
            <v>290681</v>
          </cell>
          <cell r="S87">
            <v>18750</v>
          </cell>
          <cell r="T87">
            <v>309431</v>
          </cell>
          <cell r="U87">
            <v>6640</v>
          </cell>
          <cell r="V87">
            <v>5610</v>
          </cell>
          <cell r="W87">
            <v>0</v>
          </cell>
          <cell r="Y87">
            <v>0</v>
          </cell>
          <cell r="Z87">
            <v>12250</v>
          </cell>
          <cell r="AA87">
            <v>297181</v>
          </cell>
          <cell r="AB87">
            <v>2041015829908</v>
          </cell>
          <cell r="AC87">
            <v>19920</v>
          </cell>
          <cell r="AD87">
            <v>22410</v>
          </cell>
          <cell r="AE87">
            <v>6640</v>
          </cell>
          <cell r="AF87">
            <v>866.52</v>
          </cell>
          <cell r="AG87">
            <v>8300</v>
          </cell>
          <cell r="AH87">
            <v>355317.52</v>
          </cell>
        </row>
        <row r="88">
          <cell r="A88">
            <v>75</v>
          </cell>
          <cell r="B88">
            <v>79503059</v>
          </cell>
          <cell r="C88" t="str">
            <v>SANCHEZ VALERO</v>
          </cell>
          <cell r="D88" t="str">
            <v>CARLOS EDUARDO</v>
          </cell>
          <cell r="E88" t="str">
            <v>CARLOS EDUARDO SANCHEZ VALERO</v>
          </cell>
          <cell r="F88" t="str">
            <v>VENDEDOR TARJETAS PREPAGO</v>
          </cell>
          <cell r="G88" t="str">
            <v>COMERCIAL</v>
          </cell>
          <cell r="H88" t="str">
            <v>01-GC-PR-02</v>
          </cell>
          <cell r="I88" t="str">
            <v>PREPAGO</v>
          </cell>
          <cell r="J88" t="str">
            <v>CRA 15</v>
          </cell>
          <cell r="K88" t="str">
            <v>BOGOTA</v>
          </cell>
          <cell r="L88">
            <v>37501</v>
          </cell>
          <cell r="M88" t="str">
            <v>ACTIVO</v>
          </cell>
          <cell r="N88">
            <v>332000</v>
          </cell>
          <cell r="O88">
            <v>0</v>
          </cell>
          <cell r="P88">
            <v>14</v>
          </cell>
          <cell r="Q88">
            <v>0</v>
          </cell>
          <cell r="R88">
            <v>685900.5</v>
          </cell>
          <cell r="S88">
            <v>17500</v>
          </cell>
          <cell r="T88">
            <v>703400.5</v>
          </cell>
          <cell r="U88">
            <v>6197.3333333333339</v>
          </cell>
          <cell r="V88">
            <v>5230</v>
          </cell>
          <cell r="W88">
            <v>0</v>
          </cell>
          <cell r="X88">
            <v>10696</v>
          </cell>
          <cell r="Y88">
            <v>0</v>
          </cell>
          <cell r="Z88">
            <v>22123.333333333336</v>
          </cell>
          <cell r="AA88">
            <v>681277.16666666663</v>
          </cell>
          <cell r="AB88">
            <v>2041015829873</v>
          </cell>
          <cell r="AC88">
            <v>19476.999999999996</v>
          </cell>
          <cell r="AD88">
            <v>20916</v>
          </cell>
          <cell r="AE88">
            <v>6197.333333333333</v>
          </cell>
          <cell r="AF88">
            <v>808.75199999999984</v>
          </cell>
          <cell r="AG88">
            <v>7746.6666666666661</v>
          </cell>
          <cell r="AH88">
            <v>736422.91866666672</v>
          </cell>
        </row>
        <row r="89">
          <cell r="A89">
            <v>76</v>
          </cell>
          <cell r="B89">
            <v>80727930</v>
          </cell>
          <cell r="C89" t="str">
            <v>QUIÑONES CELY</v>
          </cell>
          <cell r="D89" t="str">
            <v>JAIME EDISON</v>
          </cell>
          <cell r="E89" t="str">
            <v>JAIME EDISON QUIÑONES CELY</v>
          </cell>
          <cell r="F89" t="str">
            <v>VENDEDOR TARJETAS PREPAGO</v>
          </cell>
          <cell r="G89" t="str">
            <v>COMERCIAL</v>
          </cell>
          <cell r="H89" t="str">
            <v>01-GC-PR-02</v>
          </cell>
          <cell r="I89" t="str">
            <v>PREPAGO</v>
          </cell>
          <cell r="J89" t="str">
            <v>ZONA FRANCA</v>
          </cell>
          <cell r="K89" t="str">
            <v>BOGOTA</v>
          </cell>
          <cell r="L89">
            <v>37796</v>
          </cell>
          <cell r="M89" t="str">
            <v>ACTIVO</v>
          </cell>
          <cell r="N89">
            <v>332000</v>
          </cell>
          <cell r="O89">
            <v>320880</v>
          </cell>
          <cell r="P89">
            <v>15</v>
          </cell>
          <cell r="Q89">
            <v>160440</v>
          </cell>
          <cell r="R89">
            <v>0</v>
          </cell>
          <cell r="S89">
            <v>18750</v>
          </cell>
          <cell r="T89">
            <v>179190</v>
          </cell>
          <cell r="U89">
            <v>6640</v>
          </cell>
          <cell r="V89">
            <v>5610</v>
          </cell>
          <cell r="W89">
            <v>0</v>
          </cell>
          <cell r="Y89">
            <v>0</v>
          </cell>
          <cell r="Z89">
            <v>12250</v>
          </cell>
          <cell r="AA89">
            <v>166940</v>
          </cell>
          <cell r="AB89" t="str">
            <v>NUEVO</v>
          </cell>
          <cell r="AC89">
            <v>19920</v>
          </cell>
          <cell r="AD89">
            <v>22410</v>
          </cell>
          <cell r="AE89">
            <v>6640</v>
          </cell>
          <cell r="AF89">
            <v>866.52</v>
          </cell>
          <cell r="AG89">
            <v>8300</v>
          </cell>
          <cell r="AH89">
            <v>225076.52000000002</v>
          </cell>
        </row>
        <row r="90">
          <cell r="A90">
            <v>77</v>
          </cell>
          <cell r="B90">
            <v>31710112</v>
          </cell>
          <cell r="C90" t="str">
            <v>GOMEZ RUIZ</v>
          </cell>
          <cell r="D90" t="str">
            <v>PAULA ANDREA</v>
          </cell>
          <cell r="E90" t="str">
            <v>PAULA ANDREA GOMEZ RUIZ</v>
          </cell>
          <cell r="F90" t="str">
            <v>VENDEDOR TARJETAS PREPAGO</v>
          </cell>
          <cell r="G90" t="str">
            <v>COMERCIAL</v>
          </cell>
          <cell r="H90" t="str">
            <v>01-GC-PR-02</v>
          </cell>
          <cell r="I90" t="str">
            <v>PREPAGO</v>
          </cell>
          <cell r="J90" t="str">
            <v>ZONA FRANCA</v>
          </cell>
          <cell r="K90" t="str">
            <v>BOGOTA</v>
          </cell>
          <cell r="L90">
            <v>37804</v>
          </cell>
          <cell r="M90" t="str">
            <v>ACTIVO</v>
          </cell>
          <cell r="N90">
            <v>332000</v>
          </cell>
          <cell r="O90">
            <v>320880</v>
          </cell>
          <cell r="P90">
            <v>15</v>
          </cell>
          <cell r="Q90">
            <v>0</v>
          </cell>
          <cell r="R90">
            <v>230074</v>
          </cell>
          <cell r="S90">
            <v>18750</v>
          </cell>
          <cell r="T90">
            <v>248824</v>
          </cell>
          <cell r="U90">
            <v>6640</v>
          </cell>
          <cell r="V90">
            <v>5610</v>
          </cell>
          <cell r="W90">
            <v>0</v>
          </cell>
          <cell r="Y90">
            <v>0</v>
          </cell>
          <cell r="Z90">
            <v>12250</v>
          </cell>
          <cell r="AA90">
            <v>236574</v>
          </cell>
          <cell r="AB90" t="str">
            <v>NUEVO</v>
          </cell>
          <cell r="AC90">
            <v>19920</v>
          </cell>
          <cell r="AD90">
            <v>22410</v>
          </cell>
          <cell r="AE90">
            <v>6640</v>
          </cell>
          <cell r="AF90">
            <v>866.52</v>
          </cell>
          <cell r="AG90">
            <v>8300</v>
          </cell>
          <cell r="AH90">
            <v>294710.52</v>
          </cell>
        </row>
        <row r="91">
          <cell r="A91">
            <v>78</v>
          </cell>
          <cell r="B91">
            <v>80736570</v>
          </cell>
          <cell r="C91" t="str">
            <v>MARTINEZ CHACON</v>
          </cell>
          <cell r="D91" t="str">
            <v>JUAN MIGUEL</v>
          </cell>
          <cell r="E91" t="str">
            <v>JUAN MIGUEL MARTINEZ CHACON</v>
          </cell>
          <cell r="F91" t="str">
            <v>VENDEDOR TARJETAS PREPAGO</v>
          </cell>
          <cell r="G91" t="str">
            <v>COMERCIAL</v>
          </cell>
          <cell r="H91" t="str">
            <v>01-GC-PR-02</v>
          </cell>
          <cell r="I91" t="str">
            <v>PREPAGO</v>
          </cell>
          <cell r="J91" t="str">
            <v>ZONA FRANCA</v>
          </cell>
          <cell r="K91" t="str">
            <v>BOGOTA</v>
          </cell>
          <cell r="L91">
            <v>37809</v>
          </cell>
          <cell r="M91" t="str">
            <v>ACTIVO</v>
          </cell>
          <cell r="N91">
            <v>332000</v>
          </cell>
          <cell r="O91">
            <v>320880</v>
          </cell>
          <cell r="P91">
            <v>15</v>
          </cell>
          <cell r="Q91">
            <v>160440</v>
          </cell>
          <cell r="R91">
            <v>0</v>
          </cell>
          <cell r="S91">
            <v>18750</v>
          </cell>
          <cell r="T91">
            <v>179190</v>
          </cell>
          <cell r="U91">
            <v>6640</v>
          </cell>
          <cell r="V91">
            <v>5610</v>
          </cell>
          <cell r="W91">
            <v>0</v>
          </cell>
          <cell r="Y91">
            <v>0</v>
          </cell>
          <cell r="Z91">
            <v>12250</v>
          </cell>
          <cell r="AA91">
            <v>166940</v>
          </cell>
          <cell r="AB91">
            <v>2059016005731</v>
          </cell>
          <cell r="AC91">
            <v>19920</v>
          </cell>
          <cell r="AD91">
            <v>22410</v>
          </cell>
          <cell r="AE91">
            <v>6640</v>
          </cell>
          <cell r="AF91">
            <v>866.52</v>
          </cell>
          <cell r="AG91">
            <v>8300</v>
          </cell>
          <cell r="AH91">
            <v>225076.52000000002</v>
          </cell>
        </row>
        <row r="92">
          <cell r="A92">
            <v>79</v>
          </cell>
          <cell r="B92">
            <v>16889448</v>
          </cell>
          <cell r="C92" t="str">
            <v>ARISTIZABAL VALLEJO</v>
          </cell>
          <cell r="D92" t="str">
            <v>JUAN CARLOS</v>
          </cell>
          <cell r="E92" t="str">
            <v>JUAN CARLOS ARISTIZABAL VALLEJO</v>
          </cell>
          <cell r="F92" t="str">
            <v>VENDEDOR TARJETAS PREPAGO</v>
          </cell>
          <cell r="G92" t="str">
            <v>COMERCIAL</v>
          </cell>
          <cell r="H92" t="str">
            <v>01-GC-PR-02</v>
          </cell>
          <cell r="I92" t="str">
            <v>PREPAGO</v>
          </cell>
          <cell r="J92" t="str">
            <v>CRA 15</v>
          </cell>
          <cell r="K92" t="str">
            <v>BOGOTA</v>
          </cell>
          <cell r="L92">
            <v>37750</v>
          </cell>
          <cell r="M92" t="str">
            <v>ACTIVO</v>
          </cell>
          <cell r="N92">
            <v>332000</v>
          </cell>
          <cell r="O92">
            <v>0</v>
          </cell>
          <cell r="P92">
            <v>15</v>
          </cell>
          <cell r="Q92">
            <v>0</v>
          </cell>
          <cell r="R92">
            <v>932878.5</v>
          </cell>
          <cell r="S92">
            <v>18750</v>
          </cell>
          <cell r="T92">
            <v>951628.5</v>
          </cell>
          <cell r="U92">
            <v>6640</v>
          </cell>
          <cell r="V92">
            <v>5610</v>
          </cell>
          <cell r="W92">
            <v>0</v>
          </cell>
          <cell r="Y92">
            <v>0</v>
          </cell>
          <cell r="Z92">
            <v>12250</v>
          </cell>
          <cell r="AA92">
            <v>939378.5</v>
          </cell>
          <cell r="AB92">
            <v>2022015836172</v>
          </cell>
          <cell r="AC92">
            <v>19920</v>
          </cell>
          <cell r="AD92">
            <v>22410</v>
          </cell>
          <cell r="AE92">
            <v>6640</v>
          </cell>
          <cell r="AF92">
            <v>866.52</v>
          </cell>
          <cell r="AG92">
            <v>8300</v>
          </cell>
          <cell r="AH92">
            <v>997515.02</v>
          </cell>
        </row>
        <row r="93">
          <cell r="A93">
            <v>80</v>
          </cell>
          <cell r="B93">
            <v>16775727</v>
          </cell>
          <cell r="C93" t="str">
            <v>CEBALLOS MARQUEZ</v>
          </cell>
          <cell r="D93" t="str">
            <v xml:space="preserve">JORGE ELIECER </v>
          </cell>
          <cell r="E93" t="str">
            <v>JORGE ELIECER  CEBALLOS MARQUEZ</v>
          </cell>
          <cell r="F93" t="str">
            <v>VENDEDOR TARJETAS PREPAGO</v>
          </cell>
          <cell r="G93" t="str">
            <v>COMERCIAL</v>
          </cell>
          <cell r="H93" t="str">
            <v>02-GC-PR-02</v>
          </cell>
          <cell r="I93" t="str">
            <v>PREPAGO</v>
          </cell>
          <cell r="J93" t="str">
            <v>CELLSTAR</v>
          </cell>
          <cell r="K93" t="str">
            <v>CALI</v>
          </cell>
          <cell r="L93">
            <v>37530</v>
          </cell>
          <cell r="M93" t="str">
            <v>ACTIVO</v>
          </cell>
          <cell r="N93">
            <v>332000</v>
          </cell>
          <cell r="O93">
            <v>400000</v>
          </cell>
          <cell r="P93">
            <v>15</v>
          </cell>
          <cell r="Q93">
            <v>200000</v>
          </cell>
          <cell r="R93">
            <v>450000</v>
          </cell>
          <cell r="S93">
            <v>0</v>
          </cell>
          <cell r="T93">
            <v>650000</v>
          </cell>
          <cell r="U93">
            <v>6640</v>
          </cell>
          <cell r="V93">
            <v>5610</v>
          </cell>
          <cell r="W93">
            <v>0</v>
          </cell>
          <cell r="X93">
            <v>89301</v>
          </cell>
          <cell r="Y93">
            <v>0</v>
          </cell>
          <cell r="Z93">
            <v>101551</v>
          </cell>
          <cell r="AA93">
            <v>548449</v>
          </cell>
          <cell r="AB93">
            <v>3005011520964</v>
          </cell>
          <cell r="AC93">
            <v>19920</v>
          </cell>
          <cell r="AD93">
            <v>22410</v>
          </cell>
          <cell r="AE93">
            <v>6640</v>
          </cell>
          <cell r="AF93">
            <v>866.52</v>
          </cell>
          <cell r="AG93">
            <v>8300</v>
          </cell>
          <cell r="AH93">
            <v>606585.52</v>
          </cell>
        </row>
        <row r="94">
          <cell r="A94">
            <v>81</v>
          </cell>
          <cell r="B94">
            <v>94425132</v>
          </cell>
          <cell r="C94" t="str">
            <v>FRANCO BONILLA</v>
          </cell>
          <cell r="D94" t="str">
            <v xml:space="preserve">CARLOS ALBERTO </v>
          </cell>
          <cell r="E94" t="str">
            <v>CARLOS ALBERTO  FRANCO BONILLA</v>
          </cell>
          <cell r="F94" t="str">
            <v>VENDEDOR TARJETAS PREPAGO</v>
          </cell>
          <cell r="G94" t="str">
            <v>COMERCIAL</v>
          </cell>
          <cell r="H94" t="str">
            <v>02-GC-PR-02</v>
          </cell>
          <cell r="I94" t="str">
            <v>PREPAGO</v>
          </cell>
          <cell r="J94" t="str">
            <v>CELLSTAR</v>
          </cell>
          <cell r="K94" t="str">
            <v>CALI</v>
          </cell>
          <cell r="L94">
            <v>37530</v>
          </cell>
          <cell r="M94" t="str">
            <v>ACTIVO</v>
          </cell>
          <cell r="N94">
            <v>332000</v>
          </cell>
          <cell r="O94">
            <v>0</v>
          </cell>
          <cell r="P94">
            <v>15</v>
          </cell>
          <cell r="Q94">
            <v>0</v>
          </cell>
          <cell r="R94">
            <v>432731.5</v>
          </cell>
          <cell r="S94">
            <v>18750</v>
          </cell>
          <cell r="T94">
            <v>451481.5</v>
          </cell>
          <cell r="U94">
            <v>6640</v>
          </cell>
          <cell r="V94">
            <v>5610</v>
          </cell>
          <cell r="W94">
            <v>0</v>
          </cell>
          <cell r="Y94">
            <v>0</v>
          </cell>
          <cell r="Z94">
            <v>12250</v>
          </cell>
          <cell r="AA94">
            <v>439231.5</v>
          </cell>
          <cell r="AB94">
            <v>3006892555</v>
          </cell>
          <cell r="AC94">
            <v>19920</v>
          </cell>
          <cell r="AD94">
            <v>22410</v>
          </cell>
          <cell r="AE94">
            <v>6640</v>
          </cell>
          <cell r="AF94">
            <v>866.52</v>
          </cell>
          <cell r="AG94">
            <v>8300</v>
          </cell>
          <cell r="AH94">
            <v>497368.02</v>
          </cell>
        </row>
        <row r="95">
          <cell r="A95">
            <v>82</v>
          </cell>
          <cell r="B95">
            <v>14576555</v>
          </cell>
          <cell r="C95" t="str">
            <v>GOMEZ APOLINDAR</v>
          </cell>
          <cell r="D95" t="str">
            <v xml:space="preserve">RICARDO </v>
          </cell>
          <cell r="E95" t="str">
            <v>RICARDO  GOMEZ APOLINDAR</v>
          </cell>
          <cell r="F95" t="str">
            <v>VENDEDOR TARJETAS PREPAGO</v>
          </cell>
          <cell r="G95" t="str">
            <v>COMERCIAL</v>
          </cell>
          <cell r="H95" t="str">
            <v>02-GC-PR-02</v>
          </cell>
          <cell r="I95" t="str">
            <v>PREPAGO</v>
          </cell>
          <cell r="J95" t="str">
            <v>CELLSTAR</v>
          </cell>
          <cell r="K95" t="str">
            <v>CALI</v>
          </cell>
          <cell r="L95">
            <v>37530</v>
          </cell>
          <cell r="M95" t="str">
            <v>ACTIVO</v>
          </cell>
          <cell r="N95">
            <v>332000</v>
          </cell>
          <cell r="O95">
            <v>0</v>
          </cell>
          <cell r="P95">
            <v>15</v>
          </cell>
          <cell r="Q95">
            <v>0</v>
          </cell>
          <cell r="R95">
            <v>711142</v>
          </cell>
          <cell r="S95">
            <v>18750</v>
          </cell>
          <cell r="T95">
            <v>729892</v>
          </cell>
          <cell r="U95">
            <v>6640</v>
          </cell>
          <cell r="V95">
            <v>5610</v>
          </cell>
          <cell r="W95">
            <v>0</v>
          </cell>
          <cell r="Y95">
            <v>0</v>
          </cell>
          <cell r="Z95">
            <v>12250</v>
          </cell>
          <cell r="AA95">
            <v>717642</v>
          </cell>
          <cell r="AB95">
            <v>3037005296652</v>
          </cell>
          <cell r="AC95">
            <v>19920</v>
          </cell>
          <cell r="AD95">
            <v>22410</v>
          </cell>
          <cell r="AE95">
            <v>6640</v>
          </cell>
          <cell r="AF95">
            <v>866.52</v>
          </cell>
          <cell r="AG95">
            <v>8300</v>
          </cell>
          <cell r="AH95">
            <v>775778.52</v>
          </cell>
        </row>
        <row r="96">
          <cell r="A96">
            <v>83</v>
          </cell>
          <cell r="B96">
            <v>75048174</v>
          </cell>
          <cell r="C96" t="str">
            <v>GRISALES MURILLO</v>
          </cell>
          <cell r="D96" t="str">
            <v xml:space="preserve">JOSE ORAN </v>
          </cell>
          <cell r="E96" t="str">
            <v>JOSE ORAN  GRISALES MURILLO</v>
          </cell>
          <cell r="F96" t="str">
            <v>VENDEDOR TARJETAS PREPAGO</v>
          </cell>
          <cell r="G96" t="str">
            <v>COMERCIAL</v>
          </cell>
          <cell r="H96" t="str">
            <v>02-GC-PR-02</v>
          </cell>
          <cell r="I96" t="str">
            <v>PREPAGO</v>
          </cell>
          <cell r="J96" t="str">
            <v>CELLSTAR</v>
          </cell>
          <cell r="K96" t="str">
            <v>CALI</v>
          </cell>
          <cell r="L96">
            <v>37530</v>
          </cell>
          <cell r="M96" t="str">
            <v>ACTIVO</v>
          </cell>
          <cell r="N96">
            <v>332000</v>
          </cell>
          <cell r="O96">
            <v>0</v>
          </cell>
          <cell r="P96">
            <v>15</v>
          </cell>
          <cell r="Q96">
            <v>0</v>
          </cell>
          <cell r="R96">
            <v>390319</v>
          </cell>
          <cell r="S96">
            <v>18750</v>
          </cell>
          <cell r="T96">
            <v>409069</v>
          </cell>
          <cell r="U96">
            <v>6640</v>
          </cell>
          <cell r="V96">
            <v>5610</v>
          </cell>
          <cell r="W96">
            <v>0</v>
          </cell>
          <cell r="Y96">
            <v>0</v>
          </cell>
          <cell r="Z96">
            <v>12250</v>
          </cell>
          <cell r="AA96">
            <v>396819</v>
          </cell>
          <cell r="AB96">
            <v>3037005296772</v>
          </cell>
          <cell r="AC96">
            <v>19920</v>
          </cell>
          <cell r="AD96">
            <v>22410</v>
          </cell>
          <cell r="AE96">
            <v>6640</v>
          </cell>
          <cell r="AF96">
            <v>866.52</v>
          </cell>
          <cell r="AG96">
            <v>8300</v>
          </cell>
          <cell r="AH96">
            <v>454955.52000000002</v>
          </cell>
        </row>
        <row r="97">
          <cell r="A97">
            <v>84</v>
          </cell>
          <cell r="B97">
            <v>19433759</v>
          </cell>
          <cell r="C97" t="str">
            <v>SANCHEZ GIRALDO</v>
          </cell>
          <cell r="D97" t="str">
            <v xml:space="preserve">JULIO ROBERTO </v>
          </cell>
          <cell r="E97" t="str">
            <v>JULIO ROBERTO  SANCHEZ GIRALDO</v>
          </cell>
          <cell r="F97" t="str">
            <v>VENDEDOR TARJETAS PREPAGO</v>
          </cell>
          <cell r="G97" t="str">
            <v>COMERCIAL</v>
          </cell>
          <cell r="H97" t="str">
            <v>02-GC-PR-02</v>
          </cell>
          <cell r="I97" t="str">
            <v>PREPAGO</v>
          </cell>
          <cell r="J97" t="str">
            <v>CELLSTAR</v>
          </cell>
          <cell r="K97" t="str">
            <v>CALI</v>
          </cell>
          <cell r="L97">
            <v>37665</v>
          </cell>
          <cell r="M97" t="str">
            <v>ACTIVO</v>
          </cell>
          <cell r="N97">
            <v>332000</v>
          </cell>
          <cell r="O97">
            <v>0</v>
          </cell>
          <cell r="P97">
            <v>15</v>
          </cell>
          <cell r="Q97">
            <v>0</v>
          </cell>
          <cell r="R97">
            <v>385922</v>
          </cell>
          <cell r="S97">
            <v>18750</v>
          </cell>
          <cell r="T97">
            <v>404672</v>
          </cell>
          <cell r="U97">
            <v>6640</v>
          </cell>
          <cell r="V97">
            <v>5610</v>
          </cell>
          <cell r="W97">
            <v>0</v>
          </cell>
          <cell r="Y97">
            <v>0</v>
          </cell>
          <cell r="Z97">
            <v>12250</v>
          </cell>
          <cell r="AA97">
            <v>392422</v>
          </cell>
          <cell r="AB97">
            <v>3065007093145</v>
          </cell>
          <cell r="AC97">
            <v>19920</v>
          </cell>
          <cell r="AD97">
            <v>22410</v>
          </cell>
          <cell r="AE97">
            <v>6640</v>
          </cell>
          <cell r="AF97">
            <v>866.52</v>
          </cell>
          <cell r="AG97">
            <v>8300</v>
          </cell>
          <cell r="AH97">
            <v>450558.52</v>
          </cell>
        </row>
        <row r="98">
          <cell r="A98">
            <v>85</v>
          </cell>
          <cell r="B98">
            <v>80232761</v>
          </cell>
          <cell r="C98" t="str">
            <v>TRONCOSO SALGAR</v>
          </cell>
          <cell r="D98" t="str">
            <v>DANIEL</v>
          </cell>
          <cell r="E98" t="str">
            <v>DANIEL TRONCOSO SALGAR</v>
          </cell>
          <cell r="F98" t="str">
            <v>VENDEDOR TARJETAS PREPAGO</v>
          </cell>
          <cell r="G98" t="str">
            <v>COMERCIAL</v>
          </cell>
          <cell r="H98" t="str">
            <v>01-GC-PR-02</v>
          </cell>
          <cell r="I98" t="str">
            <v>PREPAGO</v>
          </cell>
          <cell r="J98" t="str">
            <v>ZONA FRANCA</v>
          </cell>
          <cell r="K98" t="str">
            <v>BOGOTA</v>
          </cell>
          <cell r="L98">
            <v>37828</v>
          </cell>
          <cell r="M98" t="str">
            <v>ACTIVO</v>
          </cell>
          <cell r="N98">
            <v>332000</v>
          </cell>
          <cell r="O98">
            <v>320880</v>
          </cell>
          <cell r="P98">
            <v>15</v>
          </cell>
          <cell r="Q98">
            <v>160440</v>
          </cell>
          <cell r="R98">
            <v>0</v>
          </cell>
          <cell r="S98">
            <v>18750</v>
          </cell>
          <cell r="T98">
            <v>179190</v>
          </cell>
          <cell r="U98">
            <v>6640</v>
          </cell>
          <cell r="V98">
            <v>5610</v>
          </cell>
          <cell r="W98">
            <v>0</v>
          </cell>
          <cell r="Y98">
            <v>0</v>
          </cell>
          <cell r="Z98">
            <v>12250</v>
          </cell>
          <cell r="AA98">
            <v>166940</v>
          </cell>
          <cell r="AB98" t="str">
            <v>NUEVO</v>
          </cell>
          <cell r="AC98">
            <v>19920</v>
          </cell>
          <cell r="AD98">
            <v>22410</v>
          </cell>
          <cell r="AE98">
            <v>6640</v>
          </cell>
          <cell r="AF98">
            <v>866.52</v>
          </cell>
          <cell r="AG98">
            <v>8300</v>
          </cell>
          <cell r="AH98">
            <v>225076.52000000002</v>
          </cell>
        </row>
        <row r="99">
          <cell r="A99">
            <v>86</v>
          </cell>
          <cell r="B99">
            <v>79454934</v>
          </cell>
          <cell r="C99" t="str">
            <v>ESPINEL FLOREZ</v>
          </cell>
          <cell r="D99" t="str">
            <v>ALVARO</v>
          </cell>
          <cell r="E99" t="str">
            <v>ALVARO ESPINEL FLOREZ</v>
          </cell>
          <cell r="F99" t="str">
            <v>VENDEDOR TARJETAS PREPAGO</v>
          </cell>
          <cell r="G99" t="str">
            <v>COMERCIAL</v>
          </cell>
          <cell r="H99" t="str">
            <v>01-GC-PR-02</v>
          </cell>
          <cell r="I99" t="str">
            <v>PREPAGO</v>
          </cell>
          <cell r="J99" t="str">
            <v>ZONA FRANCA</v>
          </cell>
          <cell r="K99" t="str">
            <v>BOGOTA</v>
          </cell>
          <cell r="L99">
            <v>37834</v>
          </cell>
          <cell r="M99" t="str">
            <v>ACTIVO</v>
          </cell>
          <cell r="N99">
            <v>332000</v>
          </cell>
          <cell r="O99">
            <v>166000</v>
          </cell>
          <cell r="P99">
            <v>15</v>
          </cell>
          <cell r="Q99">
            <v>83000</v>
          </cell>
          <cell r="R99">
            <v>0</v>
          </cell>
          <cell r="S99">
            <v>0</v>
          </cell>
          <cell r="T99">
            <v>83000</v>
          </cell>
          <cell r="U99">
            <v>6640</v>
          </cell>
          <cell r="V99">
            <v>0</v>
          </cell>
          <cell r="W99">
            <v>0</v>
          </cell>
          <cell r="Y99">
            <v>0</v>
          </cell>
          <cell r="Z99">
            <v>6640</v>
          </cell>
          <cell r="AA99">
            <v>76360</v>
          </cell>
          <cell r="AB99" t="str">
            <v>NUEVO</v>
          </cell>
          <cell r="AC99">
            <v>19920</v>
          </cell>
          <cell r="AD99">
            <v>0</v>
          </cell>
          <cell r="AE99">
            <v>0</v>
          </cell>
          <cell r="AF99">
            <v>866.52</v>
          </cell>
          <cell r="AG99">
            <v>8300</v>
          </cell>
          <cell r="AH99">
            <v>105446.52</v>
          </cell>
        </row>
        <row r="100">
          <cell r="A100">
            <v>87</v>
          </cell>
          <cell r="B100">
            <v>79343274</v>
          </cell>
          <cell r="C100" t="str">
            <v>SANCHEZ QUCASAQUE</v>
          </cell>
          <cell r="D100" t="str">
            <v>JOSE WILLIAM</v>
          </cell>
          <cell r="E100" t="str">
            <v>JOSE WILLIAM SANCHEZ QUCASAQUE</v>
          </cell>
          <cell r="F100" t="str">
            <v>VENDEDOR TARJETAS PREPAGO</v>
          </cell>
          <cell r="G100" t="str">
            <v>COMERCIAL</v>
          </cell>
          <cell r="H100" t="str">
            <v>01-GC-PR-02</v>
          </cell>
          <cell r="I100" t="str">
            <v>PREPAGO</v>
          </cell>
          <cell r="J100" t="str">
            <v>ZONA FRANCA</v>
          </cell>
          <cell r="K100" t="str">
            <v>BOGOTA</v>
          </cell>
          <cell r="L100">
            <v>37834</v>
          </cell>
          <cell r="M100" t="str">
            <v>ACTIVO</v>
          </cell>
          <cell r="N100">
            <v>332000</v>
          </cell>
          <cell r="O100">
            <v>166000</v>
          </cell>
          <cell r="P100">
            <v>15</v>
          </cell>
          <cell r="Q100">
            <v>83000</v>
          </cell>
          <cell r="R100">
            <v>0</v>
          </cell>
          <cell r="S100">
            <v>0</v>
          </cell>
          <cell r="T100">
            <v>83000</v>
          </cell>
          <cell r="U100">
            <v>6640</v>
          </cell>
          <cell r="V100">
            <v>0</v>
          </cell>
          <cell r="W100">
            <v>0</v>
          </cell>
          <cell r="Y100">
            <v>0</v>
          </cell>
          <cell r="Z100">
            <v>6640</v>
          </cell>
          <cell r="AA100">
            <v>76360</v>
          </cell>
          <cell r="AB100" t="str">
            <v>NUEVO</v>
          </cell>
          <cell r="AC100">
            <v>19920</v>
          </cell>
          <cell r="AD100">
            <v>0</v>
          </cell>
          <cell r="AE100">
            <v>0</v>
          </cell>
          <cell r="AF100">
            <v>866.52</v>
          </cell>
          <cell r="AG100">
            <v>8300</v>
          </cell>
          <cell r="AH100">
            <v>105446.52</v>
          </cell>
        </row>
        <row r="101">
          <cell r="A101">
            <v>88</v>
          </cell>
          <cell r="B101">
            <v>79610422</v>
          </cell>
          <cell r="C101" t="str">
            <v>ESPINEL  FLOREZ</v>
          </cell>
          <cell r="D101" t="str">
            <v xml:space="preserve">JAVIER </v>
          </cell>
          <cell r="E101" t="str">
            <v>JAVIER  ESPINEL  FLOREZ</v>
          </cell>
          <cell r="F101" t="str">
            <v>VENDEDOR TARJETAS PREPAGO</v>
          </cell>
          <cell r="G101" t="str">
            <v>COMERCIAL</v>
          </cell>
          <cell r="H101" t="str">
            <v>01-GC-PR-02</v>
          </cell>
          <cell r="I101" t="str">
            <v>PREPAGO</v>
          </cell>
          <cell r="J101" t="str">
            <v>ZONA FRANCA</v>
          </cell>
          <cell r="K101" t="str">
            <v>BOGOTA</v>
          </cell>
          <cell r="L101">
            <v>37834</v>
          </cell>
          <cell r="M101" t="str">
            <v>ACTIVO</v>
          </cell>
          <cell r="N101">
            <v>332000</v>
          </cell>
          <cell r="O101">
            <v>166000</v>
          </cell>
          <cell r="P101">
            <v>15</v>
          </cell>
          <cell r="Q101">
            <v>83000</v>
          </cell>
          <cell r="R101">
            <v>0</v>
          </cell>
          <cell r="S101">
            <v>0</v>
          </cell>
          <cell r="T101">
            <v>83000</v>
          </cell>
          <cell r="U101">
            <v>6640</v>
          </cell>
          <cell r="V101">
            <v>0</v>
          </cell>
          <cell r="W101">
            <v>0</v>
          </cell>
          <cell r="Y101">
            <v>0</v>
          </cell>
          <cell r="Z101">
            <v>6640</v>
          </cell>
          <cell r="AA101">
            <v>76360</v>
          </cell>
          <cell r="AB101" t="str">
            <v>NUEVO</v>
          </cell>
          <cell r="AC101">
            <v>19920</v>
          </cell>
          <cell r="AD101">
            <v>0</v>
          </cell>
          <cell r="AE101">
            <v>0</v>
          </cell>
          <cell r="AF101">
            <v>866.52</v>
          </cell>
          <cell r="AG101">
            <v>8300</v>
          </cell>
          <cell r="AH101">
            <v>105446.52</v>
          </cell>
        </row>
        <row r="102">
          <cell r="A102">
            <v>89</v>
          </cell>
          <cell r="B102">
            <v>80008720</v>
          </cell>
          <cell r="C102" t="str">
            <v xml:space="preserve">BEDOYA USAMA </v>
          </cell>
          <cell r="D102" t="str">
            <v>FRI HANDERSON</v>
          </cell>
          <cell r="E102" t="str">
            <v xml:space="preserve">FRI HANDERSON BEDOYA USAMA </v>
          </cell>
          <cell r="F102" t="str">
            <v>VENDEDOR TARJETAS PREPAGO</v>
          </cell>
          <cell r="G102" t="str">
            <v>COMERCIAL</v>
          </cell>
          <cell r="H102" t="str">
            <v>01-GC-PR-02</v>
          </cell>
          <cell r="I102" t="str">
            <v>PREPAGO</v>
          </cell>
          <cell r="J102" t="str">
            <v>ZONA FRANCA</v>
          </cell>
          <cell r="K102" t="str">
            <v>BOGOTA</v>
          </cell>
          <cell r="L102">
            <v>37834</v>
          </cell>
          <cell r="M102" t="str">
            <v>ACTIVO</v>
          </cell>
          <cell r="N102">
            <v>332000</v>
          </cell>
          <cell r="O102">
            <v>166000</v>
          </cell>
          <cell r="P102">
            <v>15</v>
          </cell>
          <cell r="Q102">
            <v>83000</v>
          </cell>
          <cell r="R102">
            <v>0</v>
          </cell>
          <cell r="S102">
            <v>0</v>
          </cell>
          <cell r="T102">
            <v>83000</v>
          </cell>
          <cell r="U102">
            <v>6640</v>
          </cell>
          <cell r="V102">
            <v>0</v>
          </cell>
          <cell r="W102">
            <v>0</v>
          </cell>
          <cell r="Y102">
            <v>0</v>
          </cell>
          <cell r="Z102">
            <v>6640</v>
          </cell>
          <cell r="AA102">
            <v>76360</v>
          </cell>
          <cell r="AB102" t="str">
            <v>NUEVO</v>
          </cell>
          <cell r="AC102">
            <v>19920</v>
          </cell>
          <cell r="AD102">
            <v>0</v>
          </cell>
          <cell r="AE102">
            <v>0</v>
          </cell>
          <cell r="AF102">
            <v>866.52</v>
          </cell>
          <cell r="AG102">
            <v>8300</v>
          </cell>
          <cell r="AH102">
            <v>105446.52</v>
          </cell>
        </row>
        <row r="103">
          <cell r="A103">
            <v>90</v>
          </cell>
          <cell r="B103">
            <v>6136496</v>
          </cell>
          <cell r="C103" t="str">
            <v>CARDONA CARDONA</v>
          </cell>
          <cell r="D103" t="str">
            <v>JHON ALEXANDER</v>
          </cell>
          <cell r="E103" t="str">
            <v>JHON ALEXANDER CARDONA CARDONA</v>
          </cell>
          <cell r="F103" t="str">
            <v>VENDEDOR TARJETAS PREPAGO</v>
          </cell>
          <cell r="G103" t="str">
            <v>COMERCIAL</v>
          </cell>
          <cell r="H103" t="str">
            <v>02-GC-PR-02</v>
          </cell>
          <cell r="I103" t="str">
            <v>PREPAGO</v>
          </cell>
          <cell r="J103" t="str">
            <v>CELLSTAR</v>
          </cell>
          <cell r="K103" t="str">
            <v>CALI</v>
          </cell>
          <cell r="L103">
            <v>37834</v>
          </cell>
          <cell r="M103" t="str">
            <v>ACTIVO</v>
          </cell>
          <cell r="N103">
            <v>332000</v>
          </cell>
          <cell r="O103">
            <v>300000</v>
          </cell>
          <cell r="P103">
            <v>15</v>
          </cell>
          <cell r="Q103">
            <v>150000</v>
          </cell>
          <cell r="R103">
            <v>0</v>
          </cell>
          <cell r="S103">
            <v>18750</v>
          </cell>
          <cell r="T103">
            <v>168750</v>
          </cell>
          <cell r="U103">
            <v>6640</v>
          </cell>
          <cell r="V103">
            <v>5610</v>
          </cell>
          <cell r="W103">
            <v>0</v>
          </cell>
          <cell r="Y103">
            <v>0</v>
          </cell>
          <cell r="Z103">
            <v>12250</v>
          </cell>
          <cell r="AA103">
            <v>156500</v>
          </cell>
          <cell r="AB103">
            <v>3037005335239</v>
          </cell>
          <cell r="AC103">
            <v>19920</v>
          </cell>
          <cell r="AD103">
            <v>22410</v>
          </cell>
          <cell r="AE103">
            <v>6640</v>
          </cell>
          <cell r="AF103">
            <v>866.52</v>
          </cell>
          <cell r="AG103">
            <v>8300</v>
          </cell>
          <cell r="AH103">
            <v>214636.52000000002</v>
          </cell>
        </row>
        <row r="104">
          <cell r="I104" t="str">
            <v>Total PREPAGO</v>
          </cell>
          <cell r="O104">
            <v>3931040</v>
          </cell>
          <cell r="Q104">
            <v>1462808</v>
          </cell>
          <cell r="R104">
            <v>6820447.5</v>
          </cell>
          <cell r="S104">
            <v>351250</v>
          </cell>
          <cell r="T104">
            <v>8634505.5</v>
          </cell>
          <cell r="U104">
            <v>157589.33333333334</v>
          </cell>
          <cell r="V104">
            <v>110690</v>
          </cell>
          <cell r="W104">
            <v>0</v>
          </cell>
          <cell r="X104">
            <v>179585</v>
          </cell>
          <cell r="Y104">
            <v>0</v>
          </cell>
          <cell r="Z104">
            <v>447864.33333333337</v>
          </cell>
          <cell r="AA104">
            <v>8186641.166666666</v>
          </cell>
          <cell r="AC104">
            <v>476308</v>
          </cell>
          <cell r="AD104">
            <v>442224</v>
          </cell>
          <cell r="AE104">
            <v>131029.33333333334</v>
          </cell>
          <cell r="AF104">
            <v>20565.408000000007</v>
          </cell>
          <cell r="AG104">
            <v>196986.66666666669</v>
          </cell>
          <cell r="AH104">
            <v>9453754.5746666603</v>
          </cell>
        </row>
        <row r="105">
          <cell r="A105">
            <v>91</v>
          </cell>
          <cell r="B105">
            <v>43162148</v>
          </cell>
          <cell r="C105" t="str">
            <v>RAIGOZA BETANCOURTH</v>
          </cell>
          <cell r="D105" t="str">
            <v>DIANA MILENA</v>
          </cell>
          <cell r="E105" t="str">
            <v xml:space="preserve"> DIANA MILENA RAIGOZA BETANCURTH</v>
          </cell>
          <cell r="F105" t="str">
            <v>MERCADERISTA RETAIL</v>
          </cell>
          <cell r="G105" t="str">
            <v>COMERCIAL</v>
          </cell>
          <cell r="H105" t="str">
            <v>03-GC-DB-00</v>
          </cell>
          <cell r="I105" t="str">
            <v>RETAIL</v>
          </cell>
          <cell r="J105" t="str">
            <v>CELLSTAR</v>
          </cell>
          <cell r="K105" t="str">
            <v>MEDELLIN</v>
          </cell>
          <cell r="L105">
            <v>37696</v>
          </cell>
          <cell r="M105" t="str">
            <v>INACTIVO</v>
          </cell>
          <cell r="N105">
            <v>332000</v>
          </cell>
          <cell r="O105">
            <v>411111.66666666669</v>
          </cell>
          <cell r="P105">
            <v>15</v>
          </cell>
          <cell r="Q105">
            <v>205555.83333333334</v>
          </cell>
          <cell r="R105">
            <v>0</v>
          </cell>
          <cell r="S105">
            <v>18750</v>
          </cell>
          <cell r="T105">
            <v>224305.83333333334</v>
          </cell>
          <cell r="U105">
            <v>6640</v>
          </cell>
          <cell r="V105">
            <v>5610</v>
          </cell>
          <cell r="W105">
            <v>0</v>
          </cell>
          <cell r="Y105">
            <v>0</v>
          </cell>
          <cell r="Z105">
            <v>12250</v>
          </cell>
          <cell r="AA105">
            <v>212055.83333333334</v>
          </cell>
          <cell r="AB105" t="str">
            <v>433097011BOGOTA</v>
          </cell>
          <cell r="AC105">
            <v>19920</v>
          </cell>
          <cell r="AD105">
            <v>22410</v>
          </cell>
          <cell r="AE105">
            <v>6640</v>
          </cell>
          <cell r="AF105">
            <v>866.52</v>
          </cell>
          <cell r="AG105">
            <v>8300</v>
          </cell>
          <cell r="AH105">
            <v>270192.35333333333</v>
          </cell>
        </row>
        <row r="106">
          <cell r="A106">
            <v>92</v>
          </cell>
          <cell r="B106">
            <v>43618803</v>
          </cell>
          <cell r="C106" t="str">
            <v>VELEZ BEDOYA</v>
          </cell>
          <cell r="D106" t="str">
            <v>LINA MARCELA</v>
          </cell>
          <cell r="E106" t="str">
            <v>LINA MARCELA VELEZ BEDOYA</v>
          </cell>
          <cell r="F106" t="str">
            <v>MERCADERISTA RETAIL</v>
          </cell>
          <cell r="G106" t="str">
            <v>COMERCIAL</v>
          </cell>
          <cell r="H106" t="str">
            <v>03-GC-DR-02</v>
          </cell>
          <cell r="I106" t="str">
            <v>RETAIL</v>
          </cell>
          <cell r="J106" t="str">
            <v>CARREFOUR</v>
          </cell>
          <cell r="K106" t="str">
            <v>MEDELLIN</v>
          </cell>
          <cell r="L106">
            <v>37696</v>
          </cell>
          <cell r="M106" t="str">
            <v>ACTIVO</v>
          </cell>
          <cell r="N106">
            <v>332000</v>
          </cell>
          <cell r="O106">
            <v>411111.66666666669</v>
          </cell>
          <cell r="P106">
            <v>15</v>
          </cell>
          <cell r="Q106">
            <v>205555.83333333334</v>
          </cell>
          <cell r="R106">
            <v>0</v>
          </cell>
          <cell r="S106">
            <v>18750</v>
          </cell>
          <cell r="T106">
            <v>224305.83333333334</v>
          </cell>
          <cell r="U106">
            <v>6640</v>
          </cell>
          <cell r="V106">
            <v>5610</v>
          </cell>
          <cell r="W106">
            <v>0</v>
          </cell>
          <cell r="Y106">
            <v>0</v>
          </cell>
          <cell r="Z106">
            <v>12250</v>
          </cell>
          <cell r="AA106">
            <v>212055.83333333334</v>
          </cell>
          <cell r="AB106" t="str">
            <v>433076031BOGOTA</v>
          </cell>
          <cell r="AC106">
            <v>19920</v>
          </cell>
          <cell r="AD106">
            <v>22410</v>
          </cell>
          <cell r="AE106">
            <v>6640</v>
          </cell>
          <cell r="AF106">
            <v>866.52</v>
          </cell>
          <cell r="AG106">
            <v>8300</v>
          </cell>
          <cell r="AH106">
            <v>270192.35333333333</v>
          </cell>
        </row>
        <row r="107">
          <cell r="A107">
            <v>93</v>
          </cell>
          <cell r="B107">
            <v>43971416</v>
          </cell>
          <cell r="C107" t="str">
            <v xml:space="preserve">URREA HINCAPIE </v>
          </cell>
          <cell r="D107" t="str">
            <v xml:space="preserve">ELIANA LUCIA </v>
          </cell>
          <cell r="E107" t="str">
            <v xml:space="preserve">ELIANA LUCIA  URREA HINCAPIE </v>
          </cell>
          <cell r="F107" t="str">
            <v>MERCADERISTA RETAIL</v>
          </cell>
          <cell r="G107" t="str">
            <v>COMERCIAL</v>
          </cell>
          <cell r="H107" t="str">
            <v>03-GC-DR-03</v>
          </cell>
          <cell r="I107" t="str">
            <v>RETAIL</v>
          </cell>
          <cell r="J107" t="str">
            <v>FLAMINGO</v>
          </cell>
          <cell r="K107" t="str">
            <v>MEDELLIN</v>
          </cell>
          <cell r="L107">
            <v>37696</v>
          </cell>
          <cell r="M107" t="str">
            <v>ACTIVO</v>
          </cell>
          <cell r="N107">
            <v>332000</v>
          </cell>
          <cell r="O107">
            <v>411112</v>
          </cell>
          <cell r="P107">
            <v>15</v>
          </cell>
          <cell r="Q107">
            <v>205556</v>
          </cell>
          <cell r="R107">
            <v>0</v>
          </cell>
          <cell r="S107">
            <v>18750</v>
          </cell>
          <cell r="T107">
            <v>224306</v>
          </cell>
          <cell r="U107">
            <v>6640</v>
          </cell>
          <cell r="V107">
            <v>5610</v>
          </cell>
          <cell r="W107">
            <v>0</v>
          </cell>
          <cell r="Y107">
            <v>0</v>
          </cell>
          <cell r="Z107">
            <v>12250</v>
          </cell>
          <cell r="AA107">
            <v>212056</v>
          </cell>
          <cell r="AB107" t="str">
            <v>433074648BOGOTA</v>
          </cell>
          <cell r="AC107">
            <v>19920</v>
          </cell>
          <cell r="AD107">
            <v>22410</v>
          </cell>
          <cell r="AE107">
            <v>6640</v>
          </cell>
          <cell r="AF107">
            <v>866.52</v>
          </cell>
          <cell r="AG107">
            <v>8300</v>
          </cell>
          <cell r="AH107">
            <v>270192.52</v>
          </cell>
        </row>
        <row r="108">
          <cell r="A108">
            <v>94</v>
          </cell>
          <cell r="B108">
            <v>43913912</v>
          </cell>
          <cell r="C108" t="str">
            <v>ISAZA OCHOA</v>
          </cell>
          <cell r="D108" t="str">
            <v xml:space="preserve">PAULA ANDREA </v>
          </cell>
          <cell r="E108" t="str">
            <v>PAULA ANDREA  ISAZA OCHOA</v>
          </cell>
          <cell r="F108" t="str">
            <v>MERCADERISTA RETAIL</v>
          </cell>
          <cell r="G108" t="str">
            <v>COMERCIAL</v>
          </cell>
          <cell r="H108" t="str">
            <v>03-GD-DB-00</v>
          </cell>
          <cell r="I108" t="str">
            <v>RETAIL</v>
          </cell>
          <cell r="J108" t="str">
            <v>CELLSTAR</v>
          </cell>
          <cell r="K108" t="str">
            <v>MEDELLIN</v>
          </cell>
          <cell r="L108">
            <v>37561</v>
          </cell>
          <cell r="M108" t="str">
            <v>ACTIVO</v>
          </cell>
          <cell r="N108">
            <v>166000</v>
          </cell>
          <cell r="O108">
            <v>144396</v>
          </cell>
          <cell r="P108">
            <v>15</v>
          </cell>
          <cell r="Q108">
            <v>72198</v>
          </cell>
          <cell r="R108">
            <v>0</v>
          </cell>
          <cell r="S108">
            <v>9375</v>
          </cell>
          <cell r="T108">
            <v>81573</v>
          </cell>
          <cell r="U108">
            <v>3320</v>
          </cell>
          <cell r="V108">
            <v>2810</v>
          </cell>
          <cell r="W108">
            <v>0</v>
          </cell>
          <cell r="Y108">
            <v>0</v>
          </cell>
          <cell r="Z108">
            <v>6130</v>
          </cell>
          <cell r="AA108">
            <v>75443</v>
          </cell>
          <cell r="AB108">
            <v>1083002576948</v>
          </cell>
          <cell r="AC108">
            <v>9960</v>
          </cell>
          <cell r="AD108">
            <v>11205</v>
          </cell>
          <cell r="AE108">
            <v>3320</v>
          </cell>
          <cell r="AF108">
            <v>433.26</v>
          </cell>
          <cell r="AG108">
            <v>4150</v>
          </cell>
          <cell r="AH108">
            <v>104511.26000000001</v>
          </cell>
        </row>
        <row r="109">
          <cell r="I109" t="str">
            <v>Total RETAIL</v>
          </cell>
          <cell r="O109">
            <v>1377731.3333333335</v>
          </cell>
          <cell r="Q109">
            <v>688865.66666666674</v>
          </cell>
          <cell r="R109">
            <v>0</v>
          </cell>
          <cell r="S109">
            <v>65625</v>
          </cell>
          <cell r="T109">
            <v>754490.66666666674</v>
          </cell>
          <cell r="U109">
            <v>23240</v>
          </cell>
          <cell r="V109">
            <v>19640</v>
          </cell>
          <cell r="W109">
            <v>0</v>
          </cell>
          <cell r="X109">
            <v>0</v>
          </cell>
          <cell r="Y109">
            <v>0</v>
          </cell>
          <cell r="Z109">
            <v>42880</v>
          </cell>
          <cell r="AA109">
            <v>711610.66666666674</v>
          </cell>
          <cell r="AC109">
            <v>69720</v>
          </cell>
          <cell r="AD109">
            <v>78435</v>
          </cell>
          <cell r="AE109">
            <v>23240</v>
          </cell>
          <cell r="AF109">
            <v>3032.8199999999997</v>
          </cell>
          <cell r="AG109">
            <v>29050</v>
          </cell>
          <cell r="AH109">
            <v>915088.48666666669</v>
          </cell>
        </row>
        <row r="110">
          <cell r="A110">
            <v>95</v>
          </cell>
          <cell r="B110">
            <v>52276448</v>
          </cell>
          <cell r="C110" t="str">
            <v>BERNAL OSORIO</v>
          </cell>
          <cell r="D110" t="str">
            <v>LEIDY  ELIBETH</v>
          </cell>
          <cell r="E110" t="str">
            <v>LEIDY  ELIBETH BERNAL OSORIO</v>
          </cell>
          <cell r="F110" t="str">
            <v>ASISTENTE TECNICO</v>
          </cell>
          <cell r="G110" t="str">
            <v>COMERCIAL</v>
          </cell>
          <cell r="H110" t="str">
            <v>01-GC-DT-01</v>
          </cell>
          <cell r="I110" t="str">
            <v>SERVICIO TECNICO</v>
          </cell>
          <cell r="J110" t="str">
            <v>AVIATUR</v>
          </cell>
          <cell r="K110" t="str">
            <v>BOGOTA</v>
          </cell>
          <cell r="L110">
            <v>37515</v>
          </cell>
          <cell r="M110" t="str">
            <v>ACTIVO</v>
          </cell>
          <cell r="N110">
            <v>350000</v>
          </cell>
          <cell r="O110">
            <v>459928</v>
          </cell>
          <cell r="P110">
            <v>15</v>
          </cell>
          <cell r="Q110">
            <v>229964</v>
          </cell>
          <cell r="R110">
            <v>0</v>
          </cell>
          <cell r="S110">
            <v>18750</v>
          </cell>
          <cell r="T110">
            <v>248714</v>
          </cell>
          <cell r="U110">
            <v>7000</v>
          </cell>
          <cell r="V110">
            <v>5910</v>
          </cell>
          <cell r="W110">
            <v>0</v>
          </cell>
          <cell r="X110">
            <v>27970</v>
          </cell>
          <cell r="Y110">
            <v>0</v>
          </cell>
          <cell r="Z110">
            <v>40880</v>
          </cell>
          <cell r="AA110">
            <v>207834</v>
          </cell>
          <cell r="AB110">
            <v>2059015940628</v>
          </cell>
          <cell r="AC110">
            <v>21000</v>
          </cell>
          <cell r="AD110">
            <v>23625</v>
          </cell>
          <cell r="AE110">
            <v>7000</v>
          </cell>
          <cell r="AF110">
            <v>913.5</v>
          </cell>
          <cell r="AG110">
            <v>8300</v>
          </cell>
          <cell r="AH110">
            <v>268672.5</v>
          </cell>
        </row>
        <row r="111">
          <cell r="A111">
            <v>96</v>
          </cell>
          <cell r="B111">
            <v>79534102</v>
          </cell>
          <cell r="C111" t="str">
            <v>CABALLERO</v>
          </cell>
          <cell r="D111" t="str">
            <v xml:space="preserve">CARLOS </v>
          </cell>
          <cell r="E111" t="str">
            <v>CARLOS  CABALLERO</v>
          </cell>
          <cell r="F111" t="str">
            <v>TECNICO NIVEL 1</v>
          </cell>
          <cell r="G111" t="str">
            <v>COMERCIAL</v>
          </cell>
          <cell r="H111" t="str">
            <v>01-GC-DT-01</v>
          </cell>
          <cell r="I111" t="str">
            <v>SERVICIO TECNICO</v>
          </cell>
          <cell r="J111" t="str">
            <v>ZONA FRANCA</v>
          </cell>
          <cell r="K111" t="str">
            <v>BOGOTA</v>
          </cell>
          <cell r="L111">
            <v>37515</v>
          </cell>
          <cell r="M111" t="str">
            <v>ACTIVO</v>
          </cell>
          <cell r="N111">
            <v>400000</v>
          </cell>
          <cell r="O111">
            <v>609672</v>
          </cell>
          <cell r="P111">
            <v>15</v>
          </cell>
          <cell r="Q111">
            <v>304836</v>
          </cell>
          <cell r="R111">
            <v>0</v>
          </cell>
          <cell r="S111">
            <v>18750</v>
          </cell>
          <cell r="T111">
            <v>323586</v>
          </cell>
          <cell r="U111">
            <v>8000.0000000000009</v>
          </cell>
          <cell r="V111">
            <v>6750</v>
          </cell>
          <cell r="W111">
            <v>0</v>
          </cell>
          <cell r="Y111">
            <v>0</v>
          </cell>
          <cell r="Z111">
            <v>14750</v>
          </cell>
          <cell r="AA111">
            <v>308836</v>
          </cell>
          <cell r="AB111">
            <v>2059015938939</v>
          </cell>
          <cell r="AC111">
            <v>24000</v>
          </cell>
          <cell r="AD111">
            <v>27000</v>
          </cell>
          <cell r="AE111">
            <v>8000</v>
          </cell>
          <cell r="AF111">
            <v>1044</v>
          </cell>
          <cell r="AG111">
            <v>8300</v>
          </cell>
          <cell r="AH111">
            <v>377180</v>
          </cell>
        </row>
        <row r="112">
          <cell r="A112">
            <v>97</v>
          </cell>
          <cell r="B112">
            <v>9271314</v>
          </cell>
          <cell r="C112" t="str">
            <v>CORRALES FERIA</v>
          </cell>
          <cell r="D112" t="str">
            <v>GARY NEL</v>
          </cell>
          <cell r="E112" t="str">
            <v>GARY NEL CORRALES FERIA</v>
          </cell>
          <cell r="F112" t="str">
            <v>TECNICO NIVEL 2</v>
          </cell>
          <cell r="G112" t="str">
            <v>COMERCIAL</v>
          </cell>
          <cell r="H112" t="str">
            <v>01-GC-DT-01</v>
          </cell>
          <cell r="I112" t="str">
            <v>SERVICIO TECNICO</v>
          </cell>
          <cell r="J112" t="str">
            <v>AVIATUR</v>
          </cell>
          <cell r="K112" t="str">
            <v>BOGOTA</v>
          </cell>
          <cell r="L112">
            <v>37515</v>
          </cell>
          <cell r="M112" t="str">
            <v>ACTIVO</v>
          </cell>
          <cell r="N112">
            <v>600000</v>
          </cell>
          <cell r="O112">
            <v>1075000</v>
          </cell>
          <cell r="P112">
            <v>15</v>
          </cell>
          <cell r="Q112">
            <v>537500</v>
          </cell>
          <cell r="R112">
            <v>0</v>
          </cell>
          <cell r="S112">
            <v>0</v>
          </cell>
          <cell r="T112">
            <v>537500</v>
          </cell>
          <cell r="U112">
            <v>12000</v>
          </cell>
          <cell r="V112">
            <v>10130</v>
          </cell>
          <cell r="W112">
            <v>0</v>
          </cell>
          <cell r="Y112">
            <v>0</v>
          </cell>
          <cell r="Z112">
            <v>22130</v>
          </cell>
          <cell r="AA112">
            <v>515370</v>
          </cell>
          <cell r="AB112">
            <v>2059015940635</v>
          </cell>
          <cell r="AC112">
            <v>36000</v>
          </cell>
          <cell r="AD112">
            <v>40500</v>
          </cell>
          <cell r="AE112">
            <v>12000</v>
          </cell>
          <cell r="AF112">
            <v>1566</v>
          </cell>
          <cell r="AG112">
            <v>8300</v>
          </cell>
          <cell r="AH112">
            <v>613736</v>
          </cell>
        </row>
        <row r="113">
          <cell r="A113">
            <v>98</v>
          </cell>
          <cell r="B113">
            <v>80732459</v>
          </cell>
          <cell r="C113" t="str">
            <v>GARCIA ORTIZ</v>
          </cell>
          <cell r="D113" t="str">
            <v>ALEX</v>
          </cell>
          <cell r="E113" t="str">
            <v>ALEX GARCIA ORTIZ</v>
          </cell>
          <cell r="F113" t="str">
            <v>TECNICO NIVEL 1</v>
          </cell>
          <cell r="G113" t="str">
            <v>COMERCIAL</v>
          </cell>
          <cell r="H113" t="str">
            <v>01-GC-DT-01</v>
          </cell>
          <cell r="I113" t="str">
            <v>SERVICIO TECNICO</v>
          </cell>
          <cell r="J113" t="str">
            <v>AVIATUR</v>
          </cell>
          <cell r="K113" t="str">
            <v>BOGOTA</v>
          </cell>
          <cell r="L113">
            <v>37561</v>
          </cell>
          <cell r="M113" t="str">
            <v>ACTIVO</v>
          </cell>
          <cell r="N113">
            <v>332000</v>
          </cell>
          <cell r="O113">
            <v>800000</v>
          </cell>
          <cell r="P113">
            <v>15</v>
          </cell>
          <cell r="Q113">
            <v>400000</v>
          </cell>
          <cell r="R113">
            <v>0</v>
          </cell>
          <cell r="S113">
            <v>0</v>
          </cell>
          <cell r="T113">
            <v>400000</v>
          </cell>
          <cell r="U113">
            <v>6640</v>
          </cell>
          <cell r="V113">
            <v>5610</v>
          </cell>
          <cell r="W113">
            <v>0</v>
          </cell>
          <cell r="Y113">
            <v>0</v>
          </cell>
          <cell r="Z113">
            <v>12250</v>
          </cell>
          <cell r="AA113">
            <v>387750</v>
          </cell>
          <cell r="AB113">
            <v>2059015949444</v>
          </cell>
          <cell r="AC113">
            <v>19920</v>
          </cell>
          <cell r="AD113">
            <v>22410</v>
          </cell>
          <cell r="AE113">
            <v>6640</v>
          </cell>
          <cell r="AF113">
            <v>866.52</v>
          </cell>
          <cell r="AG113">
            <v>8300</v>
          </cell>
          <cell r="AH113">
            <v>445886.52</v>
          </cell>
        </row>
        <row r="114">
          <cell r="A114">
            <v>99</v>
          </cell>
          <cell r="B114">
            <v>70908241</v>
          </cell>
          <cell r="C114" t="str">
            <v>GOMEZ BELTRAN</v>
          </cell>
          <cell r="D114" t="str">
            <v xml:space="preserve">RICARDO </v>
          </cell>
          <cell r="E114" t="str">
            <v>RICARDO  GOMEZ BELTRAN</v>
          </cell>
          <cell r="F114" t="str">
            <v>TECNICO NIVEL 1</v>
          </cell>
          <cell r="G114" t="str">
            <v>COMERCIAL</v>
          </cell>
          <cell r="H114" t="str">
            <v>01-GC-DT-01</v>
          </cell>
          <cell r="I114" t="str">
            <v>SERVICIO TECNICO</v>
          </cell>
          <cell r="J114" t="str">
            <v>AVIATUR</v>
          </cell>
          <cell r="K114" t="str">
            <v>BOGOTA</v>
          </cell>
          <cell r="L114">
            <v>37696</v>
          </cell>
          <cell r="M114" t="str">
            <v>ACTIVO</v>
          </cell>
          <cell r="N114">
            <v>332000</v>
          </cell>
          <cell r="O114">
            <v>300000</v>
          </cell>
          <cell r="P114">
            <v>15</v>
          </cell>
          <cell r="Q114">
            <v>150000</v>
          </cell>
          <cell r="R114">
            <v>66200</v>
          </cell>
          <cell r="S114">
            <v>0</v>
          </cell>
          <cell r="T114">
            <v>216200</v>
          </cell>
          <cell r="U114">
            <v>6640</v>
          </cell>
          <cell r="V114">
            <v>5610</v>
          </cell>
          <cell r="W114">
            <v>0</v>
          </cell>
          <cell r="Y114">
            <v>0</v>
          </cell>
          <cell r="Z114">
            <v>12250</v>
          </cell>
          <cell r="AA114">
            <v>203950</v>
          </cell>
          <cell r="AB114" t="str">
            <v>007380547138DAVIVIENDA</v>
          </cell>
          <cell r="AC114">
            <v>19920</v>
          </cell>
          <cell r="AD114">
            <v>22410</v>
          </cell>
          <cell r="AE114">
            <v>6640</v>
          </cell>
          <cell r="AF114">
            <v>866.52</v>
          </cell>
          <cell r="AG114">
            <v>8300</v>
          </cell>
          <cell r="AH114">
            <v>262086.52000000002</v>
          </cell>
        </row>
        <row r="115">
          <cell r="A115">
            <v>100</v>
          </cell>
          <cell r="B115">
            <v>80025706</v>
          </cell>
          <cell r="C115" t="str">
            <v>HERNANDEZ CUELLAR</v>
          </cell>
          <cell r="D115" t="str">
            <v>WILSON ANDRES</v>
          </cell>
          <cell r="E115" t="str">
            <v>WILSON ANDRES HERNANDEZ CUELLAR</v>
          </cell>
          <cell r="F115" t="str">
            <v>TECNICO NIVEL 1</v>
          </cell>
          <cell r="G115" t="str">
            <v>COMERCIAL</v>
          </cell>
          <cell r="H115" t="str">
            <v>01-GC-DT-01</v>
          </cell>
          <cell r="I115" t="str">
            <v>SERVICIO TECNICO</v>
          </cell>
          <cell r="J115" t="str">
            <v>ZONA FRANCA</v>
          </cell>
          <cell r="K115" t="str">
            <v>BOGOTA</v>
          </cell>
          <cell r="L115">
            <v>37696</v>
          </cell>
          <cell r="M115" t="str">
            <v>ACTIVO</v>
          </cell>
          <cell r="N115">
            <v>332000</v>
          </cell>
          <cell r="O115">
            <v>609672</v>
          </cell>
          <cell r="P115">
            <v>15</v>
          </cell>
          <cell r="Q115">
            <v>304836</v>
          </cell>
          <cell r="R115">
            <v>0</v>
          </cell>
          <cell r="S115">
            <v>18750</v>
          </cell>
          <cell r="T115">
            <v>323586</v>
          </cell>
          <cell r="U115">
            <v>6640</v>
          </cell>
          <cell r="V115">
            <v>5610</v>
          </cell>
          <cell r="W115">
            <v>0</v>
          </cell>
          <cell r="Y115">
            <v>0</v>
          </cell>
          <cell r="Z115">
            <v>12250</v>
          </cell>
          <cell r="AA115">
            <v>311336</v>
          </cell>
          <cell r="AB115" t="str">
            <v>007380546890DAVIVIENDA</v>
          </cell>
          <cell r="AC115">
            <v>19920</v>
          </cell>
          <cell r="AD115">
            <v>22410</v>
          </cell>
          <cell r="AE115">
            <v>6640</v>
          </cell>
          <cell r="AF115">
            <v>866.52</v>
          </cell>
          <cell r="AG115">
            <v>8300</v>
          </cell>
          <cell r="AH115">
            <v>369472.52</v>
          </cell>
        </row>
        <row r="116">
          <cell r="A116">
            <v>101</v>
          </cell>
          <cell r="B116">
            <v>15815571</v>
          </cell>
          <cell r="C116" t="str">
            <v>JURADO</v>
          </cell>
          <cell r="D116" t="str">
            <v xml:space="preserve">OSCAR ROLANDO </v>
          </cell>
          <cell r="E116" t="str">
            <v>OSCAR ROLANDO  JURADO</v>
          </cell>
          <cell r="F116" t="str">
            <v>TECNICO NIVEL 1</v>
          </cell>
          <cell r="G116" t="str">
            <v>COMERCIAL</v>
          </cell>
          <cell r="H116" t="str">
            <v>01-GC-DT-01</v>
          </cell>
          <cell r="I116" t="str">
            <v>SERVICIO TECNICO</v>
          </cell>
          <cell r="J116" t="str">
            <v>AVIATUR</v>
          </cell>
          <cell r="K116" t="str">
            <v>BOGOTA</v>
          </cell>
          <cell r="L116">
            <v>37696</v>
          </cell>
          <cell r="M116" t="str">
            <v>ACTIVO</v>
          </cell>
          <cell r="N116">
            <v>332000</v>
          </cell>
          <cell r="O116">
            <v>300000</v>
          </cell>
          <cell r="P116">
            <v>15</v>
          </cell>
          <cell r="Q116">
            <v>150000</v>
          </cell>
          <cell r="R116">
            <v>30950</v>
          </cell>
          <cell r="S116">
            <v>0</v>
          </cell>
          <cell r="T116">
            <v>180950</v>
          </cell>
          <cell r="U116">
            <v>6640</v>
          </cell>
          <cell r="V116">
            <v>5610</v>
          </cell>
          <cell r="W116">
            <v>0</v>
          </cell>
          <cell r="Y116">
            <v>0</v>
          </cell>
          <cell r="Z116">
            <v>12250</v>
          </cell>
          <cell r="AA116">
            <v>168700</v>
          </cell>
          <cell r="AB116" t="str">
            <v>007380547021DAVIENDA</v>
          </cell>
          <cell r="AC116">
            <v>19920</v>
          </cell>
          <cell r="AD116">
            <v>22410</v>
          </cell>
          <cell r="AE116">
            <v>6640</v>
          </cell>
          <cell r="AF116">
            <v>866.52</v>
          </cell>
          <cell r="AG116">
            <v>8300</v>
          </cell>
          <cell r="AH116">
            <v>226836.52000000002</v>
          </cell>
        </row>
        <row r="117">
          <cell r="A117">
            <v>102</v>
          </cell>
          <cell r="B117" t="str">
            <v>12.982.028</v>
          </cell>
          <cell r="C117" t="str">
            <v>MARTINEZ GAMES</v>
          </cell>
          <cell r="D117" t="str">
            <v>JUAN CARLOS</v>
          </cell>
          <cell r="E117" t="str">
            <v>JUAN CARLOS MARTINEZ GAMES</v>
          </cell>
          <cell r="F117" t="str">
            <v>MENSAJERO SERVICIO TECNICO</v>
          </cell>
          <cell r="G117" t="str">
            <v>COMERCIAL</v>
          </cell>
          <cell r="H117" t="str">
            <v>01-GC-DT-01</v>
          </cell>
          <cell r="I117" t="str">
            <v>SERVICIO TECNICO</v>
          </cell>
          <cell r="J117" t="str">
            <v>CELLSTAR</v>
          </cell>
          <cell r="K117" t="str">
            <v>BOGOTA</v>
          </cell>
          <cell r="L117">
            <v>37696</v>
          </cell>
          <cell r="M117" t="str">
            <v>ACTIVO</v>
          </cell>
          <cell r="N117">
            <v>332000</v>
          </cell>
          <cell r="O117">
            <v>609672</v>
          </cell>
          <cell r="P117">
            <v>15</v>
          </cell>
          <cell r="Q117">
            <v>304836</v>
          </cell>
          <cell r="R117">
            <v>0</v>
          </cell>
          <cell r="S117">
            <v>18750</v>
          </cell>
          <cell r="T117">
            <v>323586</v>
          </cell>
          <cell r="U117">
            <v>6640</v>
          </cell>
          <cell r="V117">
            <v>5610</v>
          </cell>
          <cell r="W117">
            <v>0</v>
          </cell>
          <cell r="Y117">
            <v>0</v>
          </cell>
          <cell r="Z117">
            <v>12250</v>
          </cell>
          <cell r="AA117">
            <v>311336</v>
          </cell>
          <cell r="AB117" t="str">
            <v>007380546973DAVIVIENDA</v>
          </cell>
          <cell r="AC117">
            <v>19920</v>
          </cell>
          <cell r="AD117">
            <v>22410</v>
          </cell>
          <cell r="AE117">
            <v>6640</v>
          </cell>
          <cell r="AF117">
            <v>7220.9999999999991</v>
          </cell>
          <cell r="AG117">
            <v>8300</v>
          </cell>
          <cell r="AH117">
            <v>375827</v>
          </cell>
        </row>
        <row r="118">
          <cell r="A118">
            <v>103</v>
          </cell>
          <cell r="B118">
            <v>80118378</v>
          </cell>
          <cell r="C118" t="str">
            <v xml:space="preserve">NAVAS ESPINOSA </v>
          </cell>
          <cell r="D118" t="str">
            <v>CARLOS ERNESTO</v>
          </cell>
          <cell r="E118" t="str">
            <v xml:space="preserve">CARLOS ERNESTO NAVAS ESPINOSA </v>
          </cell>
          <cell r="F118" t="str">
            <v>TECNICO NIVEL 1</v>
          </cell>
          <cell r="G118" t="str">
            <v>COMERCIAL</v>
          </cell>
          <cell r="H118" t="str">
            <v>01-GC-DT-01</v>
          </cell>
          <cell r="I118" t="str">
            <v>SERVICIO TECNICO</v>
          </cell>
          <cell r="J118" t="str">
            <v>AVIATUR</v>
          </cell>
          <cell r="K118" t="str">
            <v>BOGOTA</v>
          </cell>
          <cell r="L118">
            <v>37515</v>
          </cell>
          <cell r="M118" t="str">
            <v>ACTIVO</v>
          </cell>
          <cell r="N118">
            <v>350000</v>
          </cell>
          <cell r="O118">
            <v>609672</v>
          </cell>
          <cell r="P118">
            <v>15</v>
          </cell>
          <cell r="Q118">
            <v>304836</v>
          </cell>
          <cell r="R118">
            <v>0</v>
          </cell>
          <cell r="S118">
            <v>18750</v>
          </cell>
          <cell r="T118">
            <v>323586</v>
          </cell>
          <cell r="U118">
            <v>7000</v>
          </cell>
          <cell r="V118">
            <v>5910</v>
          </cell>
          <cell r="W118">
            <v>0</v>
          </cell>
          <cell r="Y118">
            <v>0</v>
          </cell>
          <cell r="Z118">
            <v>12910</v>
          </cell>
          <cell r="AA118">
            <v>310676</v>
          </cell>
          <cell r="AB118">
            <v>2059015940603</v>
          </cell>
          <cell r="AC118">
            <v>21000</v>
          </cell>
          <cell r="AD118">
            <v>23625</v>
          </cell>
          <cell r="AE118">
            <v>7000</v>
          </cell>
          <cell r="AF118">
            <v>913.5</v>
          </cell>
          <cell r="AG118">
            <v>8300</v>
          </cell>
          <cell r="AH118">
            <v>371514.5</v>
          </cell>
        </row>
        <row r="119">
          <cell r="A119">
            <v>104</v>
          </cell>
          <cell r="B119">
            <v>52694875</v>
          </cell>
          <cell r="C119" t="str">
            <v>PRADA ORTIZ</v>
          </cell>
          <cell r="D119" t="str">
            <v>IRIS JAEL</v>
          </cell>
          <cell r="E119" t="str">
            <v>IRIS JAEL PRADA ORTIZ</v>
          </cell>
          <cell r="F119" t="str">
            <v>ASISTENTE TECNICO</v>
          </cell>
          <cell r="G119" t="str">
            <v>COMERCIAL</v>
          </cell>
          <cell r="H119" t="str">
            <v>01-GC-DT-01</v>
          </cell>
          <cell r="I119" t="str">
            <v>SERVICIO TECNICO</v>
          </cell>
          <cell r="J119" t="str">
            <v>AVIATUR</v>
          </cell>
          <cell r="K119" t="str">
            <v>BOGOTA</v>
          </cell>
          <cell r="L119">
            <v>37515</v>
          </cell>
          <cell r="M119" t="str">
            <v>ACTIVO</v>
          </cell>
          <cell r="N119">
            <v>332000</v>
          </cell>
          <cell r="O119">
            <v>449232</v>
          </cell>
          <cell r="P119">
            <v>15</v>
          </cell>
          <cell r="Q119">
            <v>224616</v>
          </cell>
          <cell r="R119">
            <v>0</v>
          </cell>
          <cell r="S119">
            <v>18750</v>
          </cell>
          <cell r="T119">
            <v>243366</v>
          </cell>
          <cell r="U119">
            <v>6640</v>
          </cell>
          <cell r="V119">
            <v>5610</v>
          </cell>
          <cell r="W119">
            <v>0</v>
          </cell>
          <cell r="Y119">
            <v>0</v>
          </cell>
          <cell r="Z119">
            <v>12250</v>
          </cell>
          <cell r="AA119">
            <v>231116</v>
          </cell>
          <cell r="AB119">
            <v>2059015940642</v>
          </cell>
          <cell r="AC119">
            <v>19920</v>
          </cell>
          <cell r="AD119">
            <v>22410</v>
          </cell>
          <cell r="AE119">
            <v>6640</v>
          </cell>
          <cell r="AF119">
            <v>866.52</v>
          </cell>
          <cell r="AG119">
            <v>8300</v>
          </cell>
          <cell r="AH119">
            <v>289252.52</v>
          </cell>
        </row>
        <row r="120">
          <cell r="A120">
            <v>105</v>
          </cell>
          <cell r="B120">
            <v>80187676</v>
          </cell>
          <cell r="C120" t="str">
            <v>VIRVIESCAS ROJO</v>
          </cell>
          <cell r="D120" t="str">
            <v xml:space="preserve">BYRON </v>
          </cell>
          <cell r="E120" t="str">
            <v>BYRON  VIRVIESCAS ROJO</v>
          </cell>
          <cell r="F120" t="str">
            <v>TECNICO NIVEL 2</v>
          </cell>
          <cell r="G120" t="str">
            <v>COMERCIAL</v>
          </cell>
          <cell r="H120" t="str">
            <v>01-GC-DT-01</v>
          </cell>
          <cell r="I120" t="str">
            <v>SERVICIO TECNICO</v>
          </cell>
          <cell r="J120" t="str">
            <v>AVIATUR</v>
          </cell>
          <cell r="K120" t="str">
            <v>BOGOTA</v>
          </cell>
          <cell r="L120">
            <v>37696</v>
          </cell>
          <cell r="M120" t="str">
            <v>ACTIVO</v>
          </cell>
          <cell r="N120">
            <v>332000</v>
          </cell>
          <cell r="O120">
            <v>750000</v>
          </cell>
          <cell r="P120">
            <v>15</v>
          </cell>
          <cell r="Q120">
            <v>375000</v>
          </cell>
          <cell r="R120">
            <v>0</v>
          </cell>
          <cell r="S120">
            <v>0</v>
          </cell>
          <cell r="T120">
            <v>375000</v>
          </cell>
          <cell r="U120">
            <v>6640</v>
          </cell>
          <cell r="V120">
            <v>5610</v>
          </cell>
          <cell r="W120">
            <v>0</v>
          </cell>
          <cell r="Y120">
            <v>0</v>
          </cell>
          <cell r="Z120">
            <v>12250</v>
          </cell>
          <cell r="AA120">
            <v>362750</v>
          </cell>
          <cell r="AB120" t="str">
            <v>007380547310 DAVIVIENDA</v>
          </cell>
          <cell r="AC120">
            <v>19920</v>
          </cell>
          <cell r="AD120">
            <v>22410</v>
          </cell>
          <cell r="AE120">
            <v>6640</v>
          </cell>
          <cell r="AF120">
            <v>866.52</v>
          </cell>
          <cell r="AG120">
            <v>8300</v>
          </cell>
          <cell r="AH120">
            <v>420886.52</v>
          </cell>
        </row>
        <row r="121">
          <cell r="A121">
            <v>106</v>
          </cell>
          <cell r="B121">
            <v>79419501</v>
          </cell>
          <cell r="C121" t="str">
            <v>ZABALA CRUZ</v>
          </cell>
          <cell r="D121" t="str">
            <v>JUAN PATRICIO</v>
          </cell>
          <cell r="E121" t="str">
            <v>JUAN PATRICIO ZABALA CRUZ</v>
          </cell>
          <cell r="F121" t="str">
            <v>TECNICO NIVEL 2</v>
          </cell>
          <cell r="G121" t="str">
            <v>COMERCIAL</v>
          </cell>
          <cell r="H121" t="str">
            <v>01-GC-DT-01</v>
          </cell>
          <cell r="I121" t="str">
            <v>SERVICIO TECNICO</v>
          </cell>
          <cell r="J121" t="str">
            <v>AVIATUR</v>
          </cell>
          <cell r="K121" t="str">
            <v>BOGOTA</v>
          </cell>
          <cell r="L121">
            <v>37515</v>
          </cell>
          <cell r="M121" t="str">
            <v>ACTIVO</v>
          </cell>
          <cell r="N121">
            <v>600000</v>
          </cell>
          <cell r="O121">
            <v>1213996</v>
          </cell>
          <cell r="P121">
            <v>15</v>
          </cell>
          <cell r="Q121">
            <v>606998</v>
          </cell>
          <cell r="R121">
            <v>0</v>
          </cell>
          <cell r="S121">
            <v>0</v>
          </cell>
          <cell r="T121">
            <v>606998</v>
          </cell>
          <cell r="U121">
            <v>12000</v>
          </cell>
          <cell r="V121">
            <v>10130</v>
          </cell>
          <cell r="W121">
            <v>0</v>
          </cell>
          <cell r="Y121">
            <v>0</v>
          </cell>
          <cell r="Z121">
            <v>22130</v>
          </cell>
          <cell r="AA121">
            <v>584868</v>
          </cell>
          <cell r="AB121">
            <v>2059015940593</v>
          </cell>
          <cell r="AC121">
            <v>36000</v>
          </cell>
          <cell r="AD121">
            <v>40500</v>
          </cell>
          <cell r="AE121">
            <v>12000</v>
          </cell>
          <cell r="AF121">
            <v>1566</v>
          </cell>
          <cell r="AG121">
            <v>8300</v>
          </cell>
          <cell r="AH121">
            <v>683234</v>
          </cell>
        </row>
        <row r="122">
          <cell r="A122">
            <v>107</v>
          </cell>
          <cell r="B122">
            <v>80168402</v>
          </cell>
          <cell r="C122" t="str">
            <v xml:space="preserve">OCHOA MORA </v>
          </cell>
          <cell r="D122" t="str">
            <v>HERNAN</v>
          </cell>
          <cell r="E122" t="str">
            <v xml:space="preserve">HERNAN OCHOA MORA </v>
          </cell>
          <cell r="F122" t="str">
            <v>TECNICO NIVEL 1</v>
          </cell>
          <cell r="G122" t="str">
            <v>COMERCIAL</v>
          </cell>
          <cell r="H122" t="str">
            <v>01-GC-DT-02</v>
          </cell>
          <cell r="I122" t="str">
            <v>SERVICIO TECNICO</v>
          </cell>
          <cell r="J122" t="str">
            <v>BELLSOUTH  ZONA INDUSTRIAL</v>
          </cell>
          <cell r="K122" t="str">
            <v>BOGOTA</v>
          </cell>
          <cell r="L122">
            <v>37515</v>
          </cell>
          <cell r="M122" t="str">
            <v>ACTIVO</v>
          </cell>
          <cell r="N122">
            <v>350000</v>
          </cell>
          <cell r="O122">
            <v>609672</v>
          </cell>
          <cell r="P122">
            <v>15</v>
          </cell>
          <cell r="Q122">
            <v>304836</v>
          </cell>
          <cell r="R122">
            <v>0</v>
          </cell>
          <cell r="S122">
            <v>18750</v>
          </cell>
          <cell r="T122">
            <v>323586</v>
          </cell>
          <cell r="U122">
            <v>7000</v>
          </cell>
          <cell r="V122">
            <v>5910</v>
          </cell>
          <cell r="W122">
            <v>0</v>
          </cell>
          <cell r="Y122">
            <v>0</v>
          </cell>
          <cell r="Z122">
            <v>12910</v>
          </cell>
          <cell r="AA122">
            <v>310676</v>
          </cell>
          <cell r="AB122">
            <v>2059015938921</v>
          </cell>
          <cell r="AC122">
            <v>21000</v>
          </cell>
          <cell r="AD122">
            <v>23625</v>
          </cell>
          <cell r="AE122">
            <v>7000</v>
          </cell>
          <cell r="AF122">
            <v>913.5</v>
          </cell>
          <cell r="AG122">
            <v>8300</v>
          </cell>
          <cell r="AH122">
            <v>371514.5</v>
          </cell>
        </row>
        <row r="123">
          <cell r="A123">
            <v>108</v>
          </cell>
          <cell r="B123">
            <v>80155631</v>
          </cell>
          <cell r="C123" t="str">
            <v>RODRIGUEZ CUELLAR</v>
          </cell>
          <cell r="D123" t="str">
            <v>OSCAR JAVIER</v>
          </cell>
          <cell r="E123" t="str">
            <v>OSCAR JAVIER RODRIGUEZ CUELLAR</v>
          </cell>
          <cell r="F123" t="str">
            <v>TECNICO NIVEL 1</v>
          </cell>
          <cell r="G123" t="str">
            <v>COMERCIAL</v>
          </cell>
          <cell r="H123" t="str">
            <v>01-GC-DT-02</v>
          </cell>
          <cell r="I123" t="str">
            <v>SERVICIO TECNICO</v>
          </cell>
          <cell r="J123" t="str">
            <v>BELLSOUTH CLL 125</v>
          </cell>
          <cell r="K123" t="str">
            <v>BOGOTA</v>
          </cell>
          <cell r="L123">
            <v>37515</v>
          </cell>
          <cell r="M123" t="str">
            <v>ACTIVO</v>
          </cell>
          <cell r="N123">
            <v>350000</v>
          </cell>
          <cell r="O123">
            <v>609672</v>
          </cell>
          <cell r="P123">
            <v>15</v>
          </cell>
          <cell r="Q123">
            <v>304836</v>
          </cell>
          <cell r="R123">
            <v>0</v>
          </cell>
          <cell r="S123">
            <v>18750</v>
          </cell>
          <cell r="T123">
            <v>323586</v>
          </cell>
          <cell r="U123">
            <v>7000</v>
          </cell>
          <cell r="V123">
            <v>5910</v>
          </cell>
          <cell r="W123">
            <v>0</v>
          </cell>
          <cell r="Y123">
            <v>0</v>
          </cell>
          <cell r="Z123">
            <v>12910</v>
          </cell>
          <cell r="AA123">
            <v>310676</v>
          </cell>
          <cell r="AB123">
            <v>2072015825640</v>
          </cell>
          <cell r="AC123">
            <v>21000</v>
          </cell>
          <cell r="AD123">
            <v>23625</v>
          </cell>
          <cell r="AE123">
            <v>7000</v>
          </cell>
          <cell r="AF123">
            <v>913.5</v>
          </cell>
          <cell r="AG123">
            <v>8300</v>
          </cell>
          <cell r="AH123">
            <v>371514.5</v>
          </cell>
        </row>
        <row r="124">
          <cell r="A124">
            <v>109</v>
          </cell>
          <cell r="B124">
            <v>52768416</v>
          </cell>
          <cell r="C124" t="str">
            <v>SOSA BARRETO</v>
          </cell>
          <cell r="D124" t="str">
            <v>DEICY LIYANNY</v>
          </cell>
          <cell r="E124" t="str">
            <v>DEICY LIYANNY SOSA BARRETO</v>
          </cell>
          <cell r="F124" t="str">
            <v>ASISTENTE TECNICO</v>
          </cell>
          <cell r="G124" t="str">
            <v>COMERCIAL</v>
          </cell>
          <cell r="H124" t="str">
            <v>01-GC-DT-02</v>
          </cell>
          <cell r="I124" t="str">
            <v>SERVICIO TECNICO</v>
          </cell>
          <cell r="J124" t="str">
            <v>BELLSOUTH  ZONA INDUSTRIAL</v>
          </cell>
          <cell r="K124" t="str">
            <v>BOGOTA</v>
          </cell>
          <cell r="L124">
            <v>37515</v>
          </cell>
          <cell r="M124" t="str">
            <v>ACTIVO</v>
          </cell>
          <cell r="N124">
            <v>332000</v>
          </cell>
          <cell r="O124">
            <v>449232</v>
          </cell>
          <cell r="P124">
            <v>15</v>
          </cell>
          <cell r="Q124">
            <v>224616</v>
          </cell>
          <cell r="R124">
            <v>0</v>
          </cell>
          <cell r="S124">
            <v>18750</v>
          </cell>
          <cell r="T124">
            <v>243366</v>
          </cell>
          <cell r="U124">
            <v>6640</v>
          </cell>
          <cell r="V124">
            <v>5610</v>
          </cell>
          <cell r="W124">
            <v>0</v>
          </cell>
          <cell r="Y124">
            <v>0</v>
          </cell>
          <cell r="Z124">
            <v>12250</v>
          </cell>
          <cell r="AA124">
            <v>231116</v>
          </cell>
          <cell r="AB124">
            <v>2059015940650</v>
          </cell>
          <cell r="AC124">
            <v>19920</v>
          </cell>
          <cell r="AD124">
            <v>22410</v>
          </cell>
          <cell r="AE124">
            <v>6640</v>
          </cell>
          <cell r="AF124">
            <v>866.52</v>
          </cell>
          <cell r="AG124">
            <v>8300</v>
          </cell>
          <cell r="AH124">
            <v>289252.52</v>
          </cell>
        </row>
        <row r="125">
          <cell r="A125">
            <v>110</v>
          </cell>
          <cell r="B125">
            <v>52126428</v>
          </cell>
          <cell r="C125" t="str">
            <v>VELASQUEZ PEÑA</v>
          </cell>
          <cell r="D125" t="str">
            <v>SANDRA MILENA</v>
          </cell>
          <cell r="E125" t="str">
            <v>SANDRA MILENA VELASQUEZ PEÑA</v>
          </cell>
          <cell r="F125" t="str">
            <v>ASISTENTE TECNICO</v>
          </cell>
          <cell r="G125" t="str">
            <v>COMERCIAL</v>
          </cell>
          <cell r="H125" t="str">
            <v>01-GC-DT-03</v>
          </cell>
          <cell r="I125" t="str">
            <v>SERVICIO TECNICO</v>
          </cell>
          <cell r="J125" t="str">
            <v>BELLSOUTH  AV SUBA</v>
          </cell>
          <cell r="K125" t="str">
            <v>BOGOTA</v>
          </cell>
          <cell r="L125">
            <v>37515</v>
          </cell>
          <cell r="M125" t="str">
            <v>ACTIVO</v>
          </cell>
          <cell r="N125">
            <v>332000</v>
          </cell>
          <cell r="O125">
            <v>449232</v>
          </cell>
          <cell r="P125">
            <v>15</v>
          </cell>
          <cell r="Q125">
            <v>224616</v>
          </cell>
          <cell r="R125">
            <v>0</v>
          </cell>
          <cell r="S125">
            <v>18750</v>
          </cell>
          <cell r="T125">
            <v>243366</v>
          </cell>
          <cell r="U125">
            <v>6640</v>
          </cell>
          <cell r="V125">
            <v>5610</v>
          </cell>
          <cell r="W125">
            <v>0</v>
          </cell>
          <cell r="Y125">
            <v>0</v>
          </cell>
          <cell r="Z125">
            <v>12250</v>
          </cell>
          <cell r="AA125">
            <v>231116</v>
          </cell>
          <cell r="AB125">
            <v>2059015940667</v>
          </cell>
          <cell r="AC125">
            <v>19920</v>
          </cell>
          <cell r="AD125">
            <v>22410</v>
          </cell>
          <cell r="AE125">
            <v>6640</v>
          </cell>
          <cell r="AF125">
            <v>866.52</v>
          </cell>
          <cell r="AG125">
            <v>8300</v>
          </cell>
          <cell r="AH125">
            <v>289252.52</v>
          </cell>
        </row>
        <row r="126">
          <cell r="A126">
            <v>111</v>
          </cell>
          <cell r="B126">
            <v>79810613</v>
          </cell>
          <cell r="C126" t="str">
            <v>ALGARRA GAITAN</v>
          </cell>
          <cell r="D126" t="str">
            <v xml:space="preserve">ALDEMAR </v>
          </cell>
          <cell r="E126" t="str">
            <v>ALDEMAR  ALGARRA GAITAN</v>
          </cell>
          <cell r="F126" t="str">
            <v>TECNICO NIVEL 1</v>
          </cell>
          <cell r="G126" t="str">
            <v>COMERCIAL</v>
          </cell>
          <cell r="H126" t="str">
            <v>01-GC-DT-04</v>
          </cell>
          <cell r="I126" t="str">
            <v>SERVICIO TECNICO</v>
          </cell>
          <cell r="J126" t="str">
            <v>AVIATUR</v>
          </cell>
          <cell r="K126" t="str">
            <v>BOGOTA</v>
          </cell>
          <cell r="L126">
            <v>37515</v>
          </cell>
          <cell r="M126" t="str">
            <v>ACTIVO</v>
          </cell>
          <cell r="N126">
            <v>400000</v>
          </cell>
          <cell r="O126">
            <v>609672</v>
          </cell>
          <cell r="P126">
            <v>15</v>
          </cell>
          <cell r="Q126">
            <v>304836</v>
          </cell>
          <cell r="R126">
            <v>0</v>
          </cell>
          <cell r="S126">
            <v>18750</v>
          </cell>
          <cell r="T126">
            <v>323586</v>
          </cell>
          <cell r="U126">
            <v>8000.0000000000009</v>
          </cell>
          <cell r="V126">
            <v>6750</v>
          </cell>
          <cell r="W126">
            <v>0</v>
          </cell>
          <cell r="Y126">
            <v>0</v>
          </cell>
          <cell r="Z126">
            <v>14750</v>
          </cell>
          <cell r="AA126">
            <v>308836</v>
          </cell>
          <cell r="AB126">
            <v>2024015741494</v>
          </cell>
          <cell r="AC126">
            <v>24000</v>
          </cell>
          <cell r="AD126">
            <v>27000</v>
          </cell>
          <cell r="AE126">
            <v>8000</v>
          </cell>
          <cell r="AF126">
            <v>1044</v>
          </cell>
          <cell r="AG126">
            <v>8300</v>
          </cell>
          <cell r="AH126">
            <v>377180</v>
          </cell>
        </row>
        <row r="127">
          <cell r="A127">
            <v>112</v>
          </cell>
          <cell r="B127">
            <v>20371005</v>
          </cell>
          <cell r="C127" t="str">
            <v>CORREDOR VASQUEZ</v>
          </cell>
          <cell r="D127" t="str">
            <v>LILIANA MERCEDES</v>
          </cell>
          <cell r="E127" t="str">
            <v>LILIANA MERCEDES CORREDOR VASQUEZ</v>
          </cell>
          <cell r="F127" t="str">
            <v>ASISTENTE TECNICO</v>
          </cell>
          <cell r="G127" t="str">
            <v>COMERCIAL</v>
          </cell>
          <cell r="H127" t="str">
            <v>01-GC-DT-04</v>
          </cell>
          <cell r="I127" t="str">
            <v>SERVICIO TECNICO</v>
          </cell>
          <cell r="J127" t="str">
            <v>BELLSOUTH  CLL 125</v>
          </cell>
          <cell r="K127" t="str">
            <v>BOGOTA</v>
          </cell>
          <cell r="L127">
            <v>37696</v>
          </cell>
          <cell r="M127" t="str">
            <v>ACTIVO</v>
          </cell>
          <cell r="N127">
            <v>332000</v>
          </cell>
          <cell r="O127">
            <v>449232</v>
          </cell>
          <cell r="P127">
            <v>15</v>
          </cell>
          <cell r="Q127">
            <v>224616</v>
          </cell>
          <cell r="R127">
            <v>0</v>
          </cell>
          <cell r="S127">
            <v>18750</v>
          </cell>
          <cell r="T127">
            <v>243366</v>
          </cell>
          <cell r="U127">
            <v>6640</v>
          </cell>
          <cell r="V127">
            <v>5610</v>
          </cell>
          <cell r="W127">
            <v>0</v>
          </cell>
          <cell r="Y127">
            <v>0</v>
          </cell>
          <cell r="Z127">
            <v>12250</v>
          </cell>
          <cell r="AA127">
            <v>231116</v>
          </cell>
          <cell r="AB127" t="str">
            <v>000605006 BOGOTA</v>
          </cell>
          <cell r="AC127">
            <v>19920</v>
          </cell>
          <cell r="AD127">
            <v>22410</v>
          </cell>
          <cell r="AE127">
            <v>6640</v>
          </cell>
          <cell r="AF127">
            <v>866.52</v>
          </cell>
          <cell r="AG127">
            <v>8300</v>
          </cell>
          <cell r="AH127">
            <v>289252.52</v>
          </cell>
        </row>
        <row r="128">
          <cell r="A128">
            <v>113</v>
          </cell>
          <cell r="B128">
            <v>86070548</v>
          </cell>
          <cell r="C128" t="str">
            <v>CIUODERIS APONTE</v>
          </cell>
          <cell r="D128" t="str">
            <v xml:space="preserve">NICOLAY </v>
          </cell>
          <cell r="E128" t="str">
            <v>NICOLAY  CIUODERIS APONTE</v>
          </cell>
          <cell r="F128" t="str">
            <v>TECNICO NIVEL 1</v>
          </cell>
          <cell r="G128" t="str">
            <v>COMERCIAL</v>
          </cell>
          <cell r="H128" t="str">
            <v>01-GC-DT-05</v>
          </cell>
          <cell r="I128" t="str">
            <v>SERVICIO TECNICO</v>
          </cell>
          <cell r="J128" t="str">
            <v xml:space="preserve">BELLSOUTH </v>
          </cell>
          <cell r="K128" t="str">
            <v>VILLAVICENCIO</v>
          </cell>
          <cell r="L128">
            <v>37515</v>
          </cell>
          <cell r="M128" t="str">
            <v>ACTIVO</v>
          </cell>
          <cell r="N128">
            <v>350000</v>
          </cell>
          <cell r="O128">
            <v>609672</v>
          </cell>
          <cell r="P128">
            <v>15</v>
          </cell>
          <cell r="Q128">
            <v>304836</v>
          </cell>
          <cell r="R128">
            <v>0</v>
          </cell>
          <cell r="S128">
            <v>18750</v>
          </cell>
          <cell r="T128">
            <v>323586</v>
          </cell>
          <cell r="U128">
            <v>7000</v>
          </cell>
          <cell r="V128">
            <v>5910</v>
          </cell>
          <cell r="W128">
            <v>0</v>
          </cell>
          <cell r="Y128">
            <v>0</v>
          </cell>
          <cell r="Z128">
            <v>12910</v>
          </cell>
          <cell r="AA128">
            <v>310676</v>
          </cell>
          <cell r="AB128">
            <v>6326005378086</v>
          </cell>
          <cell r="AC128">
            <v>21000</v>
          </cell>
          <cell r="AD128">
            <v>23625</v>
          </cell>
          <cell r="AE128">
            <v>7000</v>
          </cell>
          <cell r="AF128">
            <v>913.5</v>
          </cell>
          <cell r="AG128">
            <v>8300</v>
          </cell>
          <cell r="AH128">
            <v>371514.5</v>
          </cell>
        </row>
        <row r="129">
          <cell r="A129">
            <v>114</v>
          </cell>
          <cell r="B129">
            <v>83116957</v>
          </cell>
          <cell r="C129" t="str">
            <v>GUTIERREZ ESPAÑA</v>
          </cell>
          <cell r="D129" t="str">
            <v xml:space="preserve">LUBIN ALFONSO </v>
          </cell>
          <cell r="E129" t="str">
            <v>LUBIN ALFONSO  GUTIERREZ ESPAÑA</v>
          </cell>
          <cell r="F129" t="str">
            <v>TECNICO NIVEL 1</v>
          </cell>
          <cell r="G129" t="str">
            <v>COMERCIAL</v>
          </cell>
          <cell r="H129" t="str">
            <v>01-GC-DT-06</v>
          </cell>
          <cell r="I129" t="str">
            <v>SERVICIO TECNICO</v>
          </cell>
          <cell r="J129" t="str">
            <v>BELLSOUTH</v>
          </cell>
          <cell r="K129" t="str">
            <v>NEIVA</v>
          </cell>
          <cell r="L129">
            <v>37515</v>
          </cell>
          <cell r="M129" t="str">
            <v>ACTIVO</v>
          </cell>
          <cell r="N129">
            <v>410400</v>
          </cell>
          <cell r="O129">
            <v>609672</v>
          </cell>
          <cell r="P129">
            <v>15</v>
          </cell>
          <cell r="Q129">
            <v>304836</v>
          </cell>
          <cell r="R129">
            <v>0</v>
          </cell>
          <cell r="S129">
            <v>18750</v>
          </cell>
          <cell r="T129">
            <v>323586</v>
          </cell>
          <cell r="U129">
            <v>8208</v>
          </cell>
          <cell r="V129">
            <v>6930</v>
          </cell>
          <cell r="W129">
            <v>0</v>
          </cell>
          <cell r="Y129">
            <v>0</v>
          </cell>
          <cell r="Z129">
            <v>15138</v>
          </cell>
          <cell r="AA129">
            <v>308448</v>
          </cell>
          <cell r="AB129">
            <v>8169005218994</v>
          </cell>
          <cell r="AC129">
            <v>24624</v>
          </cell>
          <cell r="AD129">
            <v>27702.000000000004</v>
          </cell>
          <cell r="AE129">
            <v>8208</v>
          </cell>
          <cell r="AF129">
            <v>1071.144</v>
          </cell>
          <cell r="AG129">
            <v>8300</v>
          </cell>
          <cell r="AH129">
            <v>378353.14399999997</v>
          </cell>
        </row>
        <row r="130">
          <cell r="A130">
            <v>115</v>
          </cell>
          <cell r="B130">
            <v>79717154</v>
          </cell>
          <cell r="C130" t="str">
            <v>BEJARANO CUY</v>
          </cell>
          <cell r="D130" t="str">
            <v>LUIS FERNANDO</v>
          </cell>
          <cell r="E130" t="str">
            <v>LUIS FERNANDO BEJARANO CUY</v>
          </cell>
          <cell r="F130" t="str">
            <v>TECNICO NIVEL 2</v>
          </cell>
          <cell r="G130" t="str">
            <v>COMERCIAL</v>
          </cell>
          <cell r="H130" t="str">
            <v>01-GC-DT-99</v>
          </cell>
          <cell r="I130" t="str">
            <v>SERVICIO TECNICO</v>
          </cell>
          <cell r="J130" t="str">
            <v>AVIATUR</v>
          </cell>
          <cell r="K130" t="str">
            <v>BOGOTA</v>
          </cell>
          <cell r="L130">
            <v>37696</v>
          </cell>
          <cell r="M130" t="str">
            <v>ACTIVO</v>
          </cell>
          <cell r="N130">
            <v>332000</v>
          </cell>
          <cell r="O130">
            <v>500000</v>
          </cell>
          <cell r="P130">
            <v>15</v>
          </cell>
          <cell r="Q130">
            <v>250000.00000000003</v>
          </cell>
          <cell r="R130">
            <v>125000</v>
          </cell>
          <cell r="S130">
            <v>18750</v>
          </cell>
          <cell r="T130">
            <v>393750</v>
          </cell>
          <cell r="U130">
            <v>6640</v>
          </cell>
          <cell r="V130">
            <v>5610</v>
          </cell>
          <cell r="W130">
            <v>0</v>
          </cell>
          <cell r="Y130">
            <v>0</v>
          </cell>
          <cell r="Z130">
            <v>12250</v>
          </cell>
          <cell r="AA130">
            <v>381500</v>
          </cell>
          <cell r="AB130" t="str">
            <v>000604934 BOGOTA</v>
          </cell>
          <cell r="AC130">
            <v>19920</v>
          </cell>
          <cell r="AD130">
            <v>22410</v>
          </cell>
          <cell r="AE130">
            <v>6640</v>
          </cell>
          <cell r="AF130">
            <v>7220.9999999999991</v>
          </cell>
          <cell r="AG130">
            <v>8300</v>
          </cell>
          <cell r="AH130">
            <v>445991</v>
          </cell>
        </row>
        <row r="131">
          <cell r="A131">
            <v>116</v>
          </cell>
          <cell r="B131">
            <v>79888199</v>
          </cell>
          <cell r="C131" t="str">
            <v>YAÑEZ LLERAS</v>
          </cell>
          <cell r="D131" t="str">
            <v>KAROL AUGUSTO</v>
          </cell>
          <cell r="E131" t="str">
            <v>KAROL AUGUSTO YAÑEZ LLERAS</v>
          </cell>
          <cell r="F131" t="str">
            <v>TECNICO NIVEL 2</v>
          </cell>
          <cell r="G131" t="str">
            <v>COMERCIAL</v>
          </cell>
          <cell r="H131" t="str">
            <v>01-GC-DT-99</v>
          </cell>
          <cell r="I131" t="str">
            <v>SERVICIO TECNICO</v>
          </cell>
          <cell r="J131" t="str">
            <v>AVIATUR</v>
          </cell>
          <cell r="K131" t="str">
            <v>BOGOTA</v>
          </cell>
          <cell r="L131">
            <v>37696</v>
          </cell>
          <cell r="M131" t="str">
            <v>ACTIVO</v>
          </cell>
          <cell r="N131">
            <v>332000</v>
          </cell>
          <cell r="O131">
            <v>500000</v>
          </cell>
          <cell r="P131">
            <v>15</v>
          </cell>
          <cell r="Q131">
            <v>250000.00000000003</v>
          </cell>
          <cell r="R131">
            <v>125000</v>
          </cell>
          <cell r="S131">
            <v>18750</v>
          </cell>
          <cell r="T131">
            <v>393750</v>
          </cell>
          <cell r="U131">
            <v>6640</v>
          </cell>
          <cell r="V131">
            <v>5610</v>
          </cell>
          <cell r="W131">
            <v>0</v>
          </cell>
          <cell r="Y131">
            <v>0</v>
          </cell>
          <cell r="Z131">
            <v>12250</v>
          </cell>
          <cell r="AA131">
            <v>381500</v>
          </cell>
          <cell r="AB131" t="str">
            <v>000604983 BOGOTA</v>
          </cell>
          <cell r="AC131">
            <v>19920</v>
          </cell>
          <cell r="AD131">
            <v>22410</v>
          </cell>
          <cell r="AE131">
            <v>6640</v>
          </cell>
          <cell r="AF131">
            <v>7220.9999999999991</v>
          </cell>
          <cell r="AG131">
            <v>8300</v>
          </cell>
          <cell r="AH131">
            <v>445991</v>
          </cell>
        </row>
        <row r="132">
          <cell r="A132">
            <v>117</v>
          </cell>
          <cell r="B132">
            <v>80214858</v>
          </cell>
          <cell r="C132" t="str">
            <v>ACERO</v>
          </cell>
          <cell r="D132" t="str">
            <v xml:space="preserve">JAIME ANDRES </v>
          </cell>
          <cell r="E132" t="str">
            <v>JAIME ANDRES  ACERO</v>
          </cell>
          <cell r="F132" t="str">
            <v>TECNICO NIVEL 1</v>
          </cell>
          <cell r="G132" t="str">
            <v>COMERCIAL</v>
          </cell>
          <cell r="H132" t="str">
            <v>01-GG-BS-01</v>
          </cell>
          <cell r="I132" t="str">
            <v>SERVICIO TECNICO</v>
          </cell>
          <cell r="J132" t="str">
            <v>ZONA FRANCA</v>
          </cell>
          <cell r="K132" t="str">
            <v>BOGOTA</v>
          </cell>
          <cell r="L132">
            <v>37696</v>
          </cell>
          <cell r="M132" t="str">
            <v>ACTIVO</v>
          </cell>
          <cell r="N132">
            <v>332000</v>
          </cell>
          <cell r="O132">
            <v>300000</v>
          </cell>
          <cell r="P132">
            <v>15</v>
          </cell>
          <cell r="Q132">
            <v>150000</v>
          </cell>
          <cell r="R132">
            <v>25000</v>
          </cell>
          <cell r="S132">
            <v>0</v>
          </cell>
          <cell r="T132">
            <v>175000</v>
          </cell>
          <cell r="U132">
            <v>6640</v>
          </cell>
          <cell r="V132">
            <v>5610</v>
          </cell>
          <cell r="W132">
            <v>0</v>
          </cell>
          <cell r="Y132">
            <v>0</v>
          </cell>
          <cell r="Z132">
            <v>12250</v>
          </cell>
          <cell r="AA132">
            <v>162750</v>
          </cell>
          <cell r="AB132" t="str">
            <v>007380546916DAVIVIENDA</v>
          </cell>
          <cell r="AC132">
            <v>19920</v>
          </cell>
          <cell r="AD132">
            <v>22410</v>
          </cell>
          <cell r="AE132">
            <v>6640</v>
          </cell>
          <cell r="AF132">
            <v>866.52</v>
          </cell>
          <cell r="AG132">
            <v>8300</v>
          </cell>
          <cell r="AH132">
            <v>220886.52000000002</v>
          </cell>
        </row>
        <row r="133">
          <cell r="A133">
            <v>118</v>
          </cell>
          <cell r="B133">
            <v>18509942</v>
          </cell>
          <cell r="C133" t="str">
            <v>OCAMPO TREJOS</v>
          </cell>
          <cell r="D133" t="str">
            <v>JULIAN MAURICIO</v>
          </cell>
          <cell r="E133" t="str">
            <v>JULIAN MAURICIO OCAMPO TREJOS</v>
          </cell>
          <cell r="F133" t="str">
            <v>TECNICO NIVEL 1</v>
          </cell>
          <cell r="G133" t="str">
            <v>COMERCIAL</v>
          </cell>
          <cell r="H133" t="str">
            <v>03-GC-DT-05</v>
          </cell>
          <cell r="I133" t="str">
            <v>SERVICIO TECNICO</v>
          </cell>
          <cell r="J133" t="str">
            <v xml:space="preserve">BELLSOUTH </v>
          </cell>
          <cell r="K133" t="str">
            <v>PEREIRA</v>
          </cell>
          <cell r="L133">
            <v>37803</v>
          </cell>
          <cell r="M133" t="str">
            <v>ACTIVO</v>
          </cell>
          <cell r="N133">
            <v>332000</v>
          </cell>
          <cell r="O133">
            <v>609672</v>
          </cell>
          <cell r="P133">
            <v>15</v>
          </cell>
          <cell r="Q133">
            <v>304836</v>
          </cell>
          <cell r="R133">
            <v>0</v>
          </cell>
          <cell r="S133">
            <v>18750</v>
          </cell>
          <cell r="T133">
            <v>323586</v>
          </cell>
          <cell r="U133">
            <v>6640</v>
          </cell>
          <cell r="V133">
            <v>5610</v>
          </cell>
          <cell r="W133">
            <v>0</v>
          </cell>
          <cell r="Y133">
            <v>0</v>
          </cell>
          <cell r="Z133">
            <v>12250</v>
          </cell>
          <cell r="AA133">
            <v>311336</v>
          </cell>
          <cell r="AB133" t="str">
            <v>NUEVO</v>
          </cell>
          <cell r="AC133">
            <v>19920</v>
          </cell>
          <cell r="AD133">
            <v>22410</v>
          </cell>
          <cell r="AE133">
            <v>6640</v>
          </cell>
          <cell r="AF133">
            <v>866.52</v>
          </cell>
          <cell r="AG133">
            <v>8300</v>
          </cell>
          <cell r="AH133">
            <v>369472.52</v>
          </cell>
        </row>
        <row r="134">
          <cell r="A134">
            <v>119</v>
          </cell>
          <cell r="B134">
            <v>79902905</v>
          </cell>
          <cell r="C134" t="str">
            <v>ANDRES TORRES</v>
          </cell>
          <cell r="D134" t="str">
            <v xml:space="preserve">GIOVANI </v>
          </cell>
          <cell r="E134" t="str">
            <v>GIOVANI  ANDRES TORRES</v>
          </cell>
          <cell r="F134" t="str">
            <v>TECNICO NIVEL 1</v>
          </cell>
          <cell r="G134" t="str">
            <v>COMERCIAL</v>
          </cell>
          <cell r="H134" t="str">
            <v>01-GG-BS-01</v>
          </cell>
          <cell r="I134" t="str">
            <v>SERVICIO TECNICO</v>
          </cell>
          <cell r="J134" t="str">
            <v>ZONA FRANCA</v>
          </cell>
          <cell r="K134" t="str">
            <v>BOGOTA</v>
          </cell>
          <cell r="L134">
            <v>37696</v>
          </cell>
          <cell r="M134" t="str">
            <v>ACTIVO</v>
          </cell>
          <cell r="N134">
            <v>332000</v>
          </cell>
          <cell r="O134">
            <v>300000</v>
          </cell>
          <cell r="P134">
            <v>15</v>
          </cell>
          <cell r="Q134">
            <v>150000</v>
          </cell>
          <cell r="R134">
            <v>88350</v>
          </cell>
          <cell r="S134">
            <v>0</v>
          </cell>
          <cell r="T134">
            <v>238350</v>
          </cell>
          <cell r="U134">
            <v>6640</v>
          </cell>
          <cell r="V134">
            <v>5610</v>
          </cell>
          <cell r="W134">
            <v>0</v>
          </cell>
          <cell r="Y134">
            <v>0</v>
          </cell>
          <cell r="Z134">
            <v>12250</v>
          </cell>
          <cell r="AA134">
            <v>226100</v>
          </cell>
          <cell r="AB134" t="str">
            <v>007380546932DAVIVIENDA</v>
          </cell>
          <cell r="AC134">
            <v>19920</v>
          </cell>
          <cell r="AD134">
            <v>22410</v>
          </cell>
          <cell r="AE134">
            <v>6640</v>
          </cell>
          <cell r="AF134">
            <v>866.52</v>
          </cell>
          <cell r="AG134">
            <v>8300</v>
          </cell>
          <cell r="AH134">
            <v>284236.52</v>
          </cell>
        </row>
        <row r="135">
          <cell r="A135">
            <v>120</v>
          </cell>
          <cell r="B135">
            <v>17659358</v>
          </cell>
          <cell r="C135" t="str">
            <v>MENDEZ CALLO</v>
          </cell>
          <cell r="D135" t="str">
            <v>HAROLD</v>
          </cell>
          <cell r="E135" t="str">
            <v>HAROLD MENDEZ CALLO</v>
          </cell>
          <cell r="F135" t="str">
            <v>TECNICO NIVEL 1</v>
          </cell>
          <cell r="G135" t="str">
            <v>COMERCIAL</v>
          </cell>
          <cell r="H135" t="str">
            <v>01-GC-DT-99</v>
          </cell>
          <cell r="I135" t="str">
            <v>SERVICIO TECNICO</v>
          </cell>
          <cell r="J135" t="str">
            <v>ZONA FRANCA</v>
          </cell>
          <cell r="K135" t="str">
            <v>BOGOTA</v>
          </cell>
          <cell r="L135">
            <v>37722</v>
          </cell>
          <cell r="M135" t="str">
            <v>ACTIVO</v>
          </cell>
          <cell r="N135">
            <v>332000</v>
          </cell>
          <cell r="O135">
            <v>500000</v>
          </cell>
          <cell r="P135">
            <v>15</v>
          </cell>
          <cell r="Q135">
            <v>250000.00000000003</v>
          </cell>
          <cell r="R135">
            <v>125000</v>
          </cell>
          <cell r="S135">
            <v>18750</v>
          </cell>
          <cell r="T135">
            <v>393750</v>
          </cell>
          <cell r="U135">
            <v>6640</v>
          </cell>
          <cell r="V135">
            <v>5610</v>
          </cell>
          <cell r="W135">
            <v>0</v>
          </cell>
          <cell r="Y135">
            <v>0</v>
          </cell>
          <cell r="Z135">
            <v>12250</v>
          </cell>
          <cell r="AA135">
            <v>381500</v>
          </cell>
          <cell r="AB135" t="str">
            <v>NUEVO</v>
          </cell>
          <cell r="AC135">
            <v>19920</v>
          </cell>
          <cell r="AD135">
            <v>22410</v>
          </cell>
          <cell r="AE135">
            <v>6640</v>
          </cell>
          <cell r="AF135">
            <v>7220.9999999999991</v>
          </cell>
          <cell r="AG135">
            <v>8300</v>
          </cell>
          <cell r="AH135">
            <v>445991</v>
          </cell>
        </row>
        <row r="136">
          <cell r="A136">
            <v>121</v>
          </cell>
          <cell r="B136">
            <v>16947534</v>
          </cell>
          <cell r="C136" t="str">
            <v>CALLE</v>
          </cell>
          <cell r="D136" t="str">
            <v>DIEGO ALEJANDRO</v>
          </cell>
          <cell r="E136" t="str">
            <v>DIEGO ALEJANDRO CALLE</v>
          </cell>
          <cell r="F136" t="str">
            <v>TECNICO NIVEL 1</v>
          </cell>
          <cell r="G136" t="str">
            <v>COMERCIAL</v>
          </cell>
          <cell r="H136" t="str">
            <v>02-GC-DT-00</v>
          </cell>
          <cell r="I136" t="str">
            <v>SERVICIO TECNICO</v>
          </cell>
          <cell r="J136" t="str">
            <v>CELLSTAR</v>
          </cell>
          <cell r="K136" t="str">
            <v>CALI</v>
          </cell>
          <cell r="L136">
            <v>37515</v>
          </cell>
          <cell r="M136" t="str">
            <v>ACTIVO</v>
          </cell>
          <cell r="N136">
            <v>350000</v>
          </cell>
          <cell r="O136">
            <v>609672</v>
          </cell>
          <cell r="P136">
            <v>15</v>
          </cell>
          <cell r="Q136">
            <v>304836</v>
          </cell>
          <cell r="R136">
            <v>0</v>
          </cell>
          <cell r="S136">
            <v>18750</v>
          </cell>
          <cell r="T136">
            <v>323586</v>
          </cell>
          <cell r="U136">
            <v>7000</v>
          </cell>
          <cell r="V136">
            <v>5910</v>
          </cell>
          <cell r="W136">
            <v>0</v>
          </cell>
          <cell r="Y136">
            <v>0</v>
          </cell>
          <cell r="Z136">
            <v>12910</v>
          </cell>
          <cell r="AA136">
            <v>310676</v>
          </cell>
          <cell r="AB136">
            <v>3040011656932</v>
          </cell>
          <cell r="AC136">
            <v>21000</v>
          </cell>
          <cell r="AD136">
            <v>23625</v>
          </cell>
          <cell r="AE136">
            <v>7000</v>
          </cell>
          <cell r="AF136">
            <v>913.5</v>
          </cell>
          <cell r="AG136">
            <v>8300</v>
          </cell>
          <cell r="AH136">
            <v>371514.5</v>
          </cell>
        </row>
        <row r="137">
          <cell r="A137">
            <v>122</v>
          </cell>
          <cell r="B137">
            <v>94511409</v>
          </cell>
          <cell r="C137" t="str">
            <v>GUARIN</v>
          </cell>
          <cell r="D137" t="str">
            <v>EDWIN ARMANDO</v>
          </cell>
          <cell r="E137" t="str">
            <v>EDWIN ARMANDO GUARIN</v>
          </cell>
          <cell r="F137" t="str">
            <v>COORDINADOR SERVICIO TECNICO</v>
          </cell>
          <cell r="G137" t="str">
            <v>COMERCIAL</v>
          </cell>
          <cell r="H137" t="str">
            <v>02-GC-DT-00</v>
          </cell>
          <cell r="I137" t="str">
            <v>SERVICIO TECNICO</v>
          </cell>
          <cell r="J137" t="str">
            <v>CELLSTAR</v>
          </cell>
          <cell r="K137" t="str">
            <v>CALI</v>
          </cell>
          <cell r="L137">
            <v>37573</v>
          </cell>
          <cell r="M137" t="str">
            <v>ACTIVO</v>
          </cell>
          <cell r="N137">
            <v>400000</v>
          </cell>
          <cell r="O137">
            <v>909160</v>
          </cell>
          <cell r="P137">
            <v>15</v>
          </cell>
          <cell r="Q137">
            <v>454580</v>
          </cell>
          <cell r="R137">
            <v>0</v>
          </cell>
          <cell r="S137">
            <v>0</v>
          </cell>
          <cell r="T137">
            <v>454580</v>
          </cell>
          <cell r="U137">
            <v>8000.0000000000009</v>
          </cell>
          <cell r="V137">
            <v>6750</v>
          </cell>
          <cell r="W137">
            <v>0</v>
          </cell>
          <cell r="Y137">
            <v>0</v>
          </cell>
          <cell r="Z137">
            <v>14750</v>
          </cell>
          <cell r="AA137">
            <v>439830</v>
          </cell>
          <cell r="AB137">
            <v>3041005295146</v>
          </cell>
          <cell r="AC137">
            <v>24000</v>
          </cell>
          <cell r="AD137">
            <v>27000</v>
          </cell>
          <cell r="AE137">
            <v>8000</v>
          </cell>
          <cell r="AF137">
            <v>1044</v>
          </cell>
          <cell r="AG137">
            <v>8300</v>
          </cell>
          <cell r="AH137">
            <v>508174</v>
          </cell>
        </row>
        <row r="138">
          <cell r="A138">
            <v>123</v>
          </cell>
          <cell r="B138" t="str">
            <v>94.501.508</v>
          </cell>
          <cell r="C138" t="str">
            <v>JARAMILLO ORDOÑEZ</v>
          </cell>
          <cell r="D138" t="str">
            <v>RAUL ALEXANDER</v>
          </cell>
          <cell r="E138" t="str">
            <v>RAUL ALEXANDER JARAMILLO ORDOÑEZ</v>
          </cell>
          <cell r="F138" t="str">
            <v>ASISTENTE TECNICO</v>
          </cell>
          <cell r="G138" t="str">
            <v>COMERCIAL</v>
          </cell>
          <cell r="H138" t="str">
            <v>02-GC-DT-06</v>
          </cell>
          <cell r="I138" t="str">
            <v>SERVICIO TECNICO</v>
          </cell>
          <cell r="J138" t="str">
            <v>BELLSOUTH  CLL 125</v>
          </cell>
          <cell r="K138" t="str">
            <v>CALI</v>
          </cell>
          <cell r="L138">
            <v>37696</v>
          </cell>
          <cell r="M138" t="str">
            <v>ACTIVO</v>
          </cell>
          <cell r="N138">
            <v>350000</v>
          </cell>
          <cell r="O138">
            <v>609672</v>
          </cell>
          <cell r="P138">
            <v>15</v>
          </cell>
          <cell r="Q138">
            <v>304836</v>
          </cell>
          <cell r="R138">
            <v>0</v>
          </cell>
          <cell r="S138">
            <v>18750</v>
          </cell>
          <cell r="T138">
            <v>323586</v>
          </cell>
          <cell r="U138">
            <v>7000</v>
          </cell>
          <cell r="V138">
            <v>5910</v>
          </cell>
          <cell r="W138">
            <v>0</v>
          </cell>
          <cell r="Y138">
            <v>0</v>
          </cell>
          <cell r="Z138">
            <v>12910</v>
          </cell>
          <cell r="AA138">
            <v>310676</v>
          </cell>
          <cell r="AB138" t="str">
            <v>016170232553DAVIVIEND</v>
          </cell>
          <cell r="AC138">
            <v>21000</v>
          </cell>
          <cell r="AD138">
            <v>23625</v>
          </cell>
          <cell r="AE138">
            <v>7000</v>
          </cell>
          <cell r="AF138">
            <v>913.5</v>
          </cell>
          <cell r="AG138">
            <v>8300</v>
          </cell>
          <cell r="AH138">
            <v>371514.5</v>
          </cell>
        </row>
        <row r="139">
          <cell r="A139">
            <v>124</v>
          </cell>
          <cell r="B139">
            <v>94400557</v>
          </cell>
          <cell r="C139" t="str">
            <v>KULLMA ARAGON</v>
          </cell>
          <cell r="D139" t="str">
            <v>XAVIER</v>
          </cell>
          <cell r="E139" t="str">
            <v>XAVIER KULLMA ARAGON</v>
          </cell>
          <cell r="F139" t="str">
            <v>MENSAJERO SERVICIO TECNICO</v>
          </cell>
          <cell r="G139" t="str">
            <v>COMERCIAL</v>
          </cell>
          <cell r="H139" t="str">
            <v>02-GC-DT-00</v>
          </cell>
          <cell r="I139" t="str">
            <v>SERVICIO TECNICO</v>
          </cell>
          <cell r="J139" t="str">
            <v>CELLSTAR</v>
          </cell>
          <cell r="K139" t="str">
            <v>CALI</v>
          </cell>
          <cell r="L139">
            <v>37530</v>
          </cell>
          <cell r="M139" t="str">
            <v>ACTIVO</v>
          </cell>
          <cell r="N139">
            <v>332000</v>
          </cell>
          <cell r="O139">
            <v>551913</v>
          </cell>
          <cell r="P139">
            <v>15</v>
          </cell>
          <cell r="Q139">
            <v>275956.5</v>
          </cell>
          <cell r="R139">
            <v>0</v>
          </cell>
          <cell r="S139">
            <v>18750</v>
          </cell>
          <cell r="T139">
            <v>294706.5</v>
          </cell>
          <cell r="U139">
            <v>6640</v>
          </cell>
          <cell r="V139">
            <v>5610</v>
          </cell>
          <cell r="W139">
            <v>0</v>
          </cell>
          <cell r="Y139">
            <v>0</v>
          </cell>
          <cell r="Z139">
            <v>12250</v>
          </cell>
          <cell r="AA139">
            <v>282456.5</v>
          </cell>
          <cell r="AB139">
            <v>3041005284729</v>
          </cell>
          <cell r="AC139">
            <v>19920</v>
          </cell>
          <cell r="AD139">
            <v>22410</v>
          </cell>
          <cell r="AE139">
            <v>6640</v>
          </cell>
          <cell r="AF139">
            <v>7220.9999999999991</v>
          </cell>
          <cell r="AG139">
            <v>8300</v>
          </cell>
          <cell r="AH139">
            <v>346947.5</v>
          </cell>
        </row>
        <row r="140">
          <cell r="A140">
            <v>125</v>
          </cell>
          <cell r="B140" t="str">
            <v>16.936.765</v>
          </cell>
          <cell r="C140" t="str">
            <v>LOAIZA MENDOZA</v>
          </cell>
          <cell r="D140" t="str">
            <v>DIEGO MARINO</v>
          </cell>
          <cell r="E140" t="str">
            <v>DIEGO MARINO LOAIZA MENDOZA</v>
          </cell>
          <cell r="F140" t="str">
            <v>ASISTENTE</v>
          </cell>
          <cell r="G140" t="str">
            <v>COMERCIAL</v>
          </cell>
          <cell r="H140" t="str">
            <v>02-GC-DT-02</v>
          </cell>
          <cell r="I140" t="str">
            <v>SERVICIO TECNICO</v>
          </cell>
          <cell r="J140" t="str">
            <v>BELLSOUTH  CLL 125</v>
          </cell>
          <cell r="K140" t="str">
            <v>CALI</v>
          </cell>
          <cell r="L140">
            <v>37696</v>
          </cell>
          <cell r="M140" t="str">
            <v>ACTIVO</v>
          </cell>
          <cell r="N140">
            <v>332000</v>
          </cell>
          <cell r="O140">
            <v>411111.66666666669</v>
          </cell>
          <cell r="P140">
            <v>15</v>
          </cell>
          <cell r="Q140">
            <v>205555.83333333334</v>
          </cell>
          <cell r="R140">
            <v>0</v>
          </cell>
          <cell r="S140">
            <v>18750</v>
          </cell>
          <cell r="T140">
            <v>224305.83333333334</v>
          </cell>
          <cell r="U140">
            <v>6640</v>
          </cell>
          <cell r="V140">
            <v>5610</v>
          </cell>
          <cell r="W140">
            <v>0</v>
          </cell>
          <cell r="X140">
            <v>45300</v>
          </cell>
          <cell r="Y140">
            <v>0</v>
          </cell>
          <cell r="Z140">
            <v>57550</v>
          </cell>
          <cell r="AA140">
            <v>166755.83333333334</v>
          </cell>
          <cell r="AB140" t="str">
            <v>016170232413DAVIVIEND</v>
          </cell>
          <cell r="AC140">
            <v>19920</v>
          </cell>
          <cell r="AD140">
            <v>22410</v>
          </cell>
          <cell r="AE140">
            <v>6640</v>
          </cell>
          <cell r="AF140">
            <v>866.52</v>
          </cell>
          <cell r="AG140">
            <v>8300</v>
          </cell>
          <cell r="AH140">
            <v>224892.35333333333</v>
          </cell>
        </row>
        <row r="141">
          <cell r="A141">
            <v>126</v>
          </cell>
          <cell r="B141">
            <v>6394362</v>
          </cell>
          <cell r="C141" t="str">
            <v>QUEVEDO VELASQUEZ</v>
          </cell>
          <cell r="D141" t="str">
            <v>ANDRES</v>
          </cell>
          <cell r="E141" t="str">
            <v>ANDRES QUEVEDO VELASQUEZ</v>
          </cell>
          <cell r="F141" t="str">
            <v>TECNICO NIVEL 1</v>
          </cell>
          <cell r="G141" t="str">
            <v>COMERCIAL</v>
          </cell>
          <cell r="H141" t="str">
            <v>02-GC-DT-00</v>
          </cell>
          <cell r="I141" t="str">
            <v>SERVICIO TECNICO</v>
          </cell>
          <cell r="J141" t="str">
            <v xml:space="preserve">BELLSOUTH </v>
          </cell>
          <cell r="K141" t="str">
            <v>TULUA</v>
          </cell>
          <cell r="L141">
            <v>37515</v>
          </cell>
          <cell r="M141" t="str">
            <v>ACTIVO</v>
          </cell>
          <cell r="N141">
            <v>332000</v>
          </cell>
          <cell r="O141">
            <v>609672</v>
          </cell>
          <cell r="P141">
            <v>15</v>
          </cell>
          <cell r="Q141">
            <v>304836</v>
          </cell>
          <cell r="R141">
            <v>0</v>
          </cell>
          <cell r="S141">
            <v>18750</v>
          </cell>
          <cell r="T141">
            <v>323586</v>
          </cell>
          <cell r="U141">
            <v>6640</v>
          </cell>
          <cell r="V141">
            <v>5610</v>
          </cell>
          <cell r="W141">
            <v>0</v>
          </cell>
          <cell r="Y141">
            <v>0</v>
          </cell>
          <cell r="Z141">
            <v>12250</v>
          </cell>
          <cell r="AA141">
            <v>311336</v>
          </cell>
          <cell r="AB141">
            <v>3044005179783</v>
          </cell>
          <cell r="AC141">
            <v>19920</v>
          </cell>
          <cell r="AD141">
            <v>22410</v>
          </cell>
          <cell r="AE141">
            <v>6640</v>
          </cell>
          <cell r="AF141">
            <v>866.52</v>
          </cell>
          <cell r="AG141">
            <v>8300</v>
          </cell>
          <cell r="AH141">
            <v>369472.52</v>
          </cell>
        </row>
        <row r="142">
          <cell r="A142">
            <v>127</v>
          </cell>
          <cell r="B142">
            <v>94452707</v>
          </cell>
          <cell r="C142" t="str">
            <v>VALENCIA RIOS</v>
          </cell>
          <cell r="D142" t="str">
            <v>LUIS ENRIQUE</v>
          </cell>
          <cell r="E142" t="str">
            <v>LUIS ENRIQUE VALENCIA RIOS</v>
          </cell>
          <cell r="F142" t="str">
            <v>TECNICO NIVEL 2</v>
          </cell>
          <cell r="G142" t="str">
            <v>COMERCIAL</v>
          </cell>
          <cell r="H142" t="str">
            <v>02-GC-DT-00</v>
          </cell>
          <cell r="I142" t="str">
            <v>SERVICIO TECNICO</v>
          </cell>
          <cell r="J142" t="str">
            <v>CELLSTAR</v>
          </cell>
          <cell r="K142" t="str">
            <v>CALI</v>
          </cell>
          <cell r="L142">
            <v>37515</v>
          </cell>
          <cell r="M142" t="str">
            <v>ACTIVO</v>
          </cell>
          <cell r="N142">
            <v>550000</v>
          </cell>
          <cell r="O142">
            <v>855680</v>
          </cell>
          <cell r="P142">
            <v>15</v>
          </cell>
          <cell r="Q142">
            <v>427840</v>
          </cell>
          <cell r="R142">
            <v>0</v>
          </cell>
          <cell r="S142">
            <v>0</v>
          </cell>
          <cell r="T142">
            <v>427840</v>
          </cell>
          <cell r="U142">
            <v>11000</v>
          </cell>
          <cell r="V142">
            <v>9290</v>
          </cell>
          <cell r="W142">
            <v>0</v>
          </cell>
          <cell r="Y142">
            <v>0</v>
          </cell>
          <cell r="Z142">
            <v>20290</v>
          </cell>
          <cell r="AA142">
            <v>407550</v>
          </cell>
          <cell r="AB142">
            <v>3040011656940</v>
          </cell>
          <cell r="AC142">
            <v>33000</v>
          </cell>
          <cell r="AD142">
            <v>37125</v>
          </cell>
          <cell r="AE142">
            <v>11000</v>
          </cell>
          <cell r="AF142">
            <v>1435.5</v>
          </cell>
          <cell r="AG142">
            <v>8300</v>
          </cell>
          <cell r="AH142">
            <v>498410.5</v>
          </cell>
        </row>
        <row r="143">
          <cell r="A143">
            <v>128</v>
          </cell>
          <cell r="B143">
            <v>94521389</v>
          </cell>
          <cell r="C143" t="str">
            <v>LOPEZ GOMEZ</v>
          </cell>
          <cell r="D143" t="str">
            <v>EDUARDO ANTONIO</v>
          </cell>
          <cell r="E143" t="str">
            <v>EDUARDO ANTONIO LOPEZ GOMEZ</v>
          </cell>
          <cell r="F143" t="str">
            <v>TECNICO NIVEL 1</v>
          </cell>
          <cell r="G143" t="str">
            <v>COMERCIAL</v>
          </cell>
          <cell r="H143" t="str">
            <v>02-GC-DT-02</v>
          </cell>
          <cell r="I143" t="str">
            <v>SERVICIO TECNICO</v>
          </cell>
          <cell r="J143" t="str">
            <v>CELLSTAR</v>
          </cell>
          <cell r="K143" t="str">
            <v>CALI</v>
          </cell>
          <cell r="L143">
            <v>37515</v>
          </cell>
          <cell r="M143" t="str">
            <v>ACTIVO</v>
          </cell>
          <cell r="N143">
            <v>332000</v>
          </cell>
          <cell r="O143">
            <v>609672</v>
          </cell>
          <cell r="P143">
            <v>15</v>
          </cell>
          <cell r="Q143">
            <v>304836</v>
          </cell>
          <cell r="R143">
            <v>0</v>
          </cell>
          <cell r="S143">
            <v>18750</v>
          </cell>
          <cell r="T143">
            <v>323586</v>
          </cell>
          <cell r="U143">
            <v>6640</v>
          </cell>
          <cell r="V143">
            <v>5610</v>
          </cell>
          <cell r="W143">
            <v>0</v>
          </cell>
          <cell r="Y143">
            <v>0</v>
          </cell>
          <cell r="Z143">
            <v>12250</v>
          </cell>
          <cell r="AA143">
            <v>311336</v>
          </cell>
          <cell r="AB143">
            <v>3044005179769</v>
          </cell>
          <cell r="AC143">
            <v>19920</v>
          </cell>
          <cell r="AD143">
            <v>22410</v>
          </cell>
          <cell r="AE143">
            <v>6640</v>
          </cell>
          <cell r="AF143">
            <v>866.52</v>
          </cell>
          <cell r="AG143">
            <v>8300</v>
          </cell>
          <cell r="AH143">
            <v>369472.52</v>
          </cell>
        </row>
        <row r="144">
          <cell r="A144">
            <v>129</v>
          </cell>
          <cell r="B144">
            <v>16934463</v>
          </cell>
          <cell r="C144" t="str">
            <v>LORZA NOVOA</v>
          </cell>
          <cell r="D144" t="str">
            <v>ALEXANDER</v>
          </cell>
          <cell r="E144" t="str">
            <v>ALEXANDER LORZA NOVOA</v>
          </cell>
          <cell r="F144" t="str">
            <v>ASISTENTE TECNICO</v>
          </cell>
          <cell r="G144" t="str">
            <v>COMERCIAL</v>
          </cell>
          <cell r="H144" t="str">
            <v>02-GC-DT-02</v>
          </cell>
          <cell r="I144" t="str">
            <v>SERVICIO TECNICO</v>
          </cell>
          <cell r="J144" t="str">
            <v>BELLSOUTH CENTENARIO</v>
          </cell>
          <cell r="K144" t="str">
            <v>CALI</v>
          </cell>
          <cell r="L144">
            <v>37591</v>
          </cell>
          <cell r="M144" t="str">
            <v>ACTIVO</v>
          </cell>
          <cell r="N144">
            <v>332000</v>
          </cell>
          <cell r="O144">
            <v>449232</v>
          </cell>
          <cell r="P144">
            <v>15</v>
          </cell>
          <cell r="Q144">
            <v>224616</v>
          </cell>
          <cell r="R144">
            <v>0</v>
          </cell>
          <cell r="S144">
            <v>18750</v>
          </cell>
          <cell r="T144">
            <v>243366</v>
          </cell>
          <cell r="U144">
            <v>6640</v>
          </cell>
          <cell r="V144">
            <v>5610</v>
          </cell>
          <cell r="W144">
            <v>0</v>
          </cell>
          <cell r="Y144">
            <v>0</v>
          </cell>
          <cell r="Z144">
            <v>12250</v>
          </cell>
          <cell r="AA144">
            <v>231116</v>
          </cell>
          <cell r="AB144">
            <v>3044003184708</v>
          </cell>
          <cell r="AC144">
            <v>19920</v>
          </cell>
          <cell r="AD144">
            <v>22410</v>
          </cell>
          <cell r="AE144">
            <v>6640</v>
          </cell>
          <cell r="AF144">
            <v>866.52</v>
          </cell>
          <cell r="AG144">
            <v>8300</v>
          </cell>
          <cell r="AH144">
            <v>289252.52</v>
          </cell>
        </row>
        <row r="145">
          <cell r="A145">
            <v>130</v>
          </cell>
          <cell r="B145">
            <v>94473583</v>
          </cell>
          <cell r="C145" t="str">
            <v xml:space="preserve">RAMIREZ </v>
          </cell>
          <cell r="D145" t="str">
            <v>RUBEN DARIO</v>
          </cell>
          <cell r="E145" t="str">
            <v xml:space="preserve">RUBEN DARIO RAMIREZ </v>
          </cell>
          <cell r="F145" t="str">
            <v>TECNICO NIVEL 1</v>
          </cell>
          <cell r="G145" t="str">
            <v>COMERCIAL</v>
          </cell>
          <cell r="H145" t="str">
            <v>02-GC-DT-02</v>
          </cell>
          <cell r="I145" t="str">
            <v>SERVICIO TECNICO</v>
          </cell>
          <cell r="J145" t="str">
            <v>CELLSTAR</v>
          </cell>
          <cell r="K145" t="str">
            <v>CALI</v>
          </cell>
          <cell r="L145">
            <v>37515</v>
          </cell>
          <cell r="M145" t="str">
            <v>ACTIVO</v>
          </cell>
          <cell r="N145">
            <v>350000</v>
          </cell>
          <cell r="O145">
            <v>609672</v>
          </cell>
          <cell r="P145">
            <v>15</v>
          </cell>
          <cell r="Q145">
            <v>304836</v>
          </cell>
          <cell r="R145">
            <v>0</v>
          </cell>
          <cell r="S145">
            <v>18750</v>
          </cell>
          <cell r="T145">
            <v>323586</v>
          </cell>
          <cell r="U145">
            <v>7000</v>
          </cell>
          <cell r="V145">
            <v>5910</v>
          </cell>
          <cell r="W145">
            <v>0</v>
          </cell>
          <cell r="Y145">
            <v>0</v>
          </cell>
          <cell r="Z145">
            <v>12910</v>
          </cell>
          <cell r="AA145">
            <v>310676</v>
          </cell>
          <cell r="AB145">
            <v>3044005178726</v>
          </cell>
          <cell r="AC145">
            <v>21000</v>
          </cell>
          <cell r="AD145">
            <v>23625</v>
          </cell>
          <cell r="AE145">
            <v>7000</v>
          </cell>
          <cell r="AF145">
            <v>913.5</v>
          </cell>
          <cell r="AG145">
            <v>8300</v>
          </cell>
          <cell r="AH145">
            <v>371514.5</v>
          </cell>
        </row>
        <row r="146">
          <cell r="A146">
            <v>131</v>
          </cell>
          <cell r="B146">
            <v>25280147</v>
          </cell>
          <cell r="C146" t="str">
            <v xml:space="preserve">ESTELA </v>
          </cell>
          <cell r="D146" t="str">
            <v>ADRIANA NEREIDA</v>
          </cell>
          <cell r="E146" t="str">
            <v xml:space="preserve">ADRIANA NEREIDA ESTELA </v>
          </cell>
          <cell r="F146" t="str">
            <v>TECNICO NIVEL 1</v>
          </cell>
          <cell r="G146" t="str">
            <v>COMERCIAL</v>
          </cell>
          <cell r="H146" t="str">
            <v>02-GC-DT-03</v>
          </cell>
          <cell r="I146" t="str">
            <v>SERVICIO TECNICO</v>
          </cell>
          <cell r="J146" t="str">
            <v>BELLSOUTH LIMONAR</v>
          </cell>
          <cell r="K146" t="str">
            <v>CALI</v>
          </cell>
          <cell r="L146">
            <v>37515</v>
          </cell>
          <cell r="M146" t="str">
            <v>ACTIVO</v>
          </cell>
          <cell r="N146">
            <v>350000</v>
          </cell>
          <cell r="O146">
            <v>609672</v>
          </cell>
          <cell r="P146">
            <v>15</v>
          </cell>
          <cell r="Q146">
            <v>304836</v>
          </cell>
          <cell r="R146">
            <v>0</v>
          </cell>
          <cell r="S146">
            <v>18750</v>
          </cell>
          <cell r="T146">
            <v>323586</v>
          </cell>
          <cell r="U146">
            <v>7000</v>
          </cell>
          <cell r="V146">
            <v>5910</v>
          </cell>
          <cell r="W146">
            <v>0</v>
          </cell>
          <cell r="Y146">
            <v>0</v>
          </cell>
          <cell r="Z146">
            <v>12910</v>
          </cell>
          <cell r="AA146">
            <v>310676</v>
          </cell>
          <cell r="AB146">
            <v>3008011590239</v>
          </cell>
          <cell r="AC146">
            <v>21000</v>
          </cell>
          <cell r="AD146">
            <v>23625</v>
          </cell>
          <cell r="AE146">
            <v>7000</v>
          </cell>
          <cell r="AF146">
            <v>913.5</v>
          </cell>
          <cell r="AG146">
            <v>8300</v>
          </cell>
          <cell r="AH146">
            <v>371514.5</v>
          </cell>
        </row>
        <row r="147">
          <cell r="A147">
            <v>132</v>
          </cell>
          <cell r="B147">
            <v>16941180</v>
          </cell>
          <cell r="C147" t="str">
            <v>CAICEDO</v>
          </cell>
          <cell r="D147" t="str">
            <v>WALTER</v>
          </cell>
          <cell r="E147" t="str">
            <v>WALTER CAICEDO</v>
          </cell>
          <cell r="F147" t="str">
            <v>TECNICO NIVEL 1</v>
          </cell>
          <cell r="G147" t="str">
            <v>COMERCIAL</v>
          </cell>
          <cell r="H147" t="str">
            <v>02-GC-DT-04</v>
          </cell>
          <cell r="I147" t="str">
            <v>SERVICIO TECNICO</v>
          </cell>
          <cell r="J147" t="str">
            <v>BELLSOUTH  CLLE 9</v>
          </cell>
          <cell r="K147" t="str">
            <v>CALI</v>
          </cell>
          <cell r="L147">
            <v>37515</v>
          </cell>
          <cell r="M147" t="str">
            <v>ACTIVO</v>
          </cell>
          <cell r="N147">
            <v>350000</v>
          </cell>
          <cell r="O147">
            <v>609672</v>
          </cell>
          <cell r="P147">
            <v>15</v>
          </cell>
          <cell r="Q147">
            <v>304836</v>
          </cell>
          <cell r="R147">
            <v>0</v>
          </cell>
          <cell r="S147">
            <v>18750</v>
          </cell>
          <cell r="T147">
            <v>323586</v>
          </cell>
          <cell r="U147">
            <v>7000</v>
          </cell>
          <cell r="V147">
            <v>5910</v>
          </cell>
          <cell r="W147">
            <v>0</v>
          </cell>
          <cell r="Y147">
            <v>0</v>
          </cell>
          <cell r="Z147">
            <v>12910</v>
          </cell>
          <cell r="AA147">
            <v>310676</v>
          </cell>
          <cell r="AB147">
            <v>3005011520266</v>
          </cell>
          <cell r="AC147">
            <v>21000</v>
          </cell>
          <cell r="AD147">
            <v>23625</v>
          </cell>
          <cell r="AE147">
            <v>7000</v>
          </cell>
          <cell r="AF147">
            <v>913.5</v>
          </cell>
          <cell r="AG147">
            <v>8300</v>
          </cell>
          <cell r="AH147">
            <v>371514.5</v>
          </cell>
        </row>
        <row r="148">
          <cell r="A148">
            <v>133</v>
          </cell>
          <cell r="B148">
            <v>94441257</v>
          </cell>
          <cell r="C148" t="str">
            <v>CAICEDO</v>
          </cell>
          <cell r="D148" t="str">
            <v>PABLO EMILIO</v>
          </cell>
          <cell r="E148" t="str">
            <v>PABLO EMILIO CAICEDO</v>
          </cell>
          <cell r="F148" t="str">
            <v>TECNICO NIVEL 1</v>
          </cell>
          <cell r="G148" t="str">
            <v>COMERCIAL</v>
          </cell>
          <cell r="H148" t="str">
            <v>02-GC-DT-05</v>
          </cell>
          <cell r="I148" t="str">
            <v>SERVICIO TECNICO</v>
          </cell>
          <cell r="J148" t="str">
            <v>BELLSOUTH B/VENTURA</v>
          </cell>
          <cell r="K148" t="str">
            <v>B/VENTURA</v>
          </cell>
          <cell r="L148">
            <v>37515</v>
          </cell>
          <cell r="M148" t="str">
            <v>ACTIVO</v>
          </cell>
          <cell r="N148">
            <v>350000</v>
          </cell>
          <cell r="O148">
            <v>609672</v>
          </cell>
          <cell r="P148">
            <v>15</v>
          </cell>
          <cell r="Q148">
            <v>304836</v>
          </cell>
          <cell r="R148">
            <v>0</v>
          </cell>
          <cell r="S148">
            <v>18750</v>
          </cell>
          <cell r="T148">
            <v>323586</v>
          </cell>
          <cell r="U148">
            <v>7000</v>
          </cell>
          <cell r="V148">
            <v>5910</v>
          </cell>
          <cell r="W148">
            <v>0</v>
          </cell>
          <cell r="Y148">
            <v>0</v>
          </cell>
          <cell r="Z148">
            <v>12910</v>
          </cell>
          <cell r="AA148">
            <v>310676</v>
          </cell>
          <cell r="AB148" t="str">
            <v>186242657 Bco Bta</v>
          </cell>
          <cell r="AC148">
            <v>21000</v>
          </cell>
          <cell r="AD148">
            <v>23625</v>
          </cell>
          <cell r="AE148">
            <v>7000</v>
          </cell>
          <cell r="AF148">
            <v>913.5</v>
          </cell>
          <cell r="AG148">
            <v>8300</v>
          </cell>
          <cell r="AH148">
            <v>371514.5</v>
          </cell>
        </row>
        <row r="149">
          <cell r="A149">
            <v>134</v>
          </cell>
          <cell r="B149">
            <v>98397289</v>
          </cell>
          <cell r="C149" t="str">
            <v>NAVARRO CAICEDO</v>
          </cell>
          <cell r="D149" t="str">
            <v>JORGE ALBERTO</v>
          </cell>
          <cell r="E149" t="str">
            <v>JORGE ALBERTO NAVARRO CAICEDO</v>
          </cell>
          <cell r="F149" t="str">
            <v>TECNICO NIVEL 1</v>
          </cell>
          <cell r="G149" t="str">
            <v>COMERCIAL</v>
          </cell>
          <cell r="H149" t="str">
            <v>02-GC-DT-08</v>
          </cell>
          <cell r="I149" t="str">
            <v>SERVICIO TECNICO</v>
          </cell>
          <cell r="J149" t="str">
            <v>CVS PASTO</v>
          </cell>
          <cell r="K149" t="str">
            <v>PASTO</v>
          </cell>
          <cell r="L149">
            <v>37515</v>
          </cell>
          <cell r="M149" t="str">
            <v>ACTIVO</v>
          </cell>
          <cell r="N149">
            <v>332000</v>
          </cell>
          <cell r="O149">
            <v>609672</v>
          </cell>
          <cell r="P149">
            <v>15</v>
          </cell>
          <cell r="Q149">
            <v>304836</v>
          </cell>
          <cell r="R149">
            <v>0</v>
          </cell>
          <cell r="S149">
            <v>18750</v>
          </cell>
          <cell r="T149">
            <v>323586</v>
          </cell>
          <cell r="U149">
            <v>6640</v>
          </cell>
          <cell r="V149">
            <v>5610</v>
          </cell>
          <cell r="W149">
            <v>0</v>
          </cell>
          <cell r="Y149">
            <v>0</v>
          </cell>
          <cell r="Z149">
            <v>12250</v>
          </cell>
          <cell r="AA149">
            <v>311336</v>
          </cell>
          <cell r="AB149">
            <v>8388011618146</v>
          </cell>
          <cell r="AC149">
            <v>19920</v>
          </cell>
          <cell r="AD149">
            <v>22410</v>
          </cell>
          <cell r="AE149">
            <v>6640</v>
          </cell>
          <cell r="AF149">
            <v>866.52</v>
          </cell>
          <cell r="AG149">
            <v>8300</v>
          </cell>
          <cell r="AH149">
            <v>369472.52</v>
          </cell>
        </row>
        <row r="150">
          <cell r="A150">
            <v>135</v>
          </cell>
          <cell r="B150">
            <v>71783824</v>
          </cell>
          <cell r="C150" t="str">
            <v xml:space="preserve">CARDONA </v>
          </cell>
          <cell r="D150" t="str">
            <v>JOHN ALEXANDER</v>
          </cell>
          <cell r="E150" t="str">
            <v xml:space="preserve">JOHN ALEXANDER CARDONA </v>
          </cell>
          <cell r="F150" t="str">
            <v>TECNICO NIVEL 1</v>
          </cell>
          <cell r="G150" t="str">
            <v>COMERCIAL</v>
          </cell>
          <cell r="H150" t="str">
            <v>03-GC-DT-00</v>
          </cell>
          <cell r="I150" t="str">
            <v>SERVICIO TECNICO</v>
          </cell>
          <cell r="J150" t="str">
            <v>BELLSOUTH</v>
          </cell>
          <cell r="K150" t="str">
            <v>MEDELLIN</v>
          </cell>
          <cell r="L150">
            <v>37591</v>
          </cell>
          <cell r="M150" t="str">
            <v>ACTIVO</v>
          </cell>
          <cell r="N150">
            <v>332000</v>
          </cell>
          <cell r="O150">
            <v>609672</v>
          </cell>
          <cell r="P150">
            <v>15</v>
          </cell>
          <cell r="Q150">
            <v>304836</v>
          </cell>
          <cell r="R150">
            <v>0</v>
          </cell>
          <cell r="S150">
            <v>18750</v>
          </cell>
          <cell r="T150">
            <v>323586</v>
          </cell>
          <cell r="U150">
            <v>6640</v>
          </cell>
          <cell r="V150">
            <v>5610</v>
          </cell>
          <cell r="W150">
            <v>0</v>
          </cell>
          <cell r="Y150">
            <v>0</v>
          </cell>
          <cell r="Z150">
            <v>12250</v>
          </cell>
          <cell r="AA150">
            <v>311336</v>
          </cell>
          <cell r="AB150">
            <v>1005002615532</v>
          </cell>
          <cell r="AC150">
            <v>19920</v>
          </cell>
          <cell r="AD150">
            <v>22410</v>
          </cell>
          <cell r="AE150">
            <v>6640</v>
          </cell>
          <cell r="AF150">
            <v>866.52</v>
          </cell>
          <cell r="AG150">
            <v>8300</v>
          </cell>
          <cell r="AH150">
            <v>369472.52</v>
          </cell>
        </row>
        <row r="151">
          <cell r="A151">
            <v>136</v>
          </cell>
          <cell r="B151">
            <v>71334357</v>
          </cell>
          <cell r="C151" t="str">
            <v>GALEANO BRAND</v>
          </cell>
          <cell r="D151" t="str">
            <v>JORGE ANDRÉS</v>
          </cell>
          <cell r="E151" t="str">
            <v>JORGE ANDRÉS GALEANO BRAND</v>
          </cell>
          <cell r="F151" t="str">
            <v>TECNICO NIVEL 1</v>
          </cell>
          <cell r="G151" t="str">
            <v>COMERCIAL</v>
          </cell>
          <cell r="H151" t="str">
            <v>03-GC-DT-00</v>
          </cell>
          <cell r="I151" t="str">
            <v>SERVICIO TECNICO</v>
          </cell>
          <cell r="J151" t="str">
            <v>BELLSOUTH LAURELES</v>
          </cell>
          <cell r="K151" t="str">
            <v>MEDELLIN</v>
          </cell>
          <cell r="L151">
            <v>37515</v>
          </cell>
          <cell r="M151" t="str">
            <v>ACTIVO</v>
          </cell>
          <cell r="N151">
            <v>350000</v>
          </cell>
          <cell r="O151">
            <v>609672</v>
          </cell>
          <cell r="P151">
            <v>15</v>
          </cell>
          <cell r="Q151">
            <v>304836</v>
          </cell>
          <cell r="R151">
            <v>0</v>
          </cell>
          <cell r="S151">
            <v>18750</v>
          </cell>
          <cell r="T151">
            <v>323586</v>
          </cell>
          <cell r="U151">
            <v>7000</v>
          </cell>
          <cell r="V151">
            <v>5910</v>
          </cell>
          <cell r="W151">
            <v>0</v>
          </cell>
          <cell r="Y151">
            <v>0</v>
          </cell>
          <cell r="Z151">
            <v>12910</v>
          </cell>
          <cell r="AA151">
            <v>310676</v>
          </cell>
          <cell r="AB151">
            <v>1005002603491</v>
          </cell>
          <cell r="AC151">
            <v>21000</v>
          </cell>
          <cell r="AD151">
            <v>23625</v>
          </cell>
          <cell r="AE151">
            <v>7000</v>
          </cell>
          <cell r="AF151">
            <v>913.5</v>
          </cell>
          <cell r="AG151">
            <v>8300</v>
          </cell>
          <cell r="AH151">
            <v>371514.5</v>
          </cell>
        </row>
        <row r="152">
          <cell r="A152">
            <v>137</v>
          </cell>
          <cell r="B152">
            <v>42787823</v>
          </cell>
          <cell r="C152" t="str">
            <v xml:space="preserve">HERNANDEZ </v>
          </cell>
          <cell r="D152" t="str">
            <v>ADRIANA MARIA</v>
          </cell>
          <cell r="E152" t="str">
            <v xml:space="preserve">ADRIANA MARIA HERNANDEZ </v>
          </cell>
          <cell r="F152" t="str">
            <v>ASISTENTE TECNICO</v>
          </cell>
          <cell r="G152" t="str">
            <v>COMERCIAL</v>
          </cell>
          <cell r="H152" t="str">
            <v>03-GC-DT-00</v>
          </cell>
          <cell r="I152" t="str">
            <v>SERVICIO TECNICO</v>
          </cell>
          <cell r="J152" t="str">
            <v>CELLSTAR</v>
          </cell>
          <cell r="K152" t="str">
            <v>MEDELLIN</v>
          </cell>
          <cell r="L152">
            <v>37515</v>
          </cell>
          <cell r="M152" t="str">
            <v>ACTIVO</v>
          </cell>
          <cell r="N152">
            <v>332000</v>
          </cell>
          <cell r="O152">
            <v>449232</v>
          </cell>
          <cell r="P152">
            <v>15</v>
          </cell>
          <cell r="Q152">
            <v>224616</v>
          </cell>
          <cell r="R152">
            <v>0</v>
          </cell>
          <cell r="S152">
            <v>18750</v>
          </cell>
          <cell r="T152">
            <v>243366</v>
          </cell>
          <cell r="U152">
            <v>6640</v>
          </cell>
          <cell r="V152">
            <v>5610</v>
          </cell>
          <cell r="W152">
            <v>0</v>
          </cell>
          <cell r="Y152">
            <v>0</v>
          </cell>
          <cell r="Z152">
            <v>12250</v>
          </cell>
          <cell r="AA152">
            <v>231116</v>
          </cell>
          <cell r="AB152">
            <v>1005002603332</v>
          </cell>
          <cell r="AC152">
            <v>19920</v>
          </cell>
          <cell r="AD152">
            <v>22410</v>
          </cell>
          <cell r="AE152">
            <v>6640</v>
          </cell>
          <cell r="AF152">
            <v>866.52</v>
          </cell>
          <cell r="AG152">
            <v>8300</v>
          </cell>
          <cell r="AH152">
            <v>289252.52</v>
          </cell>
        </row>
        <row r="153">
          <cell r="A153">
            <v>138</v>
          </cell>
          <cell r="B153">
            <v>43903722</v>
          </cell>
          <cell r="C153" t="str">
            <v>TORO OSORIO</v>
          </cell>
          <cell r="D153" t="str">
            <v xml:space="preserve">PAULA ANDREA </v>
          </cell>
          <cell r="E153" t="str">
            <v>PAULA ANDREA  TORO OSORIO</v>
          </cell>
          <cell r="F153" t="str">
            <v>ASISTENTE TECNICO</v>
          </cell>
          <cell r="G153" t="str">
            <v>COMERCIAL</v>
          </cell>
          <cell r="H153" t="str">
            <v>03-GC-DT-00</v>
          </cell>
          <cell r="I153" t="str">
            <v>SERVICIO TECNICO</v>
          </cell>
          <cell r="J153" t="str">
            <v>MEDELLIN</v>
          </cell>
          <cell r="K153" t="str">
            <v>MEDELLIN</v>
          </cell>
          <cell r="L153">
            <v>37500</v>
          </cell>
          <cell r="M153" t="str">
            <v>ACTIVO</v>
          </cell>
          <cell r="N153">
            <v>166000</v>
          </cell>
          <cell r="O153">
            <v>224616</v>
          </cell>
          <cell r="P153">
            <v>15</v>
          </cell>
          <cell r="Q153">
            <v>112308</v>
          </cell>
          <cell r="R153">
            <v>0</v>
          </cell>
          <cell r="S153">
            <v>18750</v>
          </cell>
          <cell r="T153">
            <v>131058</v>
          </cell>
          <cell r="U153">
            <v>3320</v>
          </cell>
          <cell r="V153">
            <v>2810</v>
          </cell>
          <cell r="W153">
            <v>0</v>
          </cell>
          <cell r="Y153">
            <v>0</v>
          </cell>
          <cell r="Z153">
            <v>6130</v>
          </cell>
          <cell r="AA153">
            <v>124928</v>
          </cell>
          <cell r="AB153">
            <v>1024002654258</v>
          </cell>
          <cell r="AC153">
            <v>9960</v>
          </cell>
          <cell r="AD153">
            <v>11205</v>
          </cell>
          <cell r="AE153">
            <v>3320</v>
          </cell>
          <cell r="AF153">
            <v>433.26</v>
          </cell>
          <cell r="AG153">
            <v>4150</v>
          </cell>
          <cell r="AH153">
            <v>153996.26</v>
          </cell>
        </row>
        <row r="154">
          <cell r="A154">
            <v>139</v>
          </cell>
          <cell r="B154">
            <v>43874008</v>
          </cell>
          <cell r="C154" t="str">
            <v>VALENCIA CARDONA</v>
          </cell>
          <cell r="D154" t="str">
            <v>LEIDY LISBED</v>
          </cell>
          <cell r="E154" t="str">
            <v>LEIDY LISBED VALENCIA CARDONA</v>
          </cell>
          <cell r="F154" t="str">
            <v>ASISTENTE TECNICO</v>
          </cell>
          <cell r="G154" t="str">
            <v>COMERCIAL</v>
          </cell>
          <cell r="H154" t="str">
            <v>03-GC-DT-00</v>
          </cell>
          <cell r="I154" t="str">
            <v>SERVICIO TECNICO</v>
          </cell>
          <cell r="J154" t="str">
            <v>MEDELLIN</v>
          </cell>
          <cell r="K154" t="str">
            <v>MEDELLIN</v>
          </cell>
          <cell r="L154">
            <v>37696</v>
          </cell>
          <cell r="M154" t="str">
            <v>ACTIVO</v>
          </cell>
          <cell r="N154">
            <v>332000</v>
          </cell>
          <cell r="O154">
            <v>449232</v>
          </cell>
          <cell r="P154">
            <v>15</v>
          </cell>
          <cell r="Q154">
            <v>224616</v>
          </cell>
          <cell r="R154">
            <v>0</v>
          </cell>
          <cell r="S154">
            <v>0</v>
          </cell>
          <cell r="T154">
            <v>224616</v>
          </cell>
          <cell r="U154">
            <v>6640</v>
          </cell>
          <cell r="V154">
            <v>5610</v>
          </cell>
          <cell r="W154">
            <v>0</v>
          </cell>
          <cell r="Y154">
            <v>0</v>
          </cell>
          <cell r="Z154">
            <v>12250</v>
          </cell>
          <cell r="AA154">
            <v>212366</v>
          </cell>
          <cell r="AB154" t="str">
            <v>1005002632599</v>
          </cell>
          <cell r="AC154">
            <v>19920</v>
          </cell>
          <cell r="AD154">
            <v>22410</v>
          </cell>
          <cell r="AE154">
            <v>6640</v>
          </cell>
          <cell r="AF154">
            <v>866.52</v>
          </cell>
          <cell r="AG154">
            <v>8300</v>
          </cell>
          <cell r="AH154">
            <v>270502.52</v>
          </cell>
        </row>
        <row r="155">
          <cell r="A155">
            <v>140</v>
          </cell>
          <cell r="B155">
            <v>98633904</v>
          </cell>
          <cell r="C155" t="str">
            <v>ARANGO</v>
          </cell>
          <cell r="D155" t="str">
            <v>WILSON ANDRES</v>
          </cell>
          <cell r="E155" t="str">
            <v>WILSON ANDRES ARANGO</v>
          </cell>
          <cell r="F155" t="str">
            <v>TECNICO NIVEL 1</v>
          </cell>
          <cell r="G155" t="str">
            <v>COMERCIAL</v>
          </cell>
          <cell r="H155" t="str">
            <v>03-GC-DT-02</v>
          </cell>
          <cell r="I155" t="str">
            <v>SERVICIO TECNICO</v>
          </cell>
          <cell r="J155" t="str">
            <v>BELLSOUTH  POBLADO</v>
          </cell>
          <cell r="K155" t="str">
            <v>MEDELLIN</v>
          </cell>
          <cell r="L155">
            <v>37515</v>
          </cell>
          <cell r="M155" t="str">
            <v>ACTIVO</v>
          </cell>
          <cell r="N155">
            <v>332000</v>
          </cell>
          <cell r="O155">
            <v>609672</v>
          </cell>
          <cell r="P155">
            <v>15</v>
          </cell>
          <cell r="Q155">
            <v>304836</v>
          </cell>
          <cell r="R155">
            <v>0</v>
          </cell>
          <cell r="S155">
            <v>18750</v>
          </cell>
          <cell r="T155">
            <v>323586</v>
          </cell>
          <cell r="U155">
            <v>6640</v>
          </cell>
          <cell r="V155">
            <v>5610</v>
          </cell>
          <cell r="W155">
            <v>0</v>
          </cell>
          <cell r="Y155">
            <v>0</v>
          </cell>
          <cell r="Z155">
            <v>12250</v>
          </cell>
          <cell r="AA155">
            <v>311336</v>
          </cell>
          <cell r="AB155">
            <v>1083002574309</v>
          </cell>
          <cell r="AC155">
            <v>19920</v>
          </cell>
          <cell r="AD155">
            <v>22410</v>
          </cell>
          <cell r="AE155">
            <v>6640</v>
          </cell>
          <cell r="AF155">
            <v>866.52</v>
          </cell>
          <cell r="AG155">
            <v>8300</v>
          </cell>
          <cell r="AH155">
            <v>369472.52</v>
          </cell>
        </row>
        <row r="156">
          <cell r="A156">
            <v>141</v>
          </cell>
          <cell r="B156">
            <v>43839859</v>
          </cell>
          <cell r="C156" t="str">
            <v>NOREÑA PEREZ</v>
          </cell>
          <cell r="D156" t="str">
            <v>CLAUDIA</v>
          </cell>
          <cell r="E156" t="str">
            <v>CLAUDIA NOREÑA PEREZ</v>
          </cell>
          <cell r="F156" t="str">
            <v>ASISTENTE TECNICO</v>
          </cell>
          <cell r="G156" t="str">
            <v>COMERCIAL</v>
          </cell>
          <cell r="H156" t="str">
            <v>03-GC-DT-02</v>
          </cell>
          <cell r="I156" t="str">
            <v>SERVICIO TECNICO</v>
          </cell>
          <cell r="J156" t="str">
            <v>MEDELLIN</v>
          </cell>
          <cell r="K156" t="str">
            <v>MEDELLIN</v>
          </cell>
          <cell r="L156">
            <v>37659</v>
          </cell>
          <cell r="M156" t="str">
            <v>ACTIVO</v>
          </cell>
          <cell r="N156">
            <v>332000</v>
          </cell>
          <cell r="O156">
            <v>449232</v>
          </cell>
          <cell r="P156">
            <v>15</v>
          </cell>
          <cell r="Q156">
            <v>224616</v>
          </cell>
          <cell r="R156">
            <v>0</v>
          </cell>
          <cell r="S156">
            <v>18750</v>
          </cell>
          <cell r="T156">
            <v>243366</v>
          </cell>
          <cell r="U156">
            <v>6640</v>
          </cell>
          <cell r="V156">
            <v>5610</v>
          </cell>
          <cell r="W156">
            <v>0</v>
          </cell>
          <cell r="Y156">
            <v>0</v>
          </cell>
          <cell r="Z156">
            <v>12250</v>
          </cell>
          <cell r="AA156">
            <v>231116</v>
          </cell>
          <cell r="AB156">
            <v>1082005235197</v>
          </cell>
          <cell r="AC156">
            <v>19920</v>
          </cell>
          <cell r="AD156">
            <v>22410</v>
          </cell>
          <cell r="AE156">
            <v>6640</v>
          </cell>
          <cell r="AF156">
            <v>866.52</v>
          </cell>
          <cell r="AG156">
            <v>8300</v>
          </cell>
          <cell r="AH156">
            <v>289252.52</v>
          </cell>
        </row>
        <row r="157">
          <cell r="A157">
            <v>142</v>
          </cell>
          <cell r="B157">
            <v>71748443</v>
          </cell>
          <cell r="C157" t="str">
            <v>OCAMPO BARRETO</v>
          </cell>
          <cell r="D157" t="str">
            <v>OMAR WILLIAM</v>
          </cell>
          <cell r="E157" t="str">
            <v>OMAR WILLIAM OCAMPO BARRETO</v>
          </cell>
          <cell r="F157" t="str">
            <v>TECNICO NIVEL 1</v>
          </cell>
          <cell r="G157" t="str">
            <v>COMERCIAL</v>
          </cell>
          <cell r="H157" t="str">
            <v>03-GC-DT-03</v>
          </cell>
          <cell r="I157" t="str">
            <v>SERVICIO TECNICO</v>
          </cell>
          <cell r="J157" t="str">
            <v>CELLSTAR</v>
          </cell>
          <cell r="K157" t="str">
            <v>MEDELLIN</v>
          </cell>
          <cell r="L157">
            <v>37515</v>
          </cell>
          <cell r="M157" t="str">
            <v>ACTIVO</v>
          </cell>
          <cell r="N157">
            <v>332000</v>
          </cell>
          <cell r="O157">
            <v>609672</v>
          </cell>
          <cell r="P157">
            <v>15</v>
          </cell>
          <cell r="Q157">
            <v>304836</v>
          </cell>
          <cell r="R157">
            <v>0</v>
          </cell>
          <cell r="S157">
            <v>18750</v>
          </cell>
          <cell r="T157">
            <v>323586</v>
          </cell>
          <cell r="U157">
            <v>6640</v>
          </cell>
          <cell r="V157">
            <v>5610</v>
          </cell>
          <cell r="W157">
            <v>0</v>
          </cell>
          <cell r="Y157">
            <v>0</v>
          </cell>
          <cell r="Z157">
            <v>12250</v>
          </cell>
          <cell r="AA157">
            <v>311336</v>
          </cell>
          <cell r="AB157">
            <v>1087002898121</v>
          </cell>
          <cell r="AC157">
            <v>19920</v>
          </cell>
          <cell r="AD157">
            <v>22410</v>
          </cell>
          <cell r="AE157">
            <v>6640</v>
          </cell>
          <cell r="AF157">
            <v>866.52</v>
          </cell>
          <cell r="AG157">
            <v>8300</v>
          </cell>
          <cell r="AH157">
            <v>369472.52</v>
          </cell>
        </row>
        <row r="158">
          <cell r="A158">
            <v>143</v>
          </cell>
          <cell r="B158">
            <v>75085531</v>
          </cell>
          <cell r="C158" t="str">
            <v>GONZALEZ QUICENO</v>
          </cell>
          <cell r="D158" t="str">
            <v>LUIS FERNANDO</v>
          </cell>
          <cell r="E158" t="str">
            <v>LUIS FERNANDO GONZALEZ QUICENO</v>
          </cell>
          <cell r="F158" t="str">
            <v>TECNICO NIVEL 1</v>
          </cell>
          <cell r="G158" t="str">
            <v>COMERCIAL</v>
          </cell>
          <cell r="H158" t="str">
            <v>03-GC-DT-04</v>
          </cell>
          <cell r="I158" t="str">
            <v>SERVICIO TECNICO</v>
          </cell>
          <cell r="J158" t="str">
            <v>BELLSOUTH</v>
          </cell>
          <cell r="K158" t="str">
            <v>MANIZALES</v>
          </cell>
          <cell r="L158">
            <v>37515</v>
          </cell>
          <cell r="M158" t="str">
            <v>ACTIVO</v>
          </cell>
          <cell r="N158">
            <v>378000</v>
          </cell>
          <cell r="O158">
            <v>609672</v>
          </cell>
          <cell r="P158">
            <v>15</v>
          </cell>
          <cell r="Q158">
            <v>304836</v>
          </cell>
          <cell r="R158">
            <v>0</v>
          </cell>
          <cell r="S158">
            <v>18750</v>
          </cell>
          <cell r="T158">
            <v>323586</v>
          </cell>
          <cell r="U158">
            <v>7560</v>
          </cell>
          <cell r="V158">
            <v>6380</v>
          </cell>
          <cell r="W158">
            <v>0</v>
          </cell>
          <cell r="Y158">
            <v>0</v>
          </cell>
          <cell r="Z158">
            <v>13940</v>
          </cell>
          <cell r="AA158">
            <v>309646</v>
          </cell>
          <cell r="AB158">
            <v>7164011642905</v>
          </cell>
          <cell r="AC158">
            <v>22680</v>
          </cell>
          <cell r="AD158">
            <v>25515</v>
          </cell>
          <cell r="AE158">
            <v>7560</v>
          </cell>
          <cell r="AF158">
            <v>986.57999999999993</v>
          </cell>
          <cell r="AG158">
            <v>8300</v>
          </cell>
          <cell r="AH158">
            <v>374687.58</v>
          </cell>
        </row>
        <row r="159">
          <cell r="A159">
            <v>144</v>
          </cell>
          <cell r="B159">
            <v>42096585</v>
          </cell>
          <cell r="C159" t="str">
            <v xml:space="preserve">HERRERA LOPEZ </v>
          </cell>
          <cell r="D159" t="str">
            <v>MARIA DEL PILAR</v>
          </cell>
          <cell r="E159" t="str">
            <v xml:space="preserve">MARIA DEL PILAR HERRERA LOPEZ </v>
          </cell>
          <cell r="F159" t="str">
            <v>ASISTENTE TECNICO</v>
          </cell>
          <cell r="G159" t="str">
            <v>COMERCIAL</v>
          </cell>
          <cell r="H159" t="str">
            <v>03-GC-DT-05</v>
          </cell>
          <cell r="I159" t="str">
            <v>SERVICIO TECNICO</v>
          </cell>
          <cell r="J159" t="str">
            <v xml:space="preserve">BELLSOUTH </v>
          </cell>
          <cell r="K159" t="str">
            <v>PEREIRA</v>
          </cell>
          <cell r="L159">
            <v>37537</v>
          </cell>
          <cell r="M159" t="str">
            <v>ACTIVO</v>
          </cell>
          <cell r="N159">
            <v>332000</v>
          </cell>
          <cell r="O159">
            <v>449232</v>
          </cell>
          <cell r="P159">
            <v>15</v>
          </cell>
          <cell r="Q159">
            <v>224616</v>
          </cell>
          <cell r="R159">
            <v>0</v>
          </cell>
          <cell r="S159">
            <v>18750</v>
          </cell>
          <cell r="T159">
            <v>243366</v>
          </cell>
          <cell r="U159">
            <v>6640</v>
          </cell>
          <cell r="V159">
            <v>5610</v>
          </cell>
          <cell r="W159">
            <v>0</v>
          </cell>
          <cell r="Y159">
            <v>0</v>
          </cell>
          <cell r="Z159">
            <v>12250</v>
          </cell>
          <cell r="AA159">
            <v>231116</v>
          </cell>
          <cell r="AB159">
            <v>7062000892443</v>
          </cell>
          <cell r="AC159">
            <v>19920</v>
          </cell>
          <cell r="AD159">
            <v>22410</v>
          </cell>
          <cell r="AE159">
            <v>6640</v>
          </cell>
          <cell r="AF159">
            <v>866.52</v>
          </cell>
          <cell r="AG159">
            <v>8300</v>
          </cell>
          <cell r="AH159">
            <v>289252.52</v>
          </cell>
        </row>
        <row r="160">
          <cell r="A160">
            <v>145</v>
          </cell>
          <cell r="B160">
            <v>80501467</v>
          </cell>
          <cell r="C160" t="str">
            <v xml:space="preserve">GAITAN PATAQUIVA </v>
          </cell>
          <cell r="D160" t="str">
            <v>JORGE CAMILO</v>
          </cell>
          <cell r="E160" t="str">
            <v xml:space="preserve">JORGE CAMILO GAITAN PATAQUIVA </v>
          </cell>
          <cell r="F160" t="str">
            <v>TECNICO NIVEL 1</v>
          </cell>
          <cell r="G160" t="str">
            <v>COMERCIAL</v>
          </cell>
          <cell r="H160" t="str">
            <v>01-GG-BS-01</v>
          </cell>
          <cell r="I160" t="str">
            <v>SERVICIO TECNICO</v>
          </cell>
          <cell r="J160" t="str">
            <v>ZONA FRANCA</v>
          </cell>
          <cell r="K160" t="str">
            <v>BOGOTA</v>
          </cell>
          <cell r="L160">
            <v>37789</v>
          </cell>
          <cell r="M160" t="str">
            <v>ACTIVO</v>
          </cell>
          <cell r="N160">
            <v>332000</v>
          </cell>
          <cell r="O160">
            <v>300000</v>
          </cell>
          <cell r="P160">
            <v>15</v>
          </cell>
          <cell r="Q160">
            <v>150000</v>
          </cell>
          <cell r="R160">
            <v>18000</v>
          </cell>
          <cell r="S160">
            <v>0</v>
          </cell>
          <cell r="T160">
            <v>168000</v>
          </cell>
          <cell r="U160">
            <v>6640</v>
          </cell>
          <cell r="V160">
            <v>5610</v>
          </cell>
          <cell r="W160">
            <v>0</v>
          </cell>
          <cell r="Y160">
            <v>0</v>
          </cell>
          <cell r="Z160">
            <v>12250</v>
          </cell>
          <cell r="AA160">
            <v>155750</v>
          </cell>
          <cell r="AB160" t="str">
            <v>NUEVO</v>
          </cell>
          <cell r="AC160">
            <v>19920</v>
          </cell>
          <cell r="AD160">
            <v>22410</v>
          </cell>
          <cell r="AE160">
            <v>6640</v>
          </cell>
          <cell r="AF160">
            <v>866.52</v>
          </cell>
          <cell r="AG160">
            <v>8300</v>
          </cell>
          <cell r="AH160">
            <v>213886.52000000002</v>
          </cell>
        </row>
        <row r="161">
          <cell r="A161">
            <v>146</v>
          </cell>
          <cell r="B161">
            <v>94230349</v>
          </cell>
          <cell r="C161" t="str">
            <v xml:space="preserve">RAMIREZ </v>
          </cell>
          <cell r="D161" t="str">
            <v>HENRY</v>
          </cell>
          <cell r="E161" t="str">
            <v xml:space="preserve">HENRY RAMIREZ </v>
          </cell>
          <cell r="F161" t="str">
            <v>TECNICO NIVEL 1</v>
          </cell>
          <cell r="G161" t="str">
            <v>COMERCIAL</v>
          </cell>
          <cell r="H161" t="str">
            <v>01-GG-BS-01</v>
          </cell>
          <cell r="I161" t="str">
            <v>SERVICIO TECNICO</v>
          </cell>
          <cell r="J161" t="str">
            <v>ZONA FRANCA</v>
          </cell>
          <cell r="K161" t="str">
            <v>BOGOTA</v>
          </cell>
          <cell r="L161">
            <v>37789</v>
          </cell>
          <cell r="M161" t="str">
            <v>ACTIVO</v>
          </cell>
          <cell r="N161">
            <v>332000</v>
          </cell>
          <cell r="O161">
            <v>300000</v>
          </cell>
          <cell r="P161">
            <v>15</v>
          </cell>
          <cell r="Q161">
            <v>150000</v>
          </cell>
          <cell r="R161">
            <v>2500</v>
          </cell>
          <cell r="S161">
            <v>0</v>
          </cell>
          <cell r="T161">
            <v>152500</v>
          </cell>
          <cell r="U161">
            <v>6640</v>
          </cell>
          <cell r="V161">
            <v>5610</v>
          </cell>
          <cell r="W161">
            <v>0</v>
          </cell>
          <cell r="Y161">
            <v>0</v>
          </cell>
          <cell r="Z161">
            <v>12250</v>
          </cell>
          <cell r="AA161">
            <v>140250</v>
          </cell>
          <cell r="AB161" t="str">
            <v>NUEVO</v>
          </cell>
          <cell r="AC161">
            <v>19920</v>
          </cell>
          <cell r="AD161">
            <v>22410</v>
          </cell>
          <cell r="AE161">
            <v>6640</v>
          </cell>
          <cell r="AF161">
            <v>866.52</v>
          </cell>
          <cell r="AG161">
            <v>8300</v>
          </cell>
          <cell r="AH161">
            <v>198386.52000000002</v>
          </cell>
        </row>
        <row r="162">
          <cell r="A162">
            <v>147</v>
          </cell>
          <cell r="B162">
            <v>80034478</v>
          </cell>
          <cell r="C162" t="str">
            <v>RODRIGUEZ PINEDA</v>
          </cell>
          <cell r="D162" t="str">
            <v>DAVID EDUARDO</v>
          </cell>
          <cell r="E162" t="str">
            <v>DAVID EDUARDO RODRIGUEZ PINEDA</v>
          </cell>
          <cell r="F162" t="str">
            <v>TECNICO NIVEL 1</v>
          </cell>
          <cell r="G162" t="str">
            <v>COMERCIAL</v>
          </cell>
          <cell r="H162" t="str">
            <v>01-GG-BS-01</v>
          </cell>
          <cell r="I162" t="str">
            <v>SERVICIO TECNICO</v>
          </cell>
          <cell r="J162" t="str">
            <v>ZONA FRANCA</v>
          </cell>
          <cell r="K162" t="str">
            <v>BOGOTA</v>
          </cell>
          <cell r="L162">
            <v>37789</v>
          </cell>
          <cell r="M162" t="str">
            <v>ACTIVO</v>
          </cell>
          <cell r="N162">
            <v>332000</v>
          </cell>
          <cell r="O162">
            <v>300000</v>
          </cell>
          <cell r="P162">
            <v>15</v>
          </cell>
          <cell r="Q162">
            <v>150000</v>
          </cell>
          <cell r="R162">
            <v>13000</v>
          </cell>
          <cell r="S162">
            <v>0</v>
          </cell>
          <cell r="T162">
            <v>163000</v>
          </cell>
          <cell r="U162">
            <v>6640</v>
          </cell>
          <cell r="V162">
            <v>5610</v>
          </cell>
          <cell r="W162">
            <v>0</v>
          </cell>
          <cell r="Y162">
            <v>0</v>
          </cell>
          <cell r="Z162">
            <v>12250</v>
          </cell>
          <cell r="AA162">
            <v>150750</v>
          </cell>
          <cell r="AB162" t="str">
            <v>NUEVO</v>
          </cell>
          <cell r="AC162">
            <v>19920</v>
          </cell>
          <cell r="AD162">
            <v>22410</v>
          </cell>
          <cell r="AE162">
            <v>6640</v>
          </cell>
          <cell r="AF162">
            <v>866.52</v>
          </cell>
          <cell r="AG162">
            <v>8300</v>
          </cell>
          <cell r="AH162">
            <v>208886.52000000002</v>
          </cell>
        </row>
        <row r="163">
          <cell r="A163">
            <v>148</v>
          </cell>
          <cell r="B163">
            <v>80011363</v>
          </cell>
          <cell r="C163" t="str">
            <v xml:space="preserve">RUEDA CELIS </v>
          </cell>
          <cell r="D163" t="str">
            <v>ANDERSON MAURICIO</v>
          </cell>
          <cell r="E163" t="str">
            <v xml:space="preserve">ANDERSON MAURICIO RUEDA CELIS </v>
          </cell>
          <cell r="F163" t="str">
            <v>TECNICO NIVEL 1</v>
          </cell>
          <cell r="G163" t="str">
            <v>COMERCIAL</v>
          </cell>
          <cell r="H163" t="str">
            <v>01-GG-BS-01</v>
          </cell>
          <cell r="I163" t="str">
            <v>SERVICIO TECNICO</v>
          </cell>
          <cell r="J163" t="str">
            <v>ZONA FRANCA</v>
          </cell>
          <cell r="K163" t="str">
            <v>BOGOTA</v>
          </cell>
          <cell r="L163">
            <v>37789</v>
          </cell>
          <cell r="M163" t="str">
            <v>ACTIVO</v>
          </cell>
          <cell r="N163">
            <v>332000</v>
          </cell>
          <cell r="O163">
            <v>300000</v>
          </cell>
          <cell r="P163">
            <v>15</v>
          </cell>
          <cell r="Q163">
            <v>150000</v>
          </cell>
          <cell r="R163">
            <v>15000</v>
          </cell>
          <cell r="S163">
            <v>0</v>
          </cell>
          <cell r="T163">
            <v>165000</v>
          </cell>
          <cell r="U163">
            <v>6640</v>
          </cell>
          <cell r="V163">
            <v>5610</v>
          </cell>
          <cell r="W163">
            <v>0</v>
          </cell>
          <cell r="Y163">
            <v>0</v>
          </cell>
          <cell r="Z163">
            <v>12250</v>
          </cell>
          <cell r="AA163">
            <v>152750</v>
          </cell>
          <cell r="AB163" t="str">
            <v>NUEVO</v>
          </cell>
          <cell r="AC163">
            <v>19920</v>
          </cell>
          <cell r="AD163">
            <v>22410</v>
          </cell>
          <cell r="AE163">
            <v>6640</v>
          </cell>
          <cell r="AF163">
            <v>866.52</v>
          </cell>
          <cell r="AG163">
            <v>8300</v>
          </cell>
          <cell r="AH163">
            <v>210886.52000000002</v>
          </cell>
        </row>
        <row r="164">
          <cell r="A164">
            <v>149</v>
          </cell>
          <cell r="B164">
            <v>94522253</v>
          </cell>
          <cell r="C164" t="str">
            <v>SARRIA GONZALEZ</v>
          </cell>
          <cell r="D164" t="str">
            <v xml:space="preserve">CARLOS DANIEL </v>
          </cell>
          <cell r="E164" t="str">
            <v>CARLOS DANIEL  SARRIA GONZALEZ</v>
          </cell>
          <cell r="F164" t="str">
            <v>ASISTENTE TECNICO</v>
          </cell>
          <cell r="G164" t="str">
            <v>COMERCIAL</v>
          </cell>
          <cell r="H164" t="str">
            <v>02-GC-DT-00</v>
          </cell>
          <cell r="I164" t="str">
            <v>SERVICIO TECNICO</v>
          </cell>
          <cell r="K164" t="str">
            <v>CALI</v>
          </cell>
          <cell r="L164">
            <v>37783</v>
          </cell>
          <cell r="M164" t="str">
            <v>ACTIVO</v>
          </cell>
          <cell r="N164">
            <v>332000</v>
          </cell>
          <cell r="O164">
            <v>411112</v>
          </cell>
          <cell r="P164">
            <v>15</v>
          </cell>
          <cell r="Q164">
            <v>205556</v>
          </cell>
          <cell r="R164">
            <v>0</v>
          </cell>
          <cell r="S164">
            <v>18750</v>
          </cell>
          <cell r="T164">
            <v>224306</v>
          </cell>
          <cell r="U164">
            <v>6640</v>
          </cell>
          <cell r="V164">
            <v>5610</v>
          </cell>
          <cell r="W164">
            <v>0</v>
          </cell>
          <cell r="Y164">
            <v>0</v>
          </cell>
          <cell r="Z164">
            <v>12250</v>
          </cell>
          <cell r="AA164">
            <v>212056</v>
          </cell>
          <cell r="AB164" t="str">
            <v>NUEVO</v>
          </cell>
          <cell r="AC164">
            <v>19920</v>
          </cell>
          <cell r="AD164">
            <v>22410</v>
          </cell>
          <cell r="AE164">
            <v>6640</v>
          </cell>
          <cell r="AF164">
            <v>866.52</v>
          </cell>
          <cell r="AG164">
            <v>8300</v>
          </cell>
          <cell r="AH164">
            <v>270192.52</v>
          </cell>
        </row>
        <row r="165">
          <cell r="A165">
            <v>150</v>
          </cell>
          <cell r="B165">
            <v>43879081</v>
          </cell>
          <cell r="C165" t="str">
            <v>JIMENEZ RUIZ</v>
          </cell>
          <cell r="D165" t="str">
            <v>CAROLINA</v>
          </cell>
          <cell r="E165" t="str">
            <v>CAROLINA JIMENEZ RUIZ</v>
          </cell>
          <cell r="F165" t="str">
            <v>ASISTENTE TECNICO</v>
          </cell>
          <cell r="G165" t="str">
            <v>COMERCIAL</v>
          </cell>
          <cell r="H165" t="str">
            <v>03-GC-DT-02</v>
          </cell>
          <cell r="I165" t="str">
            <v>SERVICIO TECNICO</v>
          </cell>
          <cell r="J165" t="str">
            <v>MEDELLIN</v>
          </cell>
          <cell r="K165" t="str">
            <v>MEDELLIN</v>
          </cell>
          <cell r="L165">
            <v>37813</v>
          </cell>
          <cell r="M165" t="str">
            <v>ACTIVO</v>
          </cell>
          <cell r="N165">
            <v>332000</v>
          </cell>
          <cell r="O165">
            <v>449232</v>
          </cell>
          <cell r="P165">
            <v>15</v>
          </cell>
          <cell r="Q165">
            <v>224616</v>
          </cell>
          <cell r="R165">
            <v>0</v>
          </cell>
          <cell r="S165">
            <v>18750</v>
          </cell>
          <cell r="T165">
            <v>243366</v>
          </cell>
          <cell r="U165">
            <v>6640</v>
          </cell>
          <cell r="V165">
            <v>5610</v>
          </cell>
          <cell r="W165">
            <v>0</v>
          </cell>
          <cell r="Y165">
            <v>0</v>
          </cell>
          <cell r="Z165">
            <v>12250</v>
          </cell>
          <cell r="AA165">
            <v>231116</v>
          </cell>
          <cell r="AB165" t="str">
            <v>NUEVO</v>
          </cell>
          <cell r="AC165">
            <v>19920</v>
          </cell>
          <cell r="AD165">
            <v>22410</v>
          </cell>
          <cell r="AE165">
            <v>6640</v>
          </cell>
          <cell r="AF165">
            <v>866.52</v>
          </cell>
          <cell r="AG165">
            <v>8300</v>
          </cell>
          <cell r="AH165">
            <v>289252.52</v>
          </cell>
        </row>
        <row r="166">
          <cell r="A166">
            <v>151</v>
          </cell>
          <cell r="B166">
            <v>80013282</v>
          </cell>
          <cell r="C166" t="str">
            <v>MAYORGA ROJAS</v>
          </cell>
          <cell r="D166" t="str">
            <v>OSCAR JULIAN</v>
          </cell>
          <cell r="E166" t="str">
            <v>OSCAR JULIAN MAYORGA ROJAS</v>
          </cell>
          <cell r="F166" t="str">
            <v>TECNICO NIVEL 1</v>
          </cell>
          <cell r="G166" t="str">
            <v>COMERCIAL</v>
          </cell>
          <cell r="H166" t="str">
            <v>01-GG-BS-01</v>
          </cell>
          <cell r="I166" t="str">
            <v>SERVICIO TECNICO</v>
          </cell>
          <cell r="J166" t="str">
            <v>ZONA FRANCA</v>
          </cell>
          <cell r="K166" t="str">
            <v>BOGOTA</v>
          </cell>
          <cell r="L166">
            <v>37846</v>
          </cell>
          <cell r="M166" t="str">
            <v>ACTIVO</v>
          </cell>
          <cell r="N166">
            <v>332000</v>
          </cell>
          <cell r="O166">
            <v>300000</v>
          </cell>
          <cell r="P166">
            <v>18</v>
          </cell>
          <cell r="Q166">
            <v>180000</v>
          </cell>
          <cell r="R166">
            <v>0</v>
          </cell>
          <cell r="S166">
            <v>0</v>
          </cell>
          <cell r="T166">
            <v>180000</v>
          </cell>
          <cell r="U166">
            <v>7968</v>
          </cell>
          <cell r="V166">
            <v>6730</v>
          </cell>
          <cell r="W166">
            <v>0</v>
          </cell>
          <cell r="Y166">
            <v>0</v>
          </cell>
          <cell r="Z166">
            <v>14698</v>
          </cell>
          <cell r="AA166">
            <v>165302</v>
          </cell>
          <cell r="AB166" t="str">
            <v>NUEVO</v>
          </cell>
          <cell r="AC166">
            <v>23904</v>
          </cell>
          <cell r="AD166">
            <v>26892</v>
          </cell>
          <cell r="AE166">
            <v>7968</v>
          </cell>
          <cell r="AF166">
            <v>1039.8240000000001</v>
          </cell>
          <cell r="AG166">
            <v>9960</v>
          </cell>
          <cell r="AH166">
            <v>235065.82399999999</v>
          </cell>
        </row>
        <row r="167">
          <cell r="I167" t="str">
            <v>Total SERVICIO TECNICO</v>
          </cell>
          <cell r="O167">
            <v>30986964.666666668</v>
          </cell>
          <cell r="Q167">
            <v>15523482.333333334</v>
          </cell>
          <cell r="R167">
            <v>634000</v>
          </cell>
          <cell r="S167">
            <v>768750</v>
          </cell>
          <cell r="T167">
            <v>16926232.333333336</v>
          </cell>
          <cell r="U167">
            <v>402456</v>
          </cell>
          <cell r="V167">
            <v>339920</v>
          </cell>
          <cell r="W167">
            <v>0</v>
          </cell>
          <cell r="X167">
            <v>73270</v>
          </cell>
          <cell r="Y167">
            <v>0</v>
          </cell>
          <cell r="Z167">
            <v>815646</v>
          </cell>
          <cell r="AA167">
            <v>16110586.333333334</v>
          </cell>
          <cell r="AC167">
            <v>1207368</v>
          </cell>
          <cell r="AD167">
            <v>1358289</v>
          </cell>
          <cell r="AE167">
            <v>402456</v>
          </cell>
          <cell r="AF167">
            <v>84292.908000000025</v>
          </cell>
          <cell r="AG167">
            <v>470610</v>
          </cell>
          <cell r="AH167">
            <v>19633602.241333324</v>
          </cell>
        </row>
        <row r="168">
          <cell r="A168">
            <v>152</v>
          </cell>
          <cell r="B168">
            <v>51915831</v>
          </cell>
          <cell r="C168" t="str">
            <v xml:space="preserve"> ESPINOSA</v>
          </cell>
          <cell r="D168" t="str">
            <v>MARIA DEL PILAR</v>
          </cell>
          <cell r="E168" t="str">
            <v>MARIA DEL PILAR  ESPINOSA</v>
          </cell>
          <cell r="F168" t="str">
            <v>SERV. GENERALES</v>
          </cell>
          <cell r="G168" t="str">
            <v>FINANZAS Y ADMINISTRACION</v>
          </cell>
          <cell r="H168" t="str">
            <v>01-GF-SG-00</v>
          </cell>
          <cell r="I168" t="str">
            <v>SERVICIOS GENERALES</v>
          </cell>
          <cell r="J168" t="str">
            <v>ZONA FRANCA</v>
          </cell>
          <cell r="K168" t="str">
            <v>BOGOTA</v>
          </cell>
          <cell r="L168">
            <v>37696</v>
          </cell>
          <cell r="M168" t="str">
            <v>ACTIVO</v>
          </cell>
          <cell r="N168">
            <v>332000</v>
          </cell>
          <cell r="O168">
            <v>411111.66666666669</v>
          </cell>
          <cell r="P168">
            <v>15</v>
          </cell>
          <cell r="Q168">
            <v>205555.83333333334</v>
          </cell>
          <cell r="R168">
            <v>0</v>
          </cell>
          <cell r="S168">
            <v>18750</v>
          </cell>
          <cell r="T168">
            <v>224305.83333333334</v>
          </cell>
          <cell r="U168">
            <v>6640</v>
          </cell>
          <cell r="V168">
            <v>5610</v>
          </cell>
          <cell r="W168">
            <v>0</v>
          </cell>
          <cell r="Y168">
            <v>0</v>
          </cell>
          <cell r="Z168">
            <v>12250</v>
          </cell>
          <cell r="AA168">
            <v>212055.83333333334</v>
          </cell>
          <cell r="AB168" t="str">
            <v>004470273618DAVIVIEND</v>
          </cell>
          <cell r="AC168">
            <v>19920</v>
          </cell>
          <cell r="AD168">
            <v>22410</v>
          </cell>
          <cell r="AE168">
            <v>6640</v>
          </cell>
          <cell r="AF168">
            <v>866.52</v>
          </cell>
          <cell r="AG168">
            <v>8300</v>
          </cell>
          <cell r="AH168">
            <v>270192.35333333333</v>
          </cell>
        </row>
        <row r="169">
          <cell r="A169">
            <v>153</v>
          </cell>
          <cell r="B169">
            <v>51679542</v>
          </cell>
          <cell r="C169" t="str">
            <v xml:space="preserve"> FONSECA MARTINEZ</v>
          </cell>
          <cell r="D169" t="str">
            <v>FLOR NELLY</v>
          </cell>
          <cell r="E169" t="str">
            <v>FLOR NELLY  FONSECA MARTINEZ</v>
          </cell>
          <cell r="F169" t="str">
            <v>SERV. GENERALES</v>
          </cell>
          <cell r="G169" t="str">
            <v>FINANZAS Y ADMINISTRACION</v>
          </cell>
          <cell r="H169" t="str">
            <v>01-GF-SG-00</v>
          </cell>
          <cell r="I169" t="str">
            <v>SERVICIOS GENERALES</v>
          </cell>
          <cell r="J169" t="str">
            <v>ZONA FRANCA</v>
          </cell>
          <cell r="K169" t="str">
            <v>BOGOTA</v>
          </cell>
          <cell r="L169">
            <v>37696</v>
          </cell>
          <cell r="M169" t="str">
            <v>ACTIVO</v>
          </cell>
          <cell r="N169">
            <v>332000</v>
          </cell>
          <cell r="O169">
            <v>411111.66666666669</v>
          </cell>
          <cell r="P169">
            <v>15</v>
          </cell>
          <cell r="Q169">
            <v>205555.83333333334</v>
          </cell>
          <cell r="R169">
            <v>0</v>
          </cell>
          <cell r="S169">
            <v>18750</v>
          </cell>
          <cell r="T169">
            <v>224305.83333333334</v>
          </cell>
          <cell r="U169">
            <v>6640</v>
          </cell>
          <cell r="V169">
            <v>5610</v>
          </cell>
          <cell r="W169">
            <v>0</v>
          </cell>
          <cell r="Y169">
            <v>0</v>
          </cell>
          <cell r="Z169">
            <v>12250</v>
          </cell>
          <cell r="AA169">
            <v>212055.83333333334</v>
          </cell>
          <cell r="AB169" t="str">
            <v>0126350135440COLMENA</v>
          </cell>
          <cell r="AC169">
            <v>19920</v>
          </cell>
          <cell r="AD169">
            <v>22410</v>
          </cell>
          <cell r="AE169">
            <v>6640</v>
          </cell>
          <cell r="AF169">
            <v>866.52</v>
          </cell>
          <cell r="AG169">
            <v>8300</v>
          </cell>
          <cell r="AH169">
            <v>270192.35333333333</v>
          </cell>
        </row>
        <row r="170">
          <cell r="A170">
            <v>154</v>
          </cell>
          <cell r="B170">
            <v>79230174</v>
          </cell>
          <cell r="C170" t="str">
            <v>ARANDA MAYORGA</v>
          </cell>
          <cell r="D170" t="str">
            <v>JULIO EDUARDO</v>
          </cell>
          <cell r="E170" t="str">
            <v>JULIO EDUARDO ARANDA MAYORGA</v>
          </cell>
          <cell r="F170" t="str">
            <v>MENSAJERO</v>
          </cell>
          <cell r="G170" t="str">
            <v>FINANZAS Y ADMINISTRACION</v>
          </cell>
          <cell r="H170" t="str">
            <v>01-GF-SG-00</v>
          </cell>
          <cell r="I170" t="str">
            <v>SERVICIOS GENERALES</v>
          </cell>
          <cell r="J170" t="str">
            <v>CRA 15</v>
          </cell>
          <cell r="K170" t="str">
            <v>BOGOTA</v>
          </cell>
          <cell r="L170">
            <v>37696</v>
          </cell>
          <cell r="M170" t="str">
            <v>ACTIVO</v>
          </cell>
          <cell r="N170">
            <v>332000</v>
          </cell>
          <cell r="O170">
            <v>411111.66666666669</v>
          </cell>
          <cell r="P170">
            <v>15</v>
          </cell>
          <cell r="Q170">
            <v>205555.83333333334</v>
          </cell>
          <cell r="R170">
            <v>127200</v>
          </cell>
          <cell r="S170">
            <v>18750</v>
          </cell>
          <cell r="T170">
            <v>351505.83333333337</v>
          </cell>
          <cell r="U170">
            <v>6640</v>
          </cell>
          <cell r="V170">
            <v>5610</v>
          </cell>
          <cell r="W170">
            <v>0</v>
          </cell>
          <cell r="Y170">
            <v>0</v>
          </cell>
          <cell r="Z170">
            <v>12250</v>
          </cell>
          <cell r="AA170">
            <v>339255.83333333337</v>
          </cell>
          <cell r="AB170" t="str">
            <v>000582346BOGOTA</v>
          </cell>
          <cell r="AC170">
            <v>19920</v>
          </cell>
          <cell r="AD170">
            <v>22410</v>
          </cell>
          <cell r="AE170">
            <v>6640</v>
          </cell>
          <cell r="AF170">
            <v>7220.9999999999991</v>
          </cell>
          <cell r="AG170">
            <v>8300</v>
          </cell>
          <cell r="AH170">
            <v>403746.83333333337</v>
          </cell>
        </row>
        <row r="171">
          <cell r="A171">
            <v>155</v>
          </cell>
          <cell r="B171">
            <v>52047999</v>
          </cell>
          <cell r="C171" t="str">
            <v>BARRIGA SALAMANCA</v>
          </cell>
          <cell r="D171" t="str">
            <v>FANNY</v>
          </cell>
          <cell r="E171" t="str">
            <v>FANNY BARRIGA SALAMANCA</v>
          </cell>
          <cell r="F171" t="str">
            <v>RECEPCIONISTA</v>
          </cell>
          <cell r="G171" t="str">
            <v>FINANZAS Y ADMINISTRACION</v>
          </cell>
          <cell r="H171" t="str">
            <v>01-GF-SG-00</v>
          </cell>
          <cell r="I171" t="str">
            <v>SERVICIOS GENERALES</v>
          </cell>
          <cell r="J171" t="str">
            <v>CRA 15</v>
          </cell>
          <cell r="K171" t="str">
            <v>BOGOTA</v>
          </cell>
          <cell r="L171">
            <v>37696</v>
          </cell>
          <cell r="M171" t="str">
            <v>ACTIVO</v>
          </cell>
          <cell r="N171">
            <v>332000</v>
          </cell>
          <cell r="O171">
            <v>546172.5</v>
          </cell>
          <cell r="P171">
            <v>15</v>
          </cell>
          <cell r="Q171">
            <v>273086.25</v>
          </cell>
          <cell r="R171">
            <v>0</v>
          </cell>
          <cell r="S171">
            <v>18750</v>
          </cell>
          <cell r="T171">
            <v>291836.25</v>
          </cell>
          <cell r="U171">
            <v>6640</v>
          </cell>
          <cell r="V171">
            <v>5610</v>
          </cell>
          <cell r="W171">
            <v>0</v>
          </cell>
          <cell r="Y171">
            <v>0</v>
          </cell>
          <cell r="Z171">
            <v>12250</v>
          </cell>
          <cell r="AA171">
            <v>279586.25</v>
          </cell>
          <cell r="AB171" t="str">
            <v>000604454 BOGOTA</v>
          </cell>
          <cell r="AC171">
            <v>19920</v>
          </cell>
          <cell r="AD171">
            <v>22410</v>
          </cell>
          <cell r="AE171">
            <v>6640</v>
          </cell>
          <cell r="AF171">
            <v>866.52</v>
          </cell>
          <cell r="AG171">
            <v>8300</v>
          </cell>
          <cell r="AH171">
            <v>337722.77</v>
          </cell>
        </row>
        <row r="172">
          <cell r="A172">
            <v>156</v>
          </cell>
          <cell r="B172">
            <v>31483864</v>
          </cell>
          <cell r="C172" t="str">
            <v xml:space="preserve"> SANDOVAL ZUÑIGA</v>
          </cell>
          <cell r="D172" t="str">
            <v>VANESSA</v>
          </cell>
          <cell r="E172" t="str">
            <v>VANESSA  SANDOVAL ZUÑIGA</v>
          </cell>
          <cell r="F172" t="str">
            <v>SERV. GENERALES</v>
          </cell>
          <cell r="G172" t="str">
            <v>FINANZAS Y ADMINISTRACION</v>
          </cell>
          <cell r="H172" t="str">
            <v>02-GF-SG-00</v>
          </cell>
          <cell r="I172" t="str">
            <v>SERVICIOS GENERALES</v>
          </cell>
          <cell r="J172" t="str">
            <v>CELLSTAR</v>
          </cell>
          <cell r="K172" t="str">
            <v>CALI</v>
          </cell>
          <cell r="L172">
            <v>37530</v>
          </cell>
          <cell r="M172" t="str">
            <v>ACTIVO</v>
          </cell>
          <cell r="N172">
            <v>332000</v>
          </cell>
          <cell r="O172">
            <v>450000</v>
          </cell>
          <cell r="P172">
            <v>15</v>
          </cell>
          <cell r="Q172">
            <v>225000</v>
          </cell>
          <cell r="R172">
            <v>0</v>
          </cell>
          <cell r="S172">
            <v>18750</v>
          </cell>
          <cell r="T172">
            <v>243750</v>
          </cell>
          <cell r="U172">
            <v>6640</v>
          </cell>
          <cell r="V172">
            <v>5610</v>
          </cell>
          <cell r="W172">
            <v>0</v>
          </cell>
          <cell r="X172">
            <v>49300</v>
          </cell>
          <cell r="Y172">
            <v>0</v>
          </cell>
          <cell r="Z172">
            <v>61550</v>
          </cell>
          <cell r="AA172">
            <v>182200</v>
          </cell>
          <cell r="AB172">
            <v>3041005284711</v>
          </cell>
          <cell r="AC172">
            <v>19920</v>
          </cell>
          <cell r="AD172">
            <v>22410</v>
          </cell>
          <cell r="AE172">
            <v>6640</v>
          </cell>
          <cell r="AF172">
            <v>866.52</v>
          </cell>
          <cell r="AG172">
            <v>8300</v>
          </cell>
          <cell r="AH172">
            <v>240336.52000000002</v>
          </cell>
        </row>
        <row r="173">
          <cell r="A173">
            <v>157</v>
          </cell>
          <cell r="B173" t="str">
            <v>38.552.996</v>
          </cell>
          <cell r="C173" t="str">
            <v>YEPES HOYOS</v>
          </cell>
          <cell r="D173" t="str">
            <v>DIANA</v>
          </cell>
          <cell r="E173" t="str">
            <v>DIANA YEPES HOYOS</v>
          </cell>
          <cell r="F173" t="str">
            <v>RECEPCIONISTA</v>
          </cell>
          <cell r="G173" t="str">
            <v>COMERCIAL</v>
          </cell>
          <cell r="H173" t="str">
            <v>02-GF-SG-00</v>
          </cell>
          <cell r="I173" t="str">
            <v>SERVICIOS GENERALES</v>
          </cell>
          <cell r="J173" t="str">
            <v>BELLSOUTH  CLL 125</v>
          </cell>
          <cell r="K173" t="str">
            <v>CALI</v>
          </cell>
          <cell r="L173">
            <v>37696</v>
          </cell>
          <cell r="M173" t="str">
            <v>ACTIVO</v>
          </cell>
          <cell r="N173">
            <v>332000</v>
          </cell>
          <cell r="O173">
            <v>450000</v>
          </cell>
          <cell r="P173">
            <v>15</v>
          </cell>
          <cell r="Q173">
            <v>225000</v>
          </cell>
          <cell r="R173">
            <v>0</v>
          </cell>
          <cell r="S173">
            <v>18750</v>
          </cell>
          <cell r="T173">
            <v>243750</v>
          </cell>
          <cell r="U173">
            <v>6640</v>
          </cell>
          <cell r="V173">
            <v>5610</v>
          </cell>
          <cell r="W173">
            <v>0</v>
          </cell>
          <cell r="Y173">
            <v>0</v>
          </cell>
          <cell r="Z173">
            <v>12250</v>
          </cell>
          <cell r="AA173">
            <v>231500</v>
          </cell>
          <cell r="AB173" t="str">
            <v>16870211048DAVIVIEND</v>
          </cell>
          <cell r="AC173">
            <v>19920</v>
          </cell>
          <cell r="AD173">
            <v>22410</v>
          </cell>
          <cell r="AE173">
            <v>6640</v>
          </cell>
          <cell r="AF173">
            <v>866.52</v>
          </cell>
          <cell r="AG173">
            <v>8300</v>
          </cell>
          <cell r="AH173">
            <v>289636.52</v>
          </cell>
        </row>
        <row r="174">
          <cell r="A174">
            <v>158</v>
          </cell>
          <cell r="B174">
            <v>42841305</v>
          </cell>
          <cell r="C174" t="str">
            <v>CASTAÑEDA LOPEZ</v>
          </cell>
          <cell r="D174" t="str">
            <v>MARIA CONSUELO</v>
          </cell>
          <cell r="E174" t="str">
            <v>MARIA CONSUELO CASTAÑEDA LOPEZ</v>
          </cell>
          <cell r="F174" t="str">
            <v>SERV. GENERALES</v>
          </cell>
          <cell r="G174" t="str">
            <v>FINANZAS Y ADMINISTRACION</v>
          </cell>
          <cell r="H174" t="str">
            <v>03-GF-SG-00</v>
          </cell>
          <cell r="I174" t="str">
            <v>SERVICIOS GENERALES</v>
          </cell>
          <cell r="J174" t="str">
            <v>CELLSTAR</v>
          </cell>
          <cell r="K174" t="str">
            <v>MEDELLIN</v>
          </cell>
          <cell r="L174">
            <v>37699</v>
          </cell>
          <cell r="M174" t="str">
            <v>ACTIVO</v>
          </cell>
          <cell r="N174">
            <v>332000</v>
          </cell>
          <cell r="O174">
            <v>411111.66666666669</v>
          </cell>
          <cell r="P174">
            <v>15</v>
          </cell>
          <cell r="Q174">
            <v>205555.83333333334</v>
          </cell>
          <cell r="R174">
            <v>0</v>
          </cell>
          <cell r="S174">
            <v>18750</v>
          </cell>
          <cell r="T174">
            <v>224305.83333333334</v>
          </cell>
          <cell r="U174">
            <v>6640</v>
          </cell>
          <cell r="V174">
            <v>5610</v>
          </cell>
          <cell r="W174">
            <v>0</v>
          </cell>
          <cell r="Y174">
            <v>0</v>
          </cell>
          <cell r="Z174">
            <v>12250</v>
          </cell>
          <cell r="AA174">
            <v>212055.83333333334</v>
          </cell>
          <cell r="AB174" t="str">
            <v>37910466101BCO. COLOMB</v>
          </cell>
          <cell r="AC174">
            <v>19920</v>
          </cell>
          <cell r="AD174">
            <v>22410</v>
          </cell>
          <cell r="AE174">
            <v>6640</v>
          </cell>
          <cell r="AF174">
            <v>866.52</v>
          </cell>
          <cell r="AG174">
            <v>8300</v>
          </cell>
          <cell r="AH174">
            <v>270192.35333333333</v>
          </cell>
        </row>
        <row r="175">
          <cell r="A175">
            <v>159</v>
          </cell>
          <cell r="B175">
            <v>71217605</v>
          </cell>
          <cell r="C175" t="str">
            <v xml:space="preserve">DIAZ PLAZA </v>
          </cell>
          <cell r="D175" t="str">
            <v>SERGIO ANDRES</v>
          </cell>
          <cell r="E175" t="str">
            <v xml:space="preserve">SERGIO ANDRES DIAZ PLAZA </v>
          </cell>
          <cell r="F175" t="str">
            <v>MENSAJERO</v>
          </cell>
          <cell r="G175" t="str">
            <v>FINANZAS Y ADMINISTRACION</v>
          </cell>
          <cell r="H175" t="str">
            <v>03-GF-SG-00</v>
          </cell>
          <cell r="I175" t="str">
            <v>SERVICIOS GENERALES</v>
          </cell>
          <cell r="J175" t="str">
            <v>CELLSTAR</v>
          </cell>
          <cell r="K175" t="str">
            <v>MEDELLIN</v>
          </cell>
          <cell r="L175">
            <v>37791</v>
          </cell>
          <cell r="M175" t="str">
            <v>ACTIVO</v>
          </cell>
          <cell r="N175">
            <v>332000</v>
          </cell>
          <cell r="O175">
            <v>411112</v>
          </cell>
          <cell r="P175">
            <v>15</v>
          </cell>
          <cell r="Q175">
            <v>205556</v>
          </cell>
          <cell r="R175">
            <v>75000</v>
          </cell>
          <cell r="S175">
            <v>18750</v>
          </cell>
          <cell r="T175">
            <v>299306</v>
          </cell>
          <cell r="U175">
            <v>6640</v>
          </cell>
          <cell r="V175">
            <v>5610</v>
          </cell>
          <cell r="W175">
            <v>0</v>
          </cell>
          <cell r="Y175">
            <v>0</v>
          </cell>
          <cell r="Z175">
            <v>12250</v>
          </cell>
          <cell r="AA175">
            <v>287056</v>
          </cell>
          <cell r="AB175" t="str">
            <v>NUEVO</v>
          </cell>
          <cell r="AC175">
            <v>19920</v>
          </cell>
          <cell r="AD175">
            <v>22410</v>
          </cell>
          <cell r="AE175">
            <v>6640</v>
          </cell>
          <cell r="AF175">
            <v>7220.9999999999991</v>
          </cell>
          <cell r="AG175">
            <v>8300</v>
          </cell>
          <cell r="AH175">
            <v>351547</v>
          </cell>
        </row>
        <row r="176">
          <cell r="A176">
            <v>160</v>
          </cell>
          <cell r="B176">
            <v>52789345</v>
          </cell>
          <cell r="C176" t="str">
            <v>ACOSTA</v>
          </cell>
          <cell r="D176" t="str">
            <v xml:space="preserve">LUZ ADRIANA </v>
          </cell>
          <cell r="E176" t="str">
            <v>LUZ ADRIANA  ACOSTA</v>
          </cell>
          <cell r="F176" t="str">
            <v>SERV. GENERALES</v>
          </cell>
          <cell r="G176" t="str">
            <v>FINANZAS Y ADMINISTRACION</v>
          </cell>
          <cell r="H176" t="str">
            <v>01-GF-SG-00</v>
          </cell>
          <cell r="I176" t="str">
            <v>SERVICIOS GENERALES</v>
          </cell>
          <cell r="J176" t="str">
            <v>ZONA FRANCA</v>
          </cell>
          <cell r="K176" t="str">
            <v>BOGOTA</v>
          </cell>
          <cell r="L176">
            <v>37834</v>
          </cell>
          <cell r="M176" t="str">
            <v>ACTIVO</v>
          </cell>
          <cell r="N176">
            <v>332000</v>
          </cell>
          <cell r="O176">
            <v>411111.66666666669</v>
          </cell>
          <cell r="P176">
            <v>15</v>
          </cell>
          <cell r="Q176">
            <v>205555.83333333334</v>
          </cell>
          <cell r="R176">
            <v>0</v>
          </cell>
          <cell r="S176">
            <v>18750</v>
          </cell>
          <cell r="T176">
            <v>224305.83333333334</v>
          </cell>
          <cell r="U176">
            <v>6640</v>
          </cell>
          <cell r="V176">
            <v>5610</v>
          </cell>
          <cell r="W176">
            <v>0</v>
          </cell>
          <cell r="Y176">
            <v>0</v>
          </cell>
          <cell r="Z176">
            <v>12250</v>
          </cell>
          <cell r="AA176">
            <v>212055.83333333334</v>
          </cell>
          <cell r="AB176" t="str">
            <v>NUEVO</v>
          </cell>
          <cell r="AC176">
            <v>19920</v>
          </cell>
          <cell r="AD176">
            <v>22410</v>
          </cell>
          <cell r="AE176">
            <v>6640</v>
          </cell>
          <cell r="AF176">
            <v>866.52</v>
          </cell>
          <cell r="AG176">
            <v>8300</v>
          </cell>
          <cell r="AH176">
            <v>270192.35333333333</v>
          </cell>
        </row>
        <row r="177">
          <cell r="I177" t="str">
            <v>Total SERVICIOS GENERALES</v>
          </cell>
          <cell r="O177">
            <v>3912842.833333333</v>
          </cell>
          <cell r="Q177">
            <v>1956421.4166666665</v>
          </cell>
          <cell r="R177">
            <v>202200</v>
          </cell>
          <cell r="S177">
            <v>168750</v>
          </cell>
          <cell r="T177">
            <v>2327371.4166666665</v>
          </cell>
          <cell r="U177">
            <v>59760</v>
          </cell>
          <cell r="V177">
            <v>50490</v>
          </cell>
          <cell r="W177">
            <v>0</v>
          </cell>
          <cell r="X177">
            <v>49300</v>
          </cell>
          <cell r="Y177">
            <v>0</v>
          </cell>
          <cell r="Z177">
            <v>159550</v>
          </cell>
          <cell r="AA177">
            <v>2167821.4166666665</v>
          </cell>
          <cell r="AC177">
            <v>179280</v>
          </cell>
          <cell r="AD177">
            <v>201690</v>
          </cell>
          <cell r="AE177">
            <v>59760</v>
          </cell>
          <cell r="AF177">
            <v>20507.64</v>
          </cell>
          <cell r="AG177">
            <v>74700</v>
          </cell>
          <cell r="AH177">
            <v>2703759.0566666666</v>
          </cell>
        </row>
        <row r="178">
          <cell r="I178" t="str">
            <v>Total general</v>
          </cell>
          <cell r="O178">
            <v>61616921.333333328</v>
          </cell>
          <cell r="Q178">
            <v>29949011.811111107</v>
          </cell>
          <cell r="R178">
            <v>16680045.5</v>
          </cell>
          <cell r="S178">
            <v>1809375</v>
          </cell>
          <cell r="T178">
            <v>48438432.311111122</v>
          </cell>
          <cell r="U178">
            <v>1056496</v>
          </cell>
          <cell r="V178">
            <v>870060</v>
          </cell>
          <cell r="W178">
            <v>0</v>
          </cell>
          <cell r="X178">
            <v>302155</v>
          </cell>
          <cell r="Y178">
            <v>0</v>
          </cell>
          <cell r="Z178">
            <v>2228711</v>
          </cell>
          <cell r="AA178">
            <v>46209721.311111122</v>
          </cell>
          <cell r="AC178">
            <v>3173028</v>
          </cell>
          <cell r="AD178">
            <v>3476034</v>
          </cell>
          <cell r="AE178">
            <v>1029936</v>
          </cell>
          <cell r="AF178">
            <v>188708.56799999977</v>
          </cell>
          <cell r="AG178">
            <v>1288160</v>
          </cell>
          <cell r="AH178">
            <v>55365587.879111163</v>
          </cell>
        </row>
      </sheetData>
      <sheetData sheetId="49" refreshError="1"/>
      <sheetData sheetId="5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S"/>
      <sheetName val="PRESUPUESTO"/>
      <sheetName val="NOMINA"/>
      <sheetName val="RECARGOS"/>
      <sheetName val="LIQ CDIAS"/>
      <sheetName val="LIQ SDIAS"/>
      <sheetName val="IBCMAR20"/>
      <sheetName val="Art. 383"/>
      <sheetName val="VACACIONES"/>
      <sheetName val="COMP"/>
      <sheetName val="DatosPruebaEmp"/>
      <sheetName val="LMP"/>
      <sheetName val="FSP"/>
    </sheetNames>
    <sheetDataSet>
      <sheetData sheetId="0">
        <row r="3">
          <cell r="A3">
            <v>1</v>
          </cell>
          <cell r="C3" t="str">
            <v>SI</v>
          </cell>
          <cell r="G3" t="str">
            <v>DEPENDIENTE</v>
          </cell>
        </row>
        <row r="4">
          <cell r="A4">
            <v>2</v>
          </cell>
          <cell r="C4" t="str">
            <v>NO</v>
          </cell>
          <cell r="G4" t="str">
            <v>APRENDICES EN ETAPA PRODUCTIVA</v>
          </cell>
        </row>
        <row r="5">
          <cell r="A5">
            <v>3</v>
          </cell>
          <cell r="G5" t="str">
            <v>TRABAJADOR DE TIEMPO PARCIAL</v>
          </cell>
        </row>
        <row r="6">
          <cell r="A6">
            <v>4</v>
          </cell>
        </row>
        <row r="7">
          <cell r="A7">
            <v>5</v>
          </cell>
        </row>
        <row r="8">
          <cell r="A8">
            <v>6</v>
          </cell>
        </row>
        <row r="9">
          <cell r="A9">
            <v>7</v>
          </cell>
        </row>
        <row r="10">
          <cell r="A10">
            <v>8</v>
          </cell>
        </row>
        <row r="11">
          <cell r="A11">
            <v>9</v>
          </cell>
        </row>
        <row r="12">
          <cell r="A12">
            <v>10</v>
          </cell>
        </row>
        <row r="13">
          <cell r="A13">
            <v>11</v>
          </cell>
        </row>
        <row r="14">
          <cell r="A14">
            <v>12</v>
          </cell>
        </row>
        <row r="21">
          <cell r="A21" t="str">
            <v>CC</v>
          </cell>
        </row>
        <row r="22">
          <cell r="A22" t="str">
            <v>CD</v>
          </cell>
        </row>
        <row r="23">
          <cell r="A23" t="str">
            <v>CE</v>
          </cell>
        </row>
        <row r="24">
          <cell r="A24" t="str">
            <v>PA</v>
          </cell>
        </row>
        <row r="25">
          <cell r="A25" t="str">
            <v>PE</v>
          </cell>
        </row>
        <row r="26">
          <cell r="A26" t="str">
            <v>SD</v>
          </cell>
        </row>
        <row r="27">
          <cell r="A27" t="str">
            <v>TI</v>
          </cell>
        </row>
        <row r="31">
          <cell r="B31" t="str">
            <v>AHORROS</v>
          </cell>
        </row>
        <row r="32">
          <cell r="B32" t="str">
            <v>CORRIENTE</v>
          </cell>
        </row>
        <row r="44">
          <cell r="B44" t="str">
            <v>TRANSFERENCIA A CUENTA</v>
          </cell>
        </row>
        <row r="45">
          <cell r="B45" t="str">
            <v>PAGO EN CHEQUE</v>
          </cell>
        </row>
        <row r="46">
          <cell r="B46" t="str">
            <v>PAGO EN EFECTIVO</v>
          </cell>
        </row>
        <row r="55">
          <cell r="B55" t="str">
            <v>ANDREA</v>
          </cell>
        </row>
        <row r="56">
          <cell r="B56" t="str">
            <v>CAROLINA</v>
          </cell>
        </row>
        <row r="57">
          <cell r="B57" t="str">
            <v>DORIS</v>
          </cell>
        </row>
        <row r="58">
          <cell r="B58" t="str">
            <v>ESTEFANI</v>
          </cell>
        </row>
        <row r="59">
          <cell r="B59" t="str">
            <v>NUBIA</v>
          </cell>
        </row>
        <row r="60">
          <cell r="B60" t="str">
            <v>ISABEL</v>
          </cell>
        </row>
        <row r="61">
          <cell r="B61" t="str">
            <v>MILEIDY</v>
          </cell>
        </row>
        <row r="62">
          <cell r="B62" t="str">
            <v>LILIANA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F SALU Y ARP"/>
      <sheetName val="NOMINA"/>
      <sheetName val="ANEXO"/>
      <sheetName val="DIF SALU Y ARP (2)"/>
      <sheetName val="FACTURA"/>
      <sheetName val="CANT_"/>
      <sheetName val="CANT_ (2)"/>
      <sheetName val="comp"/>
      <sheetName val="LIQ"/>
      <sheetName val="LIQ 2007 (2)"/>
      <sheetName val="RET CES"/>
      <sheetName val="LIQ 2006"/>
    </sheetNames>
    <sheetDataSet>
      <sheetData sheetId="0"/>
      <sheetData sheetId="1"/>
      <sheetData sheetId="2"/>
      <sheetData sheetId="3"/>
      <sheetData sheetId="4"/>
      <sheetData sheetId="5"/>
      <sheetData sheetId="6">
        <row r="4">
          <cell r="E4" t="str">
            <v>PERIODO</v>
          </cell>
          <cell r="F4" t="str">
            <v>DEL 16 AL 31 DE JULIO DEL 2007</v>
          </cell>
          <cell r="G4" t="str">
            <v>H. E. ORDINARIAS</v>
          </cell>
          <cell r="U4" t="str">
            <v>H. E. FESTIVAS</v>
          </cell>
          <cell r="Z4" t="str">
            <v>H.N.F.</v>
          </cell>
          <cell r="AB4" t="str">
            <v>H. E. O. N.</v>
          </cell>
        </row>
        <row r="5">
          <cell r="G5" t="str">
            <v>FACTOR 1.25%</v>
          </cell>
          <cell r="U5" t="str">
            <v>FACTOR 1.75%</v>
          </cell>
          <cell r="X5" t="str">
            <v>FACTOR 2.00%</v>
          </cell>
          <cell r="Z5" t="str">
            <v>FACTOR 2.10%</v>
          </cell>
          <cell r="AB5" t="str">
            <v>FACTOR 0.35%</v>
          </cell>
          <cell r="AD5" t="str">
            <v>FACTOR 1.75%</v>
          </cell>
        </row>
        <row r="6">
          <cell r="E6" t="str">
            <v xml:space="preserve">SALARIO </v>
          </cell>
          <cell r="G6" t="str">
            <v>DÍA</v>
          </cell>
          <cell r="H6" t="str">
            <v>DÍA</v>
          </cell>
          <cell r="I6" t="str">
            <v>DÍA</v>
          </cell>
          <cell r="J6" t="str">
            <v>DÍA</v>
          </cell>
          <cell r="K6" t="str">
            <v>DÍA</v>
          </cell>
          <cell r="L6" t="str">
            <v>DÍA</v>
          </cell>
          <cell r="M6" t="str">
            <v>DÍA</v>
          </cell>
          <cell r="N6" t="str">
            <v>DÍA</v>
          </cell>
          <cell r="O6" t="str">
            <v>DÍA</v>
          </cell>
          <cell r="P6" t="str">
            <v>DÍA</v>
          </cell>
          <cell r="Q6" t="str">
            <v>DÍA</v>
          </cell>
          <cell r="R6" t="str">
            <v>DÍA</v>
          </cell>
          <cell r="S6" t="str">
            <v>OTROS</v>
          </cell>
          <cell r="T6" t="str">
            <v>TOTALES</v>
          </cell>
          <cell r="U6" t="str">
            <v>DIA</v>
          </cell>
          <cell r="V6" t="str">
            <v>OTROS</v>
          </cell>
          <cell r="W6" t="str">
            <v>TOTALES</v>
          </cell>
          <cell r="X6" t="str">
            <v>OTROS</v>
          </cell>
          <cell r="Y6" t="str">
            <v>TOTALES</v>
          </cell>
          <cell r="Z6" t="str">
            <v>OTROS</v>
          </cell>
          <cell r="AA6" t="str">
            <v>TOTALES</v>
          </cell>
          <cell r="AB6" t="str">
            <v>OTROS</v>
          </cell>
          <cell r="AC6" t="str">
            <v>TOTALES</v>
          </cell>
          <cell r="AD6" t="str">
            <v>OTROS</v>
          </cell>
          <cell r="AE6" t="str">
            <v>TOTALES</v>
          </cell>
        </row>
        <row r="7">
          <cell r="E7" t="str">
            <v>BASICO</v>
          </cell>
          <cell r="F7" t="str">
            <v>NOMBRES Y APELLIDOS</v>
          </cell>
          <cell r="S7">
            <v>1.2500000000000001E-2</v>
          </cell>
          <cell r="T7">
            <v>1.2500000000000001E-2</v>
          </cell>
          <cell r="V7">
            <v>1.7500000000000002E-2</v>
          </cell>
          <cell r="W7">
            <v>1.7500000000000002E-2</v>
          </cell>
          <cell r="X7">
            <v>0.02</v>
          </cell>
          <cell r="Y7">
            <v>0.02</v>
          </cell>
          <cell r="Z7">
            <v>2.1000000000000001E-2</v>
          </cell>
          <cell r="AA7">
            <v>2.1000000000000001E-2</v>
          </cell>
          <cell r="AB7">
            <v>3.5000000000000001E-3</v>
          </cell>
          <cell r="AC7">
            <v>3.5000000000000001E-3</v>
          </cell>
          <cell r="AD7">
            <v>1.7500000000000002E-2</v>
          </cell>
          <cell r="AE7">
            <v>1.7500000000000002E-2</v>
          </cell>
        </row>
        <row r="8"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T8">
            <v>0</v>
          </cell>
          <cell r="W8">
            <v>0</v>
          </cell>
          <cell r="Y8">
            <v>0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T9">
            <v>0</v>
          </cell>
          <cell r="U9">
            <v>0</v>
          </cell>
          <cell r="V9">
            <v>8.5</v>
          </cell>
          <cell r="W9">
            <v>8.5</v>
          </cell>
          <cell r="Y9">
            <v>0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T10">
            <v>0</v>
          </cell>
          <cell r="U10">
            <v>0</v>
          </cell>
          <cell r="W10">
            <v>0</v>
          </cell>
          <cell r="Y10">
            <v>0</v>
          </cell>
        </row>
        <row r="11"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T11">
            <v>0</v>
          </cell>
          <cell r="U11">
            <v>0</v>
          </cell>
          <cell r="W11">
            <v>0</v>
          </cell>
          <cell r="Y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T12">
            <v>0</v>
          </cell>
          <cell r="U12">
            <v>0</v>
          </cell>
          <cell r="W12">
            <v>0</v>
          </cell>
          <cell r="Y12">
            <v>0</v>
          </cell>
        </row>
        <row r="13"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T13">
            <v>0</v>
          </cell>
          <cell r="U13">
            <v>0</v>
          </cell>
          <cell r="W13">
            <v>0</v>
          </cell>
          <cell r="Y13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T14">
            <v>0</v>
          </cell>
          <cell r="U14">
            <v>0</v>
          </cell>
          <cell r="W14">
            <v>0</v>
          </cell>
          <cell r="Y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T15">
            <v>0</v>
          </cell>
          <cell r="W15">
            <v>0</v>
          </cell>
          <cell r="Y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T16">
            <v>0</v>
          </cell>
          <cell r="W16">
            <v>0</v>
          </cell>
          <cell r="Y16">
            <v>0</v>
          </cell>
        </row>
        <row r="17"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T17">
            <v>0</v>
          </cell>
          <cell r="U17">
            <v>0</v>
          </cell>
          <cell r="V17">
            <v>10</v>
          </cell>
          <cell r="W17">
            <v>10</v>
          </cell>
          <cell r="Y17">
            <v>0</v>
          </cell>
        </row>
        <row r="18"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T18">
            <v>0</v>
          </cell>
          <cell r="U18">
            <v>0</v>
          </cell>
          <cell r="W18">
            <v>0</v>
          </cell>
          <cell r="Y18">
            <v>0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T19">
            <v>0</v>
          </cell>
          <cell r="U19">
            <v>0</v>
          </cell>
          <cell r="W19">
            <v>0</v>
          </cell>
          <cell r="Y19">
            <v>0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T20">
            <v>0</v>
          </cell>
          <cell r="U20">
            <v>0</v>
          </cell>
          <cell r="W20">
            <v>0</v>
          </cell>
          <cell r="Y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T21">
            <v>0</v>
          </cell>
          <cell r="U21">
            <v>0</v>
          </cell>
          <cell r="W21">
            <v>0</v>
          </cell>
          <cell r="Y21">
            <v>0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T22">
            <v>0</v>
          </cell>
          <cell r="U22">
            <v>0</v>
          </cell>
          <cell r="W22">
            <v>0</v>
          </cell>
          <cell r="Y22">
            <v>0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T23">
            <v>0</v>
          </cell>
          <cell r="U23">
            <v>0</v>
          </cell>
          <cell r="W23">
            <v>0</v>
          </cell>
          <cell r="Y23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T24">
            <v>0</v>
          </cell>
          <cell r="U24">
            <v>0</v>
          </cell>
          <cell r="W24">
            <v>0</v>
          </cell>
          <cell r="Y24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T25">
            <v>0</v>
          </cell>
          <cell r="U25">
            <v>0</v>
          </cell>
          <cell r="W25">
            <v>0</v>
          </cell>
          <cell r="Y25">
            <v>0</v>
          </cell>
        </row>
        <row r="26"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T26">
            <v>0</v>
          </cell>
          <cell r="U26">
            <v>0</v>
          </cell>
          <cell r="W26">
            <v>0</v>
          </cell>
          <cell r="Y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T27">
            <v>0</v>
          </cell>
          <cell r="U27">
            <v>0</v>
          </cell>
          <cell r="W27">
            <v>0</v>
          </cell>
          <cell r="Y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7.5</v>
          </cell>
          <cell r="T28">
            <v>7.5</v>
          </cell>
          <cell r="W28">
            <v>0</v>
          </cell>
          <cell r="Y28">
            <v>0</v>
          </cell>
        </row>
        <row r="29"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T29">
            <v>0</v>
          </cell>
          <cell r="W29">
            <v>0</v>
          </cell>
          <cell r="Y29">
            <v>0</v>
          </cell>
        </row>
        <row r="30"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T30">
            <v>0</v>
          </cell>
          <cell r="U30">
            <v>0</v>
          </cell>
          <cell r="W30">
            <v>0</v>
          </cell>
          <cell r="Y30">
            <v>0</v>
          </cell>
        </row>
        <row r="31"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T31">
            <v>0</v>
          </cell>
          <cell r="U31">
            <v>0</v>
          </cell>
          <cell r="W31">
            <v>0</v>
          </cell>
          <cell r="Y31">
            <v>0</v>
          </cell>
        </row>
        <row r="32"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T32">
            <v>0</v>
          </cell>
          <cell r="U32">
            <v>0</v>
          </cell>
          <cell r="W32">
            <v>0</v>
          </cell>
          <cell r="Y32">
            <v>0</v>
          </cell>
        </row>
        <row r="33"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T33">
            <v>0</v>
          </cell>
          <cell r="U33">
            <v>0</v>
          </cell>
          <cell r="W33">
            <v>0</v>
          </cell>
          <cell r="Y33">
            <v>0</v>
          </cell>
        </row>
        <row r="34"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T34">
            <v>0</v>
          </cell>
          <cell r="U34">
            <v>0</v>
          </cell>
          <cell r="W34">
            <v>0</v>
          </cell>
          <cell r="Y34">
            <v>0</v>
          </cell>
        </row>
        <row r="35"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T35">
            <v>0</v>
          </cell>
          <cell r="W35">
            <v>0</v>
          </cell>
          <cell r="Y35">
            <v>0</v>
          </cell>
        </row>
        <row r="36"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T36">
            <v>0</v>
          </cell>
          <cell r="U36">
            <v>0</v>
          </cell>
          <cell r="V36">
            <v>6.5</v>
          </cell>
          <cell r="W36">
            <v>6.5</v>
          </cell>
          <cell r="Y36">
            <v>0</v>
          </cell>
        </row>
        <row r="37"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T37">
            <v>0</v>
          </cell>
          <cell r="U37">
            <v>0</v>
          </cell>
          <cell r="W37">
            <v>0</v>
          </cell>
          <cell r="Y37">
            <v>0</v>
          </cell>
        </row>
        <row r="38"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2</v>
          </cell>
          <cell r="T38">
            <v>2</v>
          </cell>
          <cell r="U38">
            <v>0</v>
          </cell>
          <cell r="V38">
            <v>8</v>
          </cell>
          <cell r="W38">
            <v>8</v>
          </cell>
          <cell r="Y38">
            <v>0</v>
          </cell>
        </row>
        <row r="39"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T39">
            <v>0</v>
          </cell>
          <cell r="U39">
            <v>0</v>
          </cell>
          <cell r="W39">
            <v>0</v>
          </cell>
          <cell r="Y39">
            <v>0</v>
          </cell>
        </row>
        <row r="40"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T40">
            <v>0</v>
          </cell>
          <cell r="U40">
            <v>0</v>
          </cell>
          <cell r="W40">
            <v>0</v>
          </cell>
          <cell r="Y40">
            <v>0</v>
          </cell>
        </row>
        <row r="41"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T41">
            <v>0</v>
          </cell>
          <cell r="W41">
            <v>0</v>
          </cell>
          <cell r="Y41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T42">
            <v>0</v>
          </cell>
          <cell r="U42">
            <v>0</v>
          </cell>
          <cell r="W42">
            <v>0</v>
          </cell>
          <cell r="Y42">
            <v>0</v>
          </cell>
        </row>
        <row r="43"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T43">
            <v>0</v>
          </cell>
          <cell r="U43">
            <v>0</v>
          </cell>
          <cell r="W43">
            <v>0</v>
          </cell>
          <cell r="Y43">
            <v>0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T44">
            <v>0</v>
          </cell>
          <cell r="U44">
            <v>0</v>
          </cell>
          <cell r="W44">
            <v>0</v>
          </cell>
          <cell r="Y44">
            <v>0</v>
          </cell>
        </row>
        <row r="45"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T45">
            <v>0</v>
          </cell>
          <cell r="U45">
            <v>0</v>
          </cell>
          <cell r="W45">
            <v>0</v>
          </cell>
          <cell r="Y45">
            <v>0</v>
          </cell>
        </row>
        <row r="46"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T46">
            <v>0</v>
          </cell>
          <cell r="U46">
            <v>0</v>
          </cell>
          <cell r="W46">
            <v>0</v>
          </cell>
          <cell r="Y46">
            <v>0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T47">
            <v>0</v>
          </cell>
          <cell r="U47">
            <v>0</v>
          </cell>
          <cell r="W47">
            <v>0</v>
          </cell>
          <cell r="Y47">
            <v>0</v>
          </cell>
        </row>
        <row r="48"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T48">
            <v>0</v>
          </cell>
          <cell r="U48">
            <v>0</v>
          </cell>
          <cell r="W48">
            <v>0</v>
          </cell>
          <cell r="Y48">
            <v>0</v>
          </cell>
        </row>
        <row r="49"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T49">
            <v>0</v>
          </cell>
          <cell r="U49">
            <v>0</v>
          </cell>
          <cell r="W49">
            <v>0</v>
          </cell>
          <cell r="Y49">
            <v>0</v>
          </cell>
        </row>
        <row r="50"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T50">
            <v>0</v>
          </cell>
          <cell r="U50">
            <v>0</v>
          </cell>
          <cell r="W50">
            <v>0</v>
          </cell>
          <cell r="Y50">
            <v>0</v>
          </cell>
        </row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T51">
            <v>0</v>
          </cell>
          <cell r="U51">
            <v>0</v>
          </cell>
          <cell r="W51">
            <v>0</v>
          </cell>
          <cell r="Y51">
            <v>0</v>
          </cell>
        </row>
        <row r="52"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T52">
            <v>0</v>
          </cell>
          <cell r="U52">
            <v>0</v>
          </cell>
          <cell r="W52">
            <v>0</v>
          </cell>
          <cell r="Y52">
            <v>0</v>
          </cell>
        </row>
        <row r="53"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T53">
            <v>0</v>
          </cell>
          <cell r="U53">
            <v>0</v>
          </cell>
          <cell r="W53">
            <v>0</v>
          </cell>
          <cell r="Y53">
            <v>0</v>
          </cell>
        </row>
        <row r="54"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T54">
            <v>0</v>
          </cell>
          <cell r="U54">
            <v>0</v>
          </cell>
          <cell r="W54">
            <v>0</v>
          </cell>
          <cell r="Y54">
            <v>0</v>
          </cell>
        </row>
        <row r="55"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T55">
            <v>0</v>
          </cell>
          <cell r="U55">
            <v>0</v>
          </cell>
          <cell r="W55">
            <v>0</v>
          </cell>
          <cell r="Y55">
            <v>0</v>
          </cell>
        </row>
        <row r="56">
          <cell r="T56">
            <v>0</v>
          </cell>
          <cell r="U56">
            <v>0</v>
          </cell>
          <cell r="W56">
            <v>0</v>
          </cell>
          <cell r="Y56">
            <v>0</v>
          </cell>
        </row>
        <row r="57"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T57">
            <v>0</v>
          </cell>
          <cell r="U57">
            <v>0</v>
          </cell>
          <cell r="W57">
            <v>0</v>
          </cell>
          <cell r="Y57">
            <v>0</v>
          </cell>
        </row>
        <row r="58"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T58">
            <v>0</v>
          </cell>
          <cell r="U58">
            <v>0</v>
          </cell>
          <cell r="W58">
            <v>0</v>
          </cell>
          <cell r="Y58">
            <v>0</v>
          </cell>
        </row>
        <row r="59"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T59">
            <v>0</v>
          </cell>
          <cell r="U59">
            <v>0</v>
          </cell>
          <cell r="W59">
            <v>0</v>
          </cell>
          <cell r="Y59">
            <v>0</v>
          </cell>
        </row>
        <row r="60"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8.5</v>
          </cell>
          <cell r="T60">
            <v>8.5</v>
          </cell>
          <cell r="U60">
            <v>0</v>
          </cell>
          <cell r="V60">
            <v>1.5</v>
          </cell>
          <cell r="W60">
            <v>1.5</v>
          </cell>
          <cell r="Y60">
            <v>0</v>
          </cell>
        </row>
        <row r="61"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T61">
            <v>0</v>
          </cell>
          <cell r="U61">
            <v>0</v>
          </cell>
          <cell r="W61">
            <v>0</v>
          </cell>
          <cell r="Y61">
            <v>0</v>
          </cell>
        </row>
        <row r="62"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3.5</v>
          </cell>
          <cell r="T62">
            <v>3.5</v>
          </cell>
          <cell r="U62">
            <v>0</v>
          </cell>
          <cell r="V62">
            <v>4</v>
          </cell>
          <cell r="W62">
            <v>4</v>
          </cell>
          <cell r="Y62">
            <v>0</v>
          </cell>
        </row>
        <row r="63"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T63">
            <v>0</v>
          </cell>
          <cell r="U63">
            <v>0</v>
          </cell>
          <cell r="W63">
            <v>0</v>
          </cell>
          <cell r="Y63">
            <v>0</v>
          </cell>
        </row>
        <row r="64"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T64">
            <v>0</v>
          </cell>
          <cell r="U64">
            <v>0</v>
          </cell>
          <cell r="W64">
            <v>0</v>
          </cell>
          <cell r="Y64">
            <v>0</v>
          </cell>
        </row>
        <row r="65"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T65">
            <v>0</v>
          </cell>
          <cell r="U65">
            <v>0</v>
          </cell>
          <cell r="W65">
            <v>0</v>
          </cell>
          <cell r="Y65">
            <v>0</v>
          </cell>
        </row>
        <row r="66"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T66">
            <v>0</v>
          </cell>
          <cell r="U66">
            <v>0</v>
          </cell>
          <cell r="W66">
            <v>0</v>
          </cell>
          <cell r="Y66">
            <v>0</v>
          </cell>
        </row>
        <row r="67"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T67">
            <v>0</v>
          </cell>
          <cell r="U67">
            <v>0</v>
          </cell>
          <cell r="W67">
            <v>0</v>
          </cell>
          <cell r="Y67">
            <v>0</v>
          </cell>
        </row>
        <row r="68"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T68">
            <v>0</v>
          </cell>
          <cell r="U68">
            <v>0</v>
          </cell>
          <cell r="W68">
            <v>0</v>
          </cell>
          <cell r="Y68">
            <v>0</v>
          </cell>
        </row>
        <row r="69"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T69">
            <v>0</v>
          </cell>
          <cell r="U69">
            <v>0</v>
          </cell>
          <cell r="W69">
            <v>0</v>
          </cell>
          <cell r="Y69">
            <v>0</v>
          </cell>
        </row>
        <row r="70"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T70">
            <v>0</v>
          </cell>
          <cell r="U70">
            <v>0</v>
          </cell>
          <cell r="W70">
            <v>0</v>
          </cell>
          <cell r="Y70">
            <v>0</v>
          </cell>
        </row>
        <row r="71"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T71">
            <v>0</v>
          </cell>
          <cell r="U71">
            <v>0</v>
          </cell>
          <cell r="W71">
            <v>0</v>
          </cell>
          <cell r="Y71">
            <v>0</v>
          </cell>
        </row>
        <row r="72"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T72">
            <v>0</v>
          </cell>
          <cell r="U72">
            <v>0</v>
          </cell>
          <cell r="W72">
            <v>0</v>
          </cell>
          <cell r="Y72">
            <v>0</v>
          </cell>
        </row>
        <row r="73"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T73">
            <v>0</v>
          </cell>
          <cell r="U73">
            <v>0</v>
          </cell>
          <cell r="W73">
            <v>0</v>
          </cell>
          <cell r="Y73">
            <v>0</v>
          </cell>
        </row>
        <row r="74"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T74">
            <v>0</v>
          </cell>
          <cell r="U74">
            <v>0</v>
          </cell>
          <cell r="W74">
            <v>0</v>
          </cell>
          <cell r="Y74">
            <v>0</v>
          </cell>
        </row>
        <row r="75"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T75">
            <v>0</v>
          </cell>
          <cell r="W75">
            <v>0</v>
          </cell>
          <cell r="Y75">
            <v>0</v>
          </cell>
        </row>
        <row r="76"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T76">
            <v>0</v>
          </cell>
          <cell r="U76">
            <v>0</v>
          </cell>
          <cell r="W76">
            <v>0</v>
          </cell>
          <cell r="Y76">
            <v>0</v>
          </cell>
        </row>
        <row r="77"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T77">
            <v>0</v>
          </cell>
          <cell r="U77">
            <v>0</v>
          </cell>
          <cell r="W77">
            <v>0</v>
          </cell>
          <cell r="Y77">
            <v>0</v>
          </cell>
        </row>
        <row r="78"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T78">
            <v>0</v>
          </cell>
          <cell r="U78">
            <v>0</v>
          </cell>
          <cell r="W78">
            <v>0</v>
          </cell>
          <cell r="Y78">
            <v>0</v>
          </cell>
        </row>
        <row r="79"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T79">
            <v>0</v>
          </cell>
          <cell r="U79">
            <v>0</v>
          </cell>
          <cell r="W79">
            <v>0</v>
          </cell>
          <cell r="Y79">
            <v>0</v>
          </cell>
        </row>
        <row r="80"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T80">
            <v>0</v>
          </cell>
          <cell r="U80">
            <v>0</v>
          </cell>
          <cell r="W80">
            <v>0</v>
          </cell>
          <cell r="Y80">
            <v>0</v>
          </cell>
        </row>
        <row r="81"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T81">
            <v>0</v>
          </cell>
          <cell r="U81">
            <v>0</v>
          </cell>
          <cell r="W81">
            <v>0</v>
          </cell>
          <cell r="Y81">
            <v>0</v>
          </cell>
        </row>
        <row r="82"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T82">
            <v>0</v>
          </cell>
          <cell r="U82">
            <v>0</v>
          </cell>
          <cell r="W82">
            <v>0</v>
          </cell>
          <cell r="Y82">
            <v>0</v>
          </cell>
        </row>
        <row r="83"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T83">
            <v>0</v>
          </cell>
          <cell r="U83">
            <v>0</v>
          </cell>
          <cell r="W83">
            <v>0</v>
          </cell>
          <cell r="Y83">
            <v>0</v>
          </cell>
        </row>
        <row r="84"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T84">
            <v>0</v>
          </cell>
          <cell r="U84">
            <v>0</v>
          </cell>
          <cell r="W84">
            <v>0</v>
          </cell>
          <cell r="Y84">
            <v>0</v>
          </cell>
        </row>
        <row r="85">
          <cell r="T85">
            <v>0</v>
          </cell>
          <cell r="U85">
            <v>0</v>
          </cell>
          <cell r="W85">
            <v>0</v>
          </cell>
          <cell r="Y85">
            <v>0</v>
          </cell>
        </row>
        <row r="86">
          <cell r="T86">
            <v>0</v>
          </cell>
          <cell r="W86">
            <v>0</v>
          </cell>
          <cell r="Y86">
            <v>0</v>
          </cell>
        </row>
        <row r="87">
          <cell r="T87">
            <v>0</v>
          </cell>
          <cell r="W87">
            <v>0</v>
          </cell>
          <cell r="Y87">
            <v>0</v>
          </cell>
        </row>
        <row r="88"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T88">
            <v>0</v>
          </cell>
          <cell r="U88">
            <v>0</v>
          </cell>
          <cell r="W88">
            <v>0</v>
          </cell>
          <cell r="Y88">
            <v>0</v>
          </cell>
        </row>
        <row r="89"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T89">
            <v>0</v>
          </cell>
          <cell r="U89">
            <v>0</v>
          </cell>
          <cell r="W89">
            <v>0</v>
          </cell>
          <cell r="Y89">
            <v>0</v>
          </cell>
        </row>
        <row r="90"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21.5</v>
          </cell>
          <cell r="T90">
            <v>21.5</v>
          </cell>
          <cell r="U90">
            <v>0</v>
          </cell>
          <cell r="V90">
            <v>38.5</v>
          </cell>
          <cell r="W90">
            <v>38.5</v>
          </cell>
          <cell r="X90">
            <v>0</v>
          </cell>
          <cell r="Y90">
            <v>0</v>
          </cell>
        </row>
        <row r="91">
          <cell r="G91" t="e">
            <v>#N/A</v>
          </cell>
          <cell r="H91" t="e">
            <v>#N/A</v>
          </cell>
          <cell r="I91">
            <v>0</v>
          </cell>
          <cell r="J91">
            <v>78</v>
          </cell>
          <cell r="K91">
            <v>0</v>
          </cell>
          <cell r="L91" t="e">
            <v>#N/A</v>
          </cell>
          <cell r="M91" t="e">
            <v>#N/A</v>
          </cell>
          <cell r="N91" t="e">
            <v>#N/A</v>
          </cell>
          <cell r="O91" t="e">
            <v>#N/A</v>
          </cell>
          <cell r="P91" t="e">
            <v>#N/A</v>
          </cell>
          <cell r="Q91" t="e">
            <v>#N/A</v>
          </cell>
          <cell r="T91">
            <v>21.5</v>
          </cell>
          <cell r="U91" t="e">
            <v>#N/A</v>
          </cell>
          <cell r="W91">
            <v>38.5</v>
          </cell>
        </row>
        <row r="92">
          <cell r="G92" t="e">
            <v>#N/A</v>
          </cell>
          <cell r="M92" t="e">
            <v>#N/A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XTO NORTE"/>
      <sheetName val="SEXTO SUR"/>
      <sheetName val="QUINTO SUR"/>
      <sheetName val="UCIA"/>
      <sheetName val="PED"/>
      <sheetName val="ORTOPEDIA"/>
      <sheetName val="URN"/>
      <sheetName val="GINECOLOGIA"/>
      <sheetName val="URGENCIAS"/>
      <sheetName val="SOPORTE NUTICIONAL"/>
      <sheetName val="7 SUR"/>
      <sheetName val="UCIP"/>
      <sheetName val="SALAS"/>
      <sheetName val="Personas"/>
      <sheetName val="RefTurnos"/>
      <sheetName val="Period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">
          <cell r="B1" t="str">
            <v>documento</v>
          </cell>
        </row>
        <row r="2">
          <cell r="B2">
            <v>4192795</v>
          </cell>
        </row>
        <row r="3">
          <cell r="B3">
            <v>6755207</v>
          </cell>
        </row>
        <row r="4">
          <cell r="B4">
            <v>6776766</v>
          </cell>
        </row>
        <row r="5">
          <cell r="B5">
            <v>7172849</v>
          </cell>
        </row>
        <row r="6">
          <cell r="B6">
            <v>7188576</v>
          </cell>
        </row>
        <row r="7">
          <cell r="B7">
            <v>9531022</v>
          </cell>
        </row>
        <row r="8">
          <cell r="B8">
            <v>23681886</v>
          </cell>
        </row>
        <row r="9">
          <cell r="B9">
            <v>23690888</v>
          </cell>
        </row>
        <row r="10">
          <cell r="B10">
            <v>23966733</v>
          </cell>
        </row>
        <row r="11">
          <cell r="B11">
            <v>30577725</v>
          </cell>
        </row>
        <row r="12">
          <cell r="B12">
            <v>32835900</v>
          </cell>
        </row>
        <row r="13">
          <cell r="B13">
            <v>33366894</v>
          </cell>
        </row>
        <row r="14">
          <cell r="B14">
            <v>33367370</v>
          </cell>
        </row>
        <row r="15">
          <cell r="B15">
            <v>33375274</v>
          </cell>
        </row>
        <row r="16">
          <cell r="B16">
            <v>33377874</v>
          </cell>
        </row>
        <row r="17">
          <cell r="B17">
            <v>33379541</v>
          </cell>
        </row>
        <row r="18">
          <cell r="B18">
            <v>37894934</v>
          </cell>
        </row>
        <row r="19">
          <cell r="B19">
            <v>38364107</v>
          </cell>
        </row>
        <row r="20">
          <cell r="B20">
            <v>39622108</v>
          </cell>
        </row>
        <row r="21">
          <cell r="B21">
            <v>40011162</v>
          </cell>
        </row>
        <row r="22">
          <cell r="B22">
            <v>40025231</v>
          </cell>
        </row>
        <row r="23">
          <cell r="B23">
            <v>40026213</v>
          </cell>
        </row>
        <row r="24">
          <cell r="B24">
            <v>40026554</v>
          </cell>
        </row>
        <row r="25">
          <cell r="B25">
            <v>40027340</v>
          </cell>
        </row>
        <row r="26">
          <cell r="B26">
            <v>40031439</v>
          </cell>
        </row>
        <row r="27">
          <cell r="B27">
            <v>40039782</v>
          </cell>
        </row>
        <row r="28">
          <cell r="B28">
            <v>40043467</v>
          </cell>
        </row>
        <row r="29">
          <cell r="B29">
            <v>40046766</v>
          </cell>
        </row>
        <row r="30">
          <cell r="B30">
            <v>40047914</v>
          </cell>
        </row>
        <row r="31">
          <cell r="B31">
            <v>40049189</v>
          </cell>
        </row>
        <row r="32">
          <cell r="B32">
            <v>46353868</v>
          </cell>
        </row>
        <row r="33">
          <cell r="B33">
            <v>46377995</v>
          </cell>
        </row>
        <row r="34">
          <cell r="B34">
            <v>46456416</v>
          </cell>
        </row>
        <row r="35">
          <cell r="B35">
            <v>46458212</v>
          </cell>
        </row>
        <row r="36">
          <cell r="B36">
            <v>46668718</v>
          </cell>
        </row>
        <row r="37">
          <cell r="B37">
            <v>46670898</v>
          </cell>
        </row>
        <row r="38">
          <cell r="B38">
            <v>46674471</v>
          </cell>
        </row>
        <row r="39">
          <cell r="B39">
            <v>46674656</v>
          </cell>
        </row>
        <row r="40">
          <cell r="B40">
            <v>51573004</v>
          </cell>
        </row>
        <row r="41">
          <cell r="B41">
            <v>52153597</v>
          </cell>
        </row>
        <row r="42">
          <cell r="B42">
            <v>52818333</v>
          </cell>
        </row>
        <row r="43">
          <cell r="B43">
            <v>55221829</v>
          </cell>
        </row>
        <row r="44">
          <cell r="B44">
            <v>55231603</v>
          </cell>
        </row>
        <row r="45">
          <cell r="B45">
            <v>63321156</v>
          </cell>
        </row>
        <row r="46">
          <cell r="B46">
            <v>63516474</v>
          </cell>
        </row>
        <row r="47">
          <cell r="B47">
            <v>63552820</v>
          </cell>
        </row>
        <row r="48">
          <cell r="B48">
            <v>1032393677</v>
          </cell>
        </row>
        <row r="49">
          <cell r="B49">
            <v>1032401329</v>
          </cell>
        </row>
        <row r="50">
          <cell r="B50">
            <v>1049602564</v>
          </cell>
        </row>
        <row r="51">
          <cell r="B51">
            <v>1049603115</v>
          </cell>
        </row>
        <row r="52">
          <cell r="B52">
            <v>1049604593</v>
          </cell>
        </row>
        <row r="53">
          <cell r="B53">
            <v>1049608389</v>
          </cell>
        </row>
        <row r="54">
          <cell r="B54">
            <v>1049612879</v>
          </cell>
        </row>
        <row r="55">
          <cell r="B55">
            <v>1049625516</v>
          </cell>
        </row>
        <row r="56">
          <cell r="B56">
            <v>1056074171</v>
          </cell>
        </row>
        <row r="57">
          <cell r="B57">
            <v>1057462594</v>
          </cell>
        </row>
        <row r="58">
          <cell r="B58">
            <v>1057576742</v>
          </cell>
        </row>
        <row r="59">
          <cell r="B59">
            <v>1057583526</v>
          </cell>
        </row>
        <row r="60">
          <cell r="B60">
            <v>1069728094</v>
          </cell>
        </row>
        <row r="61">
          <cell r="B61">
            <v>1129520141</v>
          </cell>
        </row>
      </sheetData>
      <sheetData sheetId="14"/>
      <sheetData sheetId="1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  <sheetName val="CANT_"/>
      <sheetName val="B"/>
    </sheetNames>
    <sheetDataSet>
      <sheetData sheetId="0">
        <row r="2">
          <cell r="B2" t="str">
            <v>LISTADO PERSONAL LABORAMOS</v>
          </cell>
        </row>
        <row r="3">
          <cell r="B3" t="str">
            <v>MARZO 29 DE 2007</v>
          </cell>
        </row>
        <row r="4">
          <cell r="C4" t="str">
            <v>NOMBRE</v>
          </cell>
          <cell r="D4" t="str">
            <v>FECHA</v>
          </cell>
          <cell r="E4" t="str">
            <v xml:space="preserve">CEDULA </v>
          </cell>
        </row>
        <row r="5">
          <cell r="D5" t="str">
            <v>INGRESO</v>
          </cell>
          <cell r="E5" t="str">
            <v>CIUDADANIA</v>
          </cell>
        </row>
        <row r="6">
          <cell r="B6">
            <v>1</v>
          </cell>
        </row>
        <row r="7">
          <cell r="B7">
            <v>2</v>
          </cell>
        </row>
        <row r="8">
          <cell r="B8">
            <v>3</v>
          </cell>
        </row>
        <row r="9">
          <cell r="B9">
            <v>4</v>
          </cell>
        </row>
        <row r="10">
          <cell r="B10">
            <v>5</v>
          </cell>
        </row>
        <row r="11">
          <cell r="B11">
            <v>6</v>
          </cell>
        </row>
        <row r="12">
          <cell r="B12">
            <v>7</v>
          </cell>
        </row>
        <row r="13">
          <cell r="B13">
            <v>8</v>
          </cell>
        </row>
        <row r="14">
          <cell r="B14">
            <v>9</v>
          </cell>
        </row>
        <row r="15">
          <cell r="B15">
            <v>10</v>
          </cell>
        </row>
        <row r="16">
          <cell r="B16">
            <v>11</v>
          </cell>
        </row>
        <row r="17">
          <cell r="B17">
            <v>12</v>
          </cell>
        </row>
        <row r="18">
          <cell r="B18">
            <v>13</v>
          </cell>
        </row>
        <row r="19">
          <cell r="B19">
            <v>14</v>
          </cell>
        </row>
        <row r="20">
          <cell r="B20">
            <v>15</v>
          </cell>
        </row>
        <row r="21">
          <cell r="B21">
            <v>16</v>
          </cell>
        </row>
        <row r="22">
          <cell r="B22">
            <v>17</v>
          </cell>
        </row>
        <row r="23">
          <cell r="B23">
            <v>18</v>
          </cell>
        </row>
        <row r="24">
          <cell r="B24">
            <v>19</v>
          </cell>
        </row>
        <row r="25">
          <cell r="B25">
            <v>20</v>
          </cell>
        </row>
        <row r="26">
          <cell r="B26">
            <v>21</v>
          </cell>
        </row>
        <row r="27">
          <cell r="B27">
            <v>22</v>
          </cell>
        </row>
        <row r="28">
          <cell r="B28">
            <v>23</v>
          </cell>
        </row>
        <row r="29">
          <cell r="B29">
            <v>24</v>
          </cell>
        </row>
        <row r="30">
          <cell r="B30">
            <v>25</v>
          </cell>
        </row>
        <row r="31">
          <cell r="B31">
            <v>26</v>
          </cell>
        </row>
        <row r="32">
          <cell r="B32">
            <v>27</v>
          </cell>
        </row>
        <row r="33">
          <cell r="B33">
            <v>28</v>
          </cell>
        </row>
        <row r="34">
          <cell r="B34">
            <v>29</v>
          </cell>
        </row>
        <row r="35">
          <cell r="B35">
            <v>30</v>
          </cell>
        </row>
        <row r="36">
          <cell r="B36">
            <v>31</v>
          </cell>
        </row>
        <row r="37">
          <cell r="B37">
            <v>32</v>
          </cell>
        </row>
        <row r="38">
          <cell r="B38">
            <v>33</v>
          </cell>
        </row>
        <row r="39">
          <cell r="B39">
            <v>34</v>
          </cell>
        </row>
        <row r="40">
          <cell r="B40">
            <v>35</v>
          </cell>
        </row>
        <row r="41">
          <cell r="B41">
            <v>36</v>
          </cell>
        </row>
        <row r="42">
          <cell r="B42">
            <v>37</v>
          </cell>
        </row>
        <row r="43">
          <cell r="B43">
            <v>38</v>
          </cell>
        </row>
        <row r="44">
          <cell r="B44">
            <v>39</v>
          </cell>
        </row>
        <row r="45">
          <cell r="B45">
            <v>40</v>
          </cell>
        </row>
        <row r="46">
          <cell r="B46">
            <v>41</v>
          </cell>
        </row>
        <row r="47">
          <cell r="B47">
            <v>42</v>
          </cell>
        </row>
        <row r="48">
          <cell r="B48">
            <v>43</v>
          </cell>
        </row>
        <row r="49">
          <cell r="B49">
            <v>44</v>
          </cell>
        </row>
        <row r="50">
          <cell r="B50">
            <v>45</v>
          </cell>
        </row>
        <row r="51">
          <cell r="B51">
            <v>46</v>
          </cell>
        </row>
        <row r="52">
          <cell r="B52">
            <v>47</v>
          </cell>
        </row>
        <row r="53">
          <cell r="B53">
            <v>48</v>
          </cell>
        </row>
        <row r="54">
          <cell r="B54">
            <v>49</v>
          </cell>
        </row>
        <row r="55">
          <cell r="B55">
            <v>50</v>
          </cell>
        </row>
        <row r="56">
          <cell r="B56">
            <v>51</v>
          </cell>
        </row>
        <row r="57">
          <cell r="B57">
            <v>52</v>
          </cell>
        </row>
        <row r="58">
          <cell r="B58">
            <v>53</v>
          </cell>
        </row>
        <row r="59">
          <cell r="B59">
            <v>54</v>
          </cell>
        </row>
        <row r="60">
          <cell r="B60">
            <v>55</v>
          </cell>
        </row>
        <row r="61">
          <cell r="B61">
            <v>56</v>
          </cell>
        </row>
        <row r="62">
          <cell r="B62">
            <v>57</v>
          </cell>
        </row>
        <row r="63">
          <cell r="B63">
            <v>58</v>
          </cell>
        </row>
        <row r="64">
          <cell r="B64">
            <v>59</v>
          </cell>
        </row>
        <row r="65">
          <cell r="B65">
            <v>60</v>
          </cell>
        </row>
        <row r="66">
          <cell r="B66">
            <v>61</v>
          </cell>
        </row>
        <row r="67">
          <cell r="B67">
            <v>62</v>
          </cell>
        </row>
        <row r="68">
          <cell r="B68">
            <v>63</v>
          </cell>
        </row>
        <row r="69">
          <cell r="B69">
            <v>64</v>
          </cell>
        </row>
        <row r="70">
          <cell r="B70">
            <v>65</v>
          </cell>
        </row>
        <row r="71">
          <cell r="B71">
            <v>66</v>
          </cell>
        </row>
        <row r="72">
          <cell r="B72">
            <v>67</v>
          </cell>
        </row>
        <row r="73">
          <cell r="B73">
            <v>68</v>
          </cell>
        </row>
        <row r="74">
          <cell r="B74">
            <v>69</v>
          </cell>
        </row>
        <row r="75">
          <cell r="B75">
            <v>70</v>
          </cell>
        </row>
        <row r="76">
          <cell r="B76">
            <v>71</v>
          </cell>
        </row>
        <row r="77">
          <cell r="B77">
            <v>72</v>
          </cell>
        </row>
        <row r="78">
          <cell r="B78">
            <v>73</v>
          </cell>
        </row>
        <row r="79">
          <cell r="B79">
            <v>74</v>
          </cell>
        </row>
        <row r="80">
          <cell r="B80">
            <v>75</v>
          </cell>
        </row>
        <row r="81">
          <cell r="B81">
            <v>76</v>
          </cell>
        </row>
        <row r="82">
          <cell r="B82">
            <v>77</v>
          </cell>
        </row>
        <row r="83">
          <cell r="B83">
            <v>78</v>
          </cell>
        </row>
        <row r="84">
          <cell r="B84">
            <v>79</v>
          </cell>
        </row>
        <row r="85">
          <cell r="B85">
            <v>80</v>
          </cell>
        </row>
        <row r="86">
          <cell r="B86">
            <v>81</v>
          </cell>
        </row>
        <row r="87">
          <cell r="B87">
            <v>82</v>
          </cell>
        </row>
        <row r="88">
          <cell r="B88">
            <v>83</v>
          </cell>
        </row>
        <row r="89">
          <cell r="B89">
            <v>84</v>
          </cell>
        </row>
        <row r="90">
          <cell r="B90">
            <v>85</v>
          </cell>
        </row>
        <row r="91">
          <cell r="B91">
            <v>86</v>
          </cell>
        </row>
        <row r="92">
          <cell r="B92">
            <v>87</v>
          </cell>
        </row>
        <row r="93">
          <cell r="B93">
            <v>88</v>
          </cell>
        </row>
        <row r="94">
          <cell r="B94">
            <v>89</v>
          </cell>
        </row>
        <row r="95">
          <cell r="B95">
            <v>90</v>
          </cell>
        </row>
        <row r="96">
          <cell r="B96">
            <v>91</v>
          </cell>
        </row>
        <row r="97">
          <cell r="B97">
            <v>92</v>
          </cell>
        </row>
        <row r="98">
          <cell r="B98">
            <v>93</v>
          </cell>
        </row>
        <row r="99">
          <cell r="B99">
            <v>94</v>
          </cell>
        </row>
        <row r="100">
          <cell r="B100">
            <v>95</v>
          </cell>
        </row>
        <row r="101">
          <cell r="B101">
            <v>96</v>
          </cell>
        </row>
        <row r="102">
          <cell r="B102">
            <v>97</v>
          </cell>
        </row>
        <row r="103">
          <cell r="B103">
            <v>98</v>
          </cell>
        </row>
        <row r="104">
          <cell r="B104">
            <v>99</v>
          </cell>
        </row>
        <row r="105">
          <cell r="B105">
            <v>100</v>
          </cell>
        </row>
        <row r="106">
          <cell r="B106">
            <v>101</v>
          </cell>
        </row>
        <row r="107">
          <cell r="B107">
            <v>101</v>
          </cell>
        </row>
        <row r="121">
          <cell r="B121" t="str">
            <v>LISTADO PERSONAL LABORAMOS</v>
          </cell>
        </row>
        <row r="122">
          <cell r="B122" t="str">
            <v>ABRIL 9 DE 2007</v>
          </cell>
        </row>
        <row r="125">
          <cell r="B125">
            <v>1</v>
          </cell>
        </row>
        <row r="126">
          <cell r="B126">
            <v>2</v>
          </cell>
        </row>
        <row r="127">
          <cell r="B127">
            <v>3</v>
          </cell>
        </row>
        <row r="128">
          <cell r="B128">
            <v>4</v>
          </cell>
        </row>
        <row r="129">
          <cell r="B129">
            <v>5</v>
          </cell>
        </row>
        <row r="130">
          <cell r="B130">
            <v>6</v>
          </cell>
        </row>
        <row r="131">
          <cell r="B131">
            <v>7</v>
          </cell>
        </row>
        <row r="132">
          <cell r="B132">
            <v>8</v>
          </cell>
        </row>
        <row r="133">
          <cell r="B133">
            <v>9</v>
          </cell>
        </row>
        <row r="134">
          <cell r="B134">
            <v>10</v>
          </cell>
        </row>
        <row r="135">
          <cell r="B135">
            <v>11</v>
          </cell>
        </row>
        <row r="136">
          <cell r="B136">
            <v>12</v>
          </cell>
        </row>
        <row r="137">
          <cell r="B137">
            <v>13</v>
          </cell>
        </row>
        <row r="138">
          <cell r="B138">
            <v>14</v>
          </cell>
        </row>
        <row r="139">
          <cell r="B139">
            <v>15</v>
          </cell>
        </row>
        <row r="140">
          <cell r="B140">
            <v>16</v>
          </cell>
        </row>
        <row r="141">
          <cell r="B141">
            <v>17</v>
          </cell>
        </row>
        <row r="142">
          <cell r="B142">
            <v>18</v>
          </cell>
        </row>
        <row r="143">
          <cell r="B143">
            <v>19</v>
          </cell>
        </row>
        <row r="144">
          <cell r="B144">
            <v>20</v>
          </cell>
        </row>
        <row r="145">
          <cell r="B145">
            <v>21</v>
          </cell>
        </row>
        <row r="146">
          <cell r="B146">
            <v>22</v>
          </cell>
        </row>
        <row r="147">
          <cell r="B147">
            <v>23</v>
          </cell>
        </row>
        <row r="148">
          <cell r="B148">
            <v>24</v>
          </cell>
        </row>
        <row r="149">
          <cell r="B149">
            <v>25</v>
          </cell>
        </row>
        <row r="150">
          <cell r="B150">
            <v>26</v>
          </cell>
        </row>
        <row r="151">
          <cell r="B151">
            <v>27</v>
          </cell>
        </row>
        <row r="152">
          <cell r="B152">
            <v>28</v>
          </cell>
        </row>
        <row r="153">
          <cell r="B153">
            <v>29</v>
          </cell>
        </row>
        <row r="154">
          <cell r="B154">
            <v>30</v>
          </cell>
        </row>
        <row r="155">
          <cell r="B155">
            <v>31</v>
          </cell>
        </row>
        <row r="156">
          <cell r="B156">
            <v>32</v>
          </cell>
        </row>
        <row r="157">
          <cell r="B157">
            <v>33</v>
          </cell>
        </row>
        <row r="158">
          <cell r="B158">
            <v>34</v>
          </cell>
        </row>
        <row r="159">
          <cell r="B159">
            <v>35</v>
          </cell>
        </row>
        <row r="160">
          <cell r="B160">
            <v>36</v>
          </cell>
        </row>
        <row r="161">
          <cell r="B161">
            <v>37</v>
          </cell>
        </row>
        <row r="162">
          <cell r="B162">
            <v>38</v>
          </cell>
        </row>
        <row r="163">
          <cell r="B163">
            <v>39</v>
          </cell>
        </row>
        <row r="164">
          <cell r="B164">
            <v>40</v>
          </cell>
        </row>
        <row r="165">
          <cell r="B165">
            <v>41</v>
          </cell>
        </row>
        <row r="166">
          <cell r="B166">
            <v>42</v>
          </cell>
        </row>
        <row r="167">
          <cell r="B167">
            <v>43</v>
          </cell>
        </row>
        <row r="168">
          <cell r="B168">
            <v>44</v>
          </cell>
        </row>
        <row r="169">
          <cell r="B169">
            <v>45</v>
          </cell>
        </row>
        <row r="170">
          <cell r="B170">
            <v>46</v>
          </cell>
        </row>
        <row r="171">
          <cell r="B171">
            <v>47</v>
          </cell>
        </row>
        <row r="172">
          <cell r="B172">
            <v>48</v>
          </cell>
        </row>
        <row r="173">
          <cell r="B173">
            <v>49</v>
          </cell>
        </row>
        <row r="174">
          <cell r="B174">
            <v>50</v>
          </cell>
        </row>
        <row r="175">
          <cell r="B175">
            <v>51</v>
          </cell>
        </row>
        <row r="176">
          <cell r="B176">
            <v>52</v>
          </cell>
        </row>
        <row r="177">
          <cell r="B177">
            <v>53</v>
          </cell>
        </row>
        <row r="178">
          <cell r="B178">
            <v>54</v>
          </cell>
        </row>
        <row r="179">
          <cell r="B179">
            <v>55</v>
          </cell>
        </row>
        <row r="180">
          <cell r="B180">
            <v>56</v>
          </cell>
        </row>
        <row r="181">
          <cell r="B181">
            <v>57</v>
          </cell>
        </row>
        <row r="182">
          <cell r="B182">
            <v>58</v>
          </cell>
        </row>
        <row r="183">
          <cell r="B183">
            <v>59</v>
          </cell>
        </row>
        <row r="184">
          <cell r="B184">
            <v>60</v>
          </cell>
        </row>
        <row r="185">
          <cell r="B185">
            <v>61</v>
          </cell>
        </row>
        <row r="186">
          <cell r="B186">
            <v>62</v>
          </cell>
        </row>
        <row r="187">
          <cell r="B187">
            <v>63</v>
          </cell>
        </row>
        <row r="188">
          <cell r="B188">
            <v>64</v>
          </cell>
        </row>
        <row r="189">
          <cell r="B189">
            <v>65</v>
          </cell>
        </row>
        <row r="190">
          <cell r="B190">
            <v>66</v>
          </cell>
        </row>
        <row r="191">
          <cell r="B191">
            <v>67</v>
          </cell>
        </row>
        <row r="192">
          <cell r="B192">
            <v>68</v>
          </cell>
        </row>
        <row r="193">
          <cell r="B193">
            <v>69</v>
          </cell>
        </row>
        <row r="194">
          <cell r="B194">
            <v>70</v>
          </cell>
        </row>
        <row r="195">
          <cell r="B195">
            <v>71</v>
          </cell>
        </row>
        <row r="196">
          <cell r="B196">
            <v>72</v>
          </cell>
        </row>
        <row r="197">
          <cell r="B197">
            <v>73</v>
          </cell>
        </row>
        <row r="198">
          <cell r="B198">
            <v>74</v>
          </cell>
        </row>
        <row r="199">
          <cell r="B199">
            <v>75</v>
          </cell>
        </row>
        <row r="200">
          <cell r="B200">
            <v>76</v>
          </cell>
        </row>
        <row r="201">
          <cell r="B201">
            <v>77</v>
          </cell>
        </row>
        <row r="202">
          <cell r="B202">
            <v>78</v>
          </cell>
        </row>
        <row r="203">
          <cell r="B203">
            <v>79</v>
          </cell>
        </row>
        <row r="204">
          <cell r="B204">
            <v>80</v>
          </cell>
        </row>
        <row r="205">
          <cell r="B205">
            <v>81</v>
          </cell>
        </row>
        <row r="206">
          <cell r="B206">
            <v>82</v>
          </cell>
        </row>
        <row r="207">
          <cell r="B207">
            <v>83</v>
          </cell>
        </row>
        <row r="208">
          <cell r="B208">
            <v>84</v>
          </cell>
        </row>
        <row r="209">
          <cell r="B209">
            <v>85</v>
          </cell>
        </row>
        <row r="210">
          <cell r="B210">
            <v>86</v>
          </cell>
        </row>
        <row r="211">
          <cell r="B211">
            <v>87</v>
          </cell>
        </row>
        <row r="212">
          <cell r="B212">
            <v>88</v>
          </cell>
        </row>
        <row r="213">
          <cell r="B213">
            <v>89</v>
          </cell>
        </row>
        <row r="214">
          <cell r="B214">
            <v>90</v>
          </cell>
        </row>
        <row r="215">
          <cell r="B215">
            <v>91</v>
          </cell>
        </row>
        <row r="216">
          <cell r="B216">
            <v>92</v>
          </cell>
        </row>
        <row r="217">
          <cell r="B217">
            <v>93</v>
          </cell>
        </row>
        <row r="218">
          <cell r="B218">
            <v>94</v>
          </cell>
        </row>
        <row r="219">
          <cell r="B219">
            <v>95</v>
          </cell>
        </row>
        <row r="220">
          <cell r="B220">
            <v>96</v>
          </cell>
        </row>
        <row r="221">
          <cell r="B221">
            <v>97</v>
          </cell>
        </row>
        <row r="222">
          <cell r="B222">
            <v>98</v>
          </cell>
        </row>
        <row r="223">
          <cell r="B223">
            <v>99</v>
          </cell>
        </row>
        <row r="224">
          <cell r="B224">
            <v>100</v>
          </cell>
        </row>
        <row r="225">
          <cell r="B225">
            <v>101</v>
          </cell>
        </row>
        <row r="226">
          <cell r="B226">
            <v>101</v>
          </cell>
        </row>
      </sheetData>
      <sheetData sheetId="1" refreshError="1"/>
      <sheetData sheetId="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NT_"/>
      <sheetName val="B"/>
      <sheetName val="C"/>
    </sheetNames>
    <sheetDataSet>
      <sheetData sheetId="0" refreshError="1"/>
      <sheetData sheetId="1" refreshError="1"/>
      <sheetData sheetId="2">
        <row r="2">
          <cell r="D2" t="str">
            <v>SOPO, DICIEMBRE 03 DE 2007</v>
          </cell>
        </row>
        <row r="3">
          <cell r="D3" t="str">
            <v>LABORAMOS LTDA</v>
          </cell>
        </row>
        <row r="4">
          <cell r="D4" t="str">
            <v>LISTADO DE PERSONAL</v>
          </cell>
        </row>
        <row r="6">
          <cell r="C6" t="str">
            <v xml:space="preserve">SALARIO </v>
          </cell>
          <cell r="E6" t="str">
            <v>FECHA</v>
          </cell>
          <cell r="F6" t="str">
            <v xml:space="preserve">CEDULA </v>
          </cell>
        </row>
        <row r="7">
          <cell r="C7" t="str">
            <v>BASICO</v>
          </cell>
          <cell r="D7" t="str">
            <v>NOMBRES Y APELLIDOS</v>
          </cell>
          <cell r="E7" t="str">
            <v>INGRESO</v>
          </cell>
          <cell r="F7" t="str">
            <v>CIUDADANIA</v>
          </cell>
        </row>
        <row r="8">
          <cell r="B8">
            <v>1</v>
          </cell>
          <cell r="C8">
            <v>433700</v>
          </cell>
          <cell r="D8" t="str">
            <v>ALARCON GOMEZ GLORIA MARINA</v>
          </cell>
          <cell r="E8">
            <v>39302</v>
          </cell>
          <cell r="F8">
            <v>20948923</v>
          </cell>
        </row>
        <row r="9">
          <cell r="B9">
            <v>2</v>
          </cell>
          <cell r="C9">
            <v>433700</v>
          </cell>
          <cell r="D9" t="str">
            <v>ARANDIA CUERVO ROSA HELENA</v>
          </cell>
          <cell r="E9">
            <v>39377</v>
          </cell>
          <cell r="F9">
            <v>20577063</v>
          </cell>
        </row>
        <row r="10">
          <cell r="B10">
            <v>3</v>
          </cell>
          <cell r="C10">
            <v>433700</v>
          </cell>
          <cell r="D10" t="str">
            <v>AREVALO FORERO MARIA YOLANDA</v>
          </cell>
          <cell r="E10">
            <v>39308</v>
          </cell>
          <cell r="F10">
            <v>39818100</v>
          </cell>
        </row>
        <row r="11">
          <cell r="B11">
            <v>4</v>
          </cell>
          <cell r="C11">
            <v>433700</v>
          </cell>
          <cell r="D11" t="str">
            <v>AREVALO MORENO MODESTA</v>
          </cell>
          <cell r="E11">
            <v>39302</v>
          </cell>
          <cell r="F11">
            <v>20723054</v>
          </cell>
        </row>
        <row r="12">
          <cell r="B12">
            <v>5</v>
          </cell>
          <cell r="C12">
            <v>780000</v>
          </cell>
          <cell r="D12" t="str">
            <v>ASCENCIO MONTAÑA FREDDY LEONARD</v>
          </cell>
          <cell r="E12">
            <v>39218</v>
          </cell>
          <cell r="F12">
            <v>93404941</v>
          </cell>
        </row>
        <row r="13">
          <cell r="B13">
            <v>6</v>
          </cell>
          <cell r="C13">
            <v>433700</v>
          </cell>
          <cell r="D13" t="str">
            <v>AVENDAÑO GRANADOS LUZ ESTHER</v>
          </cell>
          <cell r="E13">
            <v>39315</v>
          </cell>
          <cell r="F13">
            <v>52530309</v>
          </cell>
        </row>
        <row r="14">
          <cell r="B14">
            <v>7</v>
          </cell>
          <cell r="C14">
            <v>433700</v>
          </cell>
          <cell r="D14" t="str">
            <v>AVILA ARIAS ANA RUBIELA</v>
          </cell>
          <cell r="E14">
            <v>39146</v>
          </cell>
          <cell r="F14">
            <v>20947763</v>
          </cell>
        </row>
        <row r="15">
          <cell r="B15">
            <v>8</v>
          </cell>
          <cell r="C15">
            <v>433700</v>
          </cell>
          <cell r="D15" t="str">
            <v>AVILA MACIAS LUZ MARINA</v>
          </cell>
          <cell r="E15">
            <v>39387</v>
          </cell>
          <cell r="F15">
            <v>23694372</v>
          </cell>
        </row>
        <row r="16">
          <cell r="B16">
            <v>9</v>
          </cell>
          <cell r="C16">
            <v>433700</v>
          </cell>
          <cell r="D16" t="str">
            <v>AYALA PARRA NANCY</v>
          </cell>
          <cell r="E16">
            <v>39118</v>
          </cell>
          <cell r="F16">
            <v>35420379</v>
          </cell>
        </row>
        <row r="17">
          <cell r="B17">
            <v>10</v>
          </cell>
          <cell r="C17">
            <v>433700</v>
          </cell>
          <cell r="D17" t="str">
            <v>BAUTISTA CASTRO JOSE DE JESUS</v>
          </cell>
          <cell r="E17">
            <v>39392</v>
          </cell>
          <cell r="F17">
            <v>5951017</v>
          </cell>
        </row>
        <row r="18">
          <cell r="B18">
            <v>11</v>
          </cell>
          <cell r="C18">
            <v>433700</v>
          </cell>
          <cell r="D18" t="str">
            <v>BRIÑEZ DIAZ OLGA</v>
          </cell>
          <cell r="E18">
            <v>39188</v>
          </cell>
          <cell r="F18">
            <v>20948726</v>
          </cell>
        </row>
        <row r="19">
          <cell r="B19">
            <v>12</v>
          </cell>
          <cell r="C19">
            <v>470000</v>
          </cell>
          <cell r="D19" t="str">
            <v>BURGOS AMADO FLOR MARIA</v>
          </cell>
          <cell r="E19">
            <v>39162</v>
          </cell>
          <cell r="F19">
            <v>39818156</v>
          </cell>
        </row>
        <row r="20">
          <cell r="B20">
            <v>13</v>
          </cell>
          <cell r="C20">
            <v>433700</v>
          </cell>
          <cell r="D20" t="str">
            <v>CALVO MONTAÑO LUZ MERY</v>
          </cell>
          <cell r="E20">
            <v>39153</v>
          </cell>
          <cell r="F20">
            <v>35409444</v>
          </cell>
        </row>
        <row r="21">
          <cell r="B21">
            <v>14</v>
          </cell>
          <cell r="C21">
            <v>433700</v>
          </cell>
          <cell r="D21" t="str">
            <v>CAMARGO MONTERO JOSE LISANDRO</v>
          </cell>
          <cell r="E21">
            <v>39190</v>
          </cell>
          <cell r="F21">
            <v>80543196</v>
          </cell>
        </row>
        <row r="22">
          <cell r="B22">
            <v>15</v>
          </cell>
          <cell r="C22">
            <v>433700</v>
          </cell>
          <cell r="D22" t="str">
            <v>CAMARGO MONTERO MARIA CRISTINA</v>
          </cell>
          <cell r="E22">
            <v>39393</v>
          </cell>
          <cell r="F22">
            <v>35422516</v>
          </cell>
        </row>
        <row r="23">
          <cell r="B23">
            <v>16</v>
          </cell>
          <cell r="C23">
            <v>433700</v>
          </cell>
          <cell r="D23" t="str">
            <v>CAÑON SILVA LUZ MARINA</v>
          </cell>
          <cell r="E23">
            <v>39218</v>
          </cell>
          <cell r="F23">
            <v>39540728</v>
          </cell>
        </row>
        <row r="24">
          <cell r="B24">
            <v>17</v>
          </cell>
          <cell r="C24">
            <v>433700</v>
          </cell>
          <cell r="D24" t="str">
            <v>CARMONA TORRES JOSE ALIRIO</v>
          </cell>
          <cell r="E24">
            <v>39401</v>
          </cell>
          <cell r="F24">
            <v>94481816</v>
          </cell>
        </row>
        <row r="25">
          <cell r="B25">
            <v>18</v>
          </cell>
          <cell r="C25">
            <v>433700</v>
          </cell>
          <cell r="D25" t="str">
            <v>CASTAÑEDA DUARTE LUZ MIRIAM</v>
          </cell>
          <cell r="E25">
            <v>39393</v>
          </cell>
          <cell r="F25">
            <v>1077294451</v>
          </cell>
        </row>
        <row r="26">
          <cell r="B26">
            <v>19</v>
          </cell>
          <cell r="C26">
            <v>433700</v>
          </cell>
          <cell r="D26" t="str">
            <v>CASTRO ORTIZ JOAQUIN SANTIAGO</v>
          </cell>
          <cell r="E26">
            <v>39387</v>
          </cell>
          <cell r="F26">
            <v>6004207</v>
          </cell>
        </row>
        <row r="27">
          <cell r="B27">
            <v>20</v>
          </cell>
          <cell r="C27">
            <v>433700</v>
          </cell>
          <cell r="D27" t="str">
            <v>CASTRO ZABALA MARIA NELLY</v>
          </cell>
          <cell r="E27">
            <v>39181</v>
          </cell>
          <cell r="F27">
            <v>42988477</v>
          </cell>
        </row>
        <row r="28">
          <cell r="B28">
            <v>21</v>
          </cell>
          <cell r="C28">
            <v>433700</v>
          </cell>
          <cell r="D28" t="str">
            <v>CETINA AHUMADA LUZ MARINA</v>
          </cell>
          <cell r="E28">
            <v>39307</v>
          </cell>
          <cell r="F28">
            <v>35407410</v>
          </cell>
        </row>
        <row r="29">
          <cell r="B29">
            <v>22</v>
          </cell>
          <cell r="C29">
            <v>433700</v>
          </cell>
          <cell r="D29" t="str">
            <v>CORREA JIMENEZ HERNAN DARIO</v>
          </cell>
          <cell r="E29">
            <v>39379</v>
          </cell>
          <cell r="F29">
            <v>1075871553</v>
          </cell>
        </row>
        <row r="30">
          <cell r="B30">
            <v>23</v>
          </cell>
          <cell r="C30">
            <v>522000</v>
          </cell>
          <cell r="D30" t="str">
            <v>DAZA VERA EDISSON</v>
          </cell>
          <cell r="E30">
            <v>39183</v>
          </cell>
          <cell r="F30">
            <v>80432336</v>
          </cell>
        </row>
        <row r="31">
          <cell r="B31">
            <v>24</v>
          </cell>
          <cell r="C31">
            <v>433700</v>
          </cell>
          <cell r="D31" t="str">
            <v>DEFELIPE GARCIA FRANCISCO IVAN</v>
          </cell>
          <cell r="E31">
            <v>39190</v>
          </cell>
          <cell r="F31">
            <v>80376765</v>
          </cell>
        </row>
        <row r="32">
          <cell r="B32">
            <v>25</v>
          </cell>
          <cell r="C32">
            <v>433700</v>
          </cell>
          <cell r="D32" t="str">
            <v>DIAZ GAITAN MARIA GLADYS</v>
          </cell>
          <cell r="E32">
            <v>39392</v>
          </cell>
          <cell r="F32">
            <v>33675987</v>
          </cell>
        </row>
        <row r="33">
          <cell r="B33">
            <v>26</v>
          </cell>
          <cell r="C33">
            <v>433700</v>
          </cell>
          <cell r="D33" t="str">
            <v>GAITAN BOHORQUEZ PRESENTACION</v>
          </cell>
          <cell r="E33">
            <v>39169</v>
          </cell>
          <cell r="F33">
            <v>23694564</v>
          </cell>
        </row>
        <row r="34">
          <cell r="B34">
            <v>27</v>
          </cell>
          <cell r="C34">
            <v>433700</v>
          </cell>
          <cell r="D34" t="str">
            <v>GOMEZ CARRION ESTEBAN DARIO</v>
          </cell>
          <cell r="E34">
            <v>39412</v>
          </cell>
          <cell r="F34">
            <v>1069302467</v>
          </cell>
        </row>
        <row r="35">
          <cell r="B35">
            <v>28</v>
          </cell>
          <cell r="C35">
            <v>433700</v>
          </cell>
          <cell r="D35" t="str">
            <v>GONZALEZ FORERO MARIA SILVIA LILIA</v>
          </cell>
          <cell r="E35">
            <v>39188</v>
          </cell>
          <cell r="F35">
            <v>51687874</v>
          </cell>
        </row>
        <row r="36">
          <cell r="B36">
            <v>29</v>
          </cell>
          <cell r="C36">
            <v>433700</v>
          </cell>
          <cell r="D36" t="str">
            <v>GONZALEZ NIVIA LUIS IVAN</v>
          </cell>
          <cell r="E36">
            <v>39373</v>
          </cell>
          <cell r="F36">
            <v>80432446</v>
          </cell>
        </row>
        <row r="37">
          <cell r="B37">
            <v>30</v>
          </cell>
          <cell r="C37">
            <v>433700</v>
          </cell>
          <cell r="D37" t="str">
            <v>GONZALEZ ROCHA NUBIA ESPERANZA</v>
          </cell>
          <cell r="E37">
            <v>39302</v>
          </cell>
          <cell r="F37">
            <v>35413924</v>
          </cell>
        </row>
        <row r="38">
          <cell r="B38">
            <v>31</v>
          </cell>
          <cell r="C38">
            <v>433700</v>
          </cell>
          <cell r="D38" t="str">
            <v>GUAYAZAN AZA JIMMY ALEXANDER</v>
          </cell>
          <cell r="E38">
            <v>39387</v>
          </cell>
          <cell r="F38">
            <v>1075656274</v>
          </cell>
        </row>
        <row r="39">
          <cell r="B39">
            <v>32</v>
          </cell>
          <cell r="C39">
            <v>433700</v>
          </cell>
          <cell r="D39" t="str">
            <v>HERNANDEZ GONZALEZ NASLY TATIANA</v>
          </cell>
          <cell r="E39">
            <v>39408</v>
          </cell>
          <cell r="F39">
            <v>39819400</v>
          </cell>
        </row>
        <row r="40">
          <cell r="B40">
            <v>33</v>
          </cell>
          <cell r="C40">
            <v>433700</v>
          </cell>
          <cell r="D40" t="str">
            <v>JIMENEZ FLAUTERO CARMEN ROSA</v>
          </cell>
          <cell r="E40">
            <v>39188</v>
          </cell>
          <cell r="F40">
            <v>39818273</v>
          </cell>
        </row>
        <row r="41">
          <cell r="B41">
            <v>34</v>
          </cell>
          <cell r="C41">
            <v>433700</v>
          </cell>
          <cell r="D41" t="str">
            <v>LARA BARRERO JUAN ANTONIO</v>
          </cell>
          <cell r="E41">
            <v>39337</v>
          </cell>
          <cell r="F41">
            <v>1075871377</v>
          </cell>
        </row>
        <row r="42">
          <cell r="B42">
            <v>35</v>
          </cell>
          <cell r="C42">
            <v>433700</v>
          </cell>
          <cell r="D42" t="str">
            <v>LEON JOSE ANIBAL</v>
          </cell>
          <cell r="E42">
            <v>39253</v>
          </cell>
          <cell r="F42">
            <v>1074958822</v>
          </cell>
        </row>
        <row r="43">
          <cell r="B43">
            <v>36</v>
          </cell>
          <cell r="C43">
            <v>433700</v>
          </cell>
          <cell r="D43" t="str">
            <v>MAHECHA CARRILLO BAYARDO</v>
          </cell>
          <cell r="E43">
            <v>39408</v>
          </cell>
          <cell r="F43">
            <v>80545960</v>
          </cell>
        </row>
        <row r="44">
          <cell r="B44">
            <v>37</v>
          </cell>
          <cell r="C44">
            <v>433700</v>
          </cell>
          <cell r="D44" t="str">
            <v>MARTINEZ VICTOR JULIO</v>
          </cell>
          <cell r="E44">
            <v>39275</v>
          </cell>
          <cell r="F44">
            <v>80546975</v>
          </cell>
        </row>
        <row r="45">
          <cell r="B45">
            <v>38</v>
          </cell>
          <cell r="C45">
            <v>433700</v>
          </cell>
          <cell r="D45" t="str">
            <v>MARTINEZ MONTAÑO ANA CECILIA</v>
          </cell>
          <cell r="E45">
            <v>39405</v>
          </cell>
          <cell r="F45">
            <v>35427873</v>
          </cell>
        </row>
        <row r="46">
          <cell r="B46">
            <v>39</v>
          </cell>
          <cell r="C46">
            <v>433700</v>
          </cell>
          <cell r="D46" t="str">
            <v>MARTINEZ MONTAÑO LINA MARCELA</v>
          </cell>
          <cell r="E46">
            <v>39405</v>
          </cell>
          <cell r="F46">
            <v>1075656467</v>
          </cell>
        </row>
        <row r="47">
          <cell r="B47">
            <v>40</v>
          </cell>
          <cell r="C47">
            <v>433700</v>
          </cell>
          <cell r="D47" t="str">
            <v>MENDEZ GARCIA VICTOR JULIO</v>
          </cell>
          <cell r="E47">
            <v>39209</v>
          </cell>
          <cell r="F47">
            <v>80542016</v>
          </cell>
        </row>
        <row r="48">
          <cell r="B48">
            <v>41</v>
          </cell>
          <cell r="C48">
            <v>433700</v>
          </cell>
          <cell r="D48" t="str">
            <v>MOLINA CLAUDIA JOSEFA</v>
          </cell>
          <cell r="E48">
            <v>39107</v>
          </cell>
          <cell r="F48">
            <v>39738821</v>
          </cell>
        </row>
        <row r="49">
          <cell r="B49">
            <v>42</v>
          </cell>
          <cell r="C49">
            <v>433700</v>
          </cell>
          <cell r="D49" t="str">
            <v>MONTAÑO GOMEZ MARIA CECILIA</v>
          </cell>
          <cell r="E49">
            <v>39153</v>
          </cell>
          <cell r="F49">
            <v>35415347</v>
          </cell>
        </row>
        <row r="50">
          <cell r="B50">
            <v>43</v>
          </cell>
          <cell r="C50">
            <v>433700</v>
          </cell>
          <cell r="D50" t="str">
            <v>MONTERO PARRA JOSE MIGUEL</v>
          </cell>
          <cell r="E50">
            <v>39405</v>
          </cell>
          <cell r="F50">
            <v>1003822307</v>
          </cell>
        </row>
        <row r="51">
          <cell r="B51">
            <v>44</v>
          </cell>
          <cell r="C51">
            <v>433700</v>
          </cell>
          <cell r="D51" t="str">
            <v>MORALES RIVERO MARITZA</v>
          </cell>
          <cell r="E51">
            <v>39406</v>
          </cell>
          <cell r="F51">
            <v>46670028</v>
          </cell>
        </row>
        <row r="52">
          <cell r="B52">
            <v>45</v>
          </cell>
          <cell r="C52">
            <v>433700</v>
          </cell>
          <cell r="D52" t="str">
            <v>MUÑOZ FREDY ORLANDO</v>
          </cell>
          <cell r="E52">
            <v>39399</v>
          </cell>
          <cell r="F52">
            <v>80548511</v>
          </cell>
        </row>
        <row r="53">
          <cell r="B53">
            <v>46</v>
          </cell>
          <cell r="C53">
            <v>700000</v>
          </cell>
          <cell r="D53" t="str">
            <v>MURCIA BARREIRO MIGUEL ANGEL</v>
          </cell>
          <cell r="E53">
            <v>39365</v>
          </cell>
          <cell r="F53">
            <v>83230502</v>
          </cell>
        </row>
        <row r="54">
          <cell r="B54">
            <v>47</v>
          </cell>
          <cell r="C54">
            <v>433700</v>
          </cell>
          <cell r="D54" t="str">
            <v>OCAMPO RINCON RUBIELA</v>
          </cell>
          <cell r="E54">
            <v>39104</v>
          </cell>
          <cell r="F54">
            <v>28686297</v>
          </cell>
        </row>
        <row r="55">
          <cell r="B55">
            <v>48</v>
          </cell>
          <cell r="C55">
            <v>433700</v>
          </cell>
          <cell r="D55" t="str">
            <v>OSPINA ORJUELA MARIA CARLOTA</v>
          </cell>
          <cell r="E55">
            <v>39153</v>
          </cell>
          <cell r="F55">
            <v>20794059</v>
          </cell>
        </row>
        <row r="56">
          <cell r="B56">
            <v>49</v>
          </cell>
          <cell r="C56">
            <v>433700</v>
          </cell>
          <cell r="D56" t="str">
            <v>PADILLA CASAS JULIA ELVIRA</v>
          </cell>
          <cell r="E56">
            <v>39307</v>
          </cell>
          <cell r="F56">
            <v>35403543</v>
          </cell>
        </row>
        <row r="57">
          <cell r="B57">
            <v>50</v>
          </cell>
          <cell r="C57">
            <v>433700</v>
          </cell>
          <cell r="D57" t="str">
            <v>PADILLA CASAS MARIA TERESA</v>
          </cell>
          <cell r="E57">
            <v>39405</v>
          </cell>
          <cell r="F57">
            <v>35411490</v>
          </cell>
        </row>
        <row r="58">
          <cell r="B58">
            <v>51</v>
          </cell>
          <cell r="C58">
            <v>433700</v>
          </cell>
          <cell r="D58" t="str">
            <v>PADILLA CASAS SANDRA MILENA</v>
          </cell>
          <cell r="E58">
            <v>39405</v>
          </cell>
          <cell r="F58">
            <v>35428829</v>
          </cell>
        </row>
        <row r="59">
          <cell r="B59">
            <v>52</v>
          </cell>
          <cell r="C59">
            <v>433700</v>
          </cell>
          <cell r="D59" t="str">
            <v>PALACIOS OMAR FERNANDO</v>
          </cell>
          <cell r="E59">
            <v>39365</v>
          </cell>
          <cell r="F59">
            <v>80545674</v>
          </cell>
        </row>
        <row r="60">
          <cell r="B60">
            <v>53</v>
          </cell>
          <cell r="C60">
            <v>433700</v>
          </cell>
          <cell r="D60" t="str">
            <v>PALACIOS MONTAÑO BERNARDO</v>
          </cell>
          <cell r="E60">
            <v>39357</v>
          </cell>
          <cell r="F60">
            <v>11344264</v>
          </cell>
        </row>
        <row r="61">
          <cell r="B61">
            <v>54</v>
          </cell>
          <cell r="C61">
            <v>433700</v>
          </cell>
          <cell r="D61" t="str">
            <v>PALACIOS MONTAÑO LUIS ALBERTO</v>
          </cell>
          <cell r="E61">
            <v>39357</v>
          </cell>
          <cell r="F61">
            <v>3156258</v>
          </cell>
        </row>
        <row r="62">
          <cell r="B62">
            <v>55</v>
          </cell>
          <cell r="C62">
            <v>433700</v>
          </cell>
          <cell r="D62" t="str">
            <v>PINEDA JHONY</v>
          </cell>
          <cell r="E62">
            <v>39335</v>
          </cell>
          <cell r="F62">
            <v>98715974</v>
          </cell>
        </row>
        <row r="63">
          <cell r="B63">
            <v>56</v>
          </cell>
          <cell r="C63">
            <v>433700</v>
          </cell>
          <cell r="D63" t="str">
            <v>QUINTERO RODRIGUEZ ROSA MILENA</v>
          </cell>
          <cell r="E63">
            <v>39190</v>
          </cell>
          <cell r="F63">
            <v>39818590</v>
          </cell>
        </row>
        <row r="64">
          <cell r="B64">
            <v>57</v>
          </cell>
          <cell r="C64">
            <v>433700</v>
          </cell>
          <cell r="D64" t="str">
            <v>QUIÑONES RODRIGUEZ DUMAR</v>
          </cell>
          <cell r="E64">
            <v>39120</v>
          </cell>
          <cell r="F64">
            <v>2829563</v>
          </cell>
        </row>
        <row r="65">
          <cell r="B65">
            <v>58</v>
          </cell>
          <cell r="C65">
            <v>433700</v>
          </cell>
          <cell r="D65" t="str">
            <v>RAMIREZ ALARCON BLANCA CECILIA</v>
          </cell>
          <cell r="E65">
            <v>39216</v>
          </cell>
          <cell r="F65">
            <v>20947457</v>
          </cell>
        </row>
        <row r="66">
          <cell r="B66">
            <v>59</v>
          </cell>
          <cell r="C66">
            <v>433700</v>
          </cell>
          <cell r="D66" t="str">
            <v>RAMIREZ CULMA ESAU</v>
          </cell>
          <cell r="E66">
            <v>39329</v>
          </cell>
          <cell r="F66">
            <v>93152591</v>
          </cell>
        </row>
        <row r="67">
          <cell r="B67">
            <v>60</v>
          </cell>
          <cell r="C67">
            <v>433700</v>
          </cell>
          <cell r="D67" t="str">
            <v>RINCON MILENA YOHANNA</v>
          </cell>
          <cell r="E67">
            <v>39405</v>
          </cell>
          <cell r="F67">
            <v>35426933</v>
          </cell>
        </row>
        <row r="68">
          <cell r="B68">
            <v>61</v>
          </cell>
          <cell r="C68">
            <v>433700</v>
          </cell>
          <cell r="D68" t="str">
            <v>RINCON PEÑA BERENICE</v>
          </cell>
          <cell r="E68">
            <v>39407</v>
          </cell>
          <cell r="F68">
            <v>20891591</v>
          </cell>
        </row>
        <row r="69">
          <cell r="B69">
            <v>62</v>
          </cell>
          <cell r="C69">
            <v>433700</v>
          </cell>
          <cell r="D69" t="str">
            <v>RINCON PEÑA ROSA ISABEL</v>
          </cell>
          <cell r="E69">
            <v>39188</v>
          </cell>
          <cell r="F69">
            <v>35403782</v>
          </cell>
        </row>
        <row r="70">
          <cell r="B70">
            <v>63</v>
          </cell>
          <cell r="C70">
            <v>433700</v>
          </cell>
          <cell r="D70" t="str">
            <v>RINCON YEPEZ JENNY PAOLA</v>
          </cell>
          <cell r="E70">
            <v>39099</v>
          </cell>
          <cell r="F70">
            <v>1075657301</v>
          </cell>
        </row>
        <row r="71">
          <cell r="B71">
            <v>64</v>
          </cell>
          <cell r="C71">
            <v>433700</v>
          </cell>
          <cell r="D71" t="str">
            <v>RIVAS LARA FLOR ALBA</v>
          </cell>
          <cell r="E71">
            <v>39373</v>
          </cell>
          <cell r="F71">
            <v>20948200</v>
          </cell>
        </row>
        <row r="72">
          <cell r="B72">
            <v>65</v>
          </cell>
          <cell r="C72">
            <v>433700</v>
          </cell>
          <cell r="D72" t="str">
            <v>RIVAS LARA LUZ MARINA</v>
          </cell>
          <cell r="E72">
            <v>39146</v>
          </cell>
          <cell r="F72">
            <v>20947763</v>
          </cell>
        </row>
        <row r="73">
          <cell r="B73">
            <v>66</v>
          </cell>
          <cell r="C73">
            <v>433700</v>
          </cell>
          <cell r="D73" t="str">
            <v>ROCHA RODRIGUEZ SARA MILENA</v>
          </cell>
          <cell r="E73">
            <v>39406</v>
          </cell>
          <cell r="F73">
            <v>1075658831</v>
          </cell>
        </row>
        <row r="74">
          <cell r="B74">
            <v>67</v>
          </cell>
          <cell r="C74">
            <v>433700</v>
          </cell>
          <cell r="D74" t="str">
            <v>RODRIGUEZ CAINA MARIA BEATRIZ</v>
          </cell>
          <cell r="E74">
            <v>39302</v>
          </cell>
          <cell r="F74">
            <v>20449609</v>
          </cell>
        </row>
        <row r="75">
          <cell r="B75">
            <v>68</v>
          </cell>
          <cell r="C75">
            <v>433700</v>
          </cell>
          <cell r="D75" t="str">
            <v>RODRIGUEZ CASTILLO LUZ DARY</v>
          </cell>
          <cell r="E75">
            <v>39216</v>
          </cell>
          <cell r="F75">
            <v>35417008</v>
          </cell>
        </row>
        <row r="76">
          <cell r="B76">
            <v>69</v>
          </cell>
          <cell r="C76">
            <v>433700</v>
          </cell>
          <cell r="D76" t="str">
            <v>RODRIGUEZ CHUNZA CARMEN</v>
          </cell>
          <cell r="E76">
            <v>39163</v>
          </cell>
          <cell r="F76">
            <v>39818253</v>
          </cell>
        </row>
        <row r="77">
          <cell r="B77">
            <v>70</v>
          </cell>
          <cell r="C77">
            <v>433700</v>
          </cell>
          <cell r="D77" t="str">
            <v>RODRIGUEZ MUÑOZ JOSE ANTONIO</v>
          </cell>
          <cell r="E77">
            <v>39342</v>
          </cell>
          <cell r="F77">
            <v>1075655677</v>
          </cell>
        </row>
        <row r="78">
          <cell r="B78">
            <v>71</v>
          </cell>
          <cell r="C78">
            <v>433700</v>
          </cell>
          <cell r="D78" t="str">
            <v>RODRIGUEZ ZAPATA CLAUDIA LUCIA</v>
          </cell>
          <cell r="E78">
            <v>39162</v>
          </cell>
          <cell r="F78">
            <v>39818250</v>
          </cell>
        </row>
        <row r="79">
          <cell r="B79">
            <v>72</v>
          </cell>
          <cell r="C79">
            <v>600000</v>
          </cell>
          <cell r="D79" t="str">
            <v>ROMERO VASQUEZ ADELA</v>
          </cell>
          <cell r="E79">
            <v>39129</v>
          </cell>
          <cell r="F79">
            <v>35200197</v>
          </cell>
        </row>
        <row r="80">
          <cell r="B80">
            <v>73</v>
          </cell>
          <cell r="C80">
            <v>433700</v>
          </cell>
          <cell r="D80" t="str">
            <v>RUIZ GARZON OSCAR ALVEIRO</v>
          </cell>
          <cell r="E80">
            <v>39329</v>
          </cell>
          <cell r="F80">
            <v>1030557612</v>
          </cell>
        </row>
        <row r="81">
          <cell r="B81">
            <v>74</v>
          </cell>
          <cell r="C81">
            <v>433700</v>
          </cell>
          <cell r="D81" t="str">
            <v>SAENZ OCAMPO JAROL BLADIMIR</v>
          </cell>
          <cell r="E81">
            <v>39329</v>
          </cell>
          <cell r="F81">
            <v>1075658709</v>
          </cell>
        </row>
        <row r="82">
          <cell r="B82">
            <v>75</v>
          </cell>
          <cell r="C82">
            <v>433700</v>
          </cell>
          <cell r="D82" t="str">
            <v>SANCHEZ DAZA AMPARO LILIANA</v>
          </cell>
          <cell r="E82">
            <v>39120</v>
          </cell>
          <cell r="F82">
            <v>39818815</v>
          </cell>
        </row>
        <row r="83">
          <cell r="B83">
            <v>76</v>
          </cell>
          <cell r="C83">
            <v>433700</v>
          </cell>
          <cell r="D83" t="str">
            <v>SANCHEZ RODRIGUEZ SANDRA MILENA</v>
          </cell>
          <cell r="E83">
            <v>39392</v>
          </cell>
          <cell r="F83">
            <v>1073600203</v>
          </cell>
        </row>
        <row r="84">
          <cell r="B84">
            <v>77</v>
          </cell>
          <cell r="C84">
            <v>433700</v>
          </cell>
          <cell r="D84" t="str">
            <v>SASTOQUE LEON MARIA ELENA</v>
          </cell>
          <cell r="E84">
            <v>39216</v>
          </cell>
          <cell r="F84">
            <v>20947751</v>
          </cell>
        </row>
        <row r="85">
          <cell r="B85">
            <v>78</v>
          </cell>
          <cell r="C85">
            <v>433700</v>
          </cell>
          <cell r="D85" t="str">
            <v>SILVA TRIVIÑO BEATRIZ</v>
          </cell>
          <cell r="E85">
            <v>39188</v>
          </cell>
          <cell r="F85">
            <v>35414363</v>
          </cell>
        </row>
        <row r="86">
          <cell r="B86">
            <v>79</v>
          </cell>
          <cell r="C86">
            <v>433700</v>
          </cell>
          <cell r="D86" t="str">
            <v>SILVA VARGAS ANA PATRICIA</v>
          </cell>
          <cell r="E86">
            <v>39408</v>
          </cell>
          <cell r="F86">
            <v>35426940</v>
          </cell>
        </row>
        <row r="87">
          <cell r="B87">
            <v>80</v>
          </cell>
          <cell r="C87">
            <v>433700</v>
          </cell>
          <cell r="D87" t="str">
            <v>SUAREZ PARRA MANUEL ENRIQUE</v>
          </cell>
          <cell r="E87">
            <v>39329</v>
          </cell>
          <cell r="F87">
            <v>1075653895</v>
          </cell>
        </row>
        <row r="88">
          <cell r="B88">
            <v>81</v>
          </cell>
          <cell r="C88">
            <v>433700</v>
          </cell>
          <cell r="D88" t="str">
            <v>SUAVITA MORENO MARIA JULIA</v>
          </cell>
          <cell r="E88">
            <v>39387</v>
          </cell>
          <cell r="F88">
            <v>52013942</v>
          </cell>
        </row>
        <row r="89">
          <cell r="B89">
            <v>82</v>
          </cell>
          <cell r="C89">
            <v>433700</v>
          </cell>
          <cell r="D89" t="str">
            <v>TEATIN GONZALEZ MARIA TEREZA</v>
          </cell>
          <cell r="E89">
            <v>39107</v>
          </cell>
          <cell r="F89">
            <v>39818201</v>
          </cell>
        </row>
        <row r="90">
          <cell r="B90">
            <v>83</v>
          </cell>
          <cell r="C90">
            <v>433700</v>
          </cell>
          <cell r="D90" t="str">
            <v>TORRES ARENAS MAURA LUZ</v>
          </cell>
          <cell r="E90">
            <v>39302</v>
          </cell>
          <cell r="F90">
            <v>51569205</v>
          </cell>
        </row>
        <row r="91">
          <cell r="B91">
            <v>84</v>
          </cell>
          <cell r="C91">
            <v>433700</v>
          </cell>
          <cell r="D91" t="str">
            <v>TORRES LEON HEMEL</v>
          </cell>
          <cell r="E91">
            <v>39406</v>
          </cell>
          <cell r="F91">
            <v>2148757</v>
          </cell>
        </row>
        <row r="92">
          <cell r="B92">
            <v>85</v>
          </cell>
          <cell r="C92">
            <v>433700</v>
          </cell>
          <cell r="D92" t="str">
            <v>TORRES RODRIGUEZ NELSON FABIAN</v>
          </cell>
          <cell r="E92">
            <v>39204</v>
          </cell>
          <cell r="F92">
            <v>11524362</v>
          </cell>
        </row>
        <row r="93">
          <cell r="B93">
            <v>86</v>
          </cell>
          <cell r="C93">
            <v>707000</v>
          </cell>
          <cell r="D93" t="str">
            <v>VEGA MAHECHA MARIA OFELIA</v>
          </cell>
          <cell r="E93">
            <v>39279</v>
          </cell>
          <cell r="F93">
            <v>20948199</v>
          </cell>
        </row>
        <row r="94">
          <cell r="B94">
            <v>87</v>
          </cell>
          <cell r="C94">
            <v>433700</v>
          </cell>
          <cell r="D94" t="str">
            <v>VELASQUEZ QUIROGA MARIA ADELA</v>
          </cell>
          <cell r="E94">
            <v>39405</v>
          </cell>
          <cell r="F94">
            <v>21058146</v>
          </cell>
        </row>
        <row r="95">
          <cell r="B95">
            <v>88</v>
          </cell>
          <cell r="C95">
            <v>433700</v>
          </cell>
          <cell r="D95" t="str">
            <v>VILLAMIL SALINAS JASSON DALET</v>
          </cell>
          <cell r="E95">
            <v>39393</v>
          </cell>
          <cell r="F95">
            <v>80769812</v>
          </cell>
        </row>
        <row r="96">
          <cell r="B96">
            <v>88</v>
          </cell>
          <cell r="C96">
            <v>39342400</v>
          </cell>
          <cell r="D96" t="str">
            <v>TOTAL EMPLEADOS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BORATORIO"/>
      <sheetName val="BACT NOVIEMBRE"/>
      <sheetName val="LAB. AUXILIARES"/>
      <sheetName val="Personas"/>
      <sheetName val="RefTurnos"/>
      <sheetName val="Periodos"/>
      <sheetName val="Hoja1"/>
      <sheetName val="Hoja3"/>
    </sheetNames>
    <sheetDataSet>
      <sheetData sheetId="0"/>
      <sheetData sheetId="1"/>
      <sheetData sheetId="2"/>
      <sheetData sheetId="3">
        <row r="1">
          <cell r="B1" t="str">
            <v>documento</v>
          </cell>
        </row>
        <row r="2">
          <cell r="B2">
            <v>4053294</v>
          </cell>
        </row>
        <row r="3">
          <cell r="B3">
            <v>7172458</v>
          </cell>
        </row>
        <row r="4">
          <cell r="B4">
            <v>7174709</v>
          </cell>
        </row>
        <row r="5">
          <cell r="B5">
            <v>7179183</v>
          </cell>
        </row>
        <row r="6">
          <cell r="B6">
            <v>7180000</v>
          </cell>
        </row>
        <row r="7">
          <cell r="B7">
            <v>7181399</v>
          </cell>
        </row>
        <row r="8">
          <cell r="B8">
            <v>7181719</v>
          </cell>
        </row>
        <row r="9">
          <cell r="B9">
            <v>7186270</v>
          </cell>
        </row>
        <row r="10">
          <cell r="B10">
            <v>7188342</v>
          </cell>
        </row>
        <row r="11">
          <cell r="B11">
            <v>40038993</v>
          </cell>
        </row>
        <row r="12">
          <cell r="B12">
            <v>46455730</v>
          </cell>
        </row>
        <row r="13">
          <cell r="B13">
            <v>52907381</v>
          </cell>
        </row>
        <row r="14">
          <cell r="B14">
            <v>72097225</v>
          </cell>
        </row>
        <row r="15">
          <cell r="B15">
            <v>85462285</v>
          </cell>
        </row>
        <row r="16">
          <cell r="B16">
            <v>91106105</v>
          </cell>
        </row>
        <row r="17">
          <cell r="B17">
            <v>1018421370</v>
          </cell>
        </row>
        <row r="18">
          <cell r="B18">
            <v>1022374893</v>
          </cell>
        </row>
        <row r="19">
          <cell r="B19">
            <v>1049603397</v>
          </cell>
        </row>
        <row r="20">
          <cell r="B20">
            <v>1049606754</v>
          </cell>
        </row>
        <row r="21">
          <cell r="B21">
            <v>1049608229</v>
          </cell>
        </row>
        <row r="22">
          <cell r="B22">
            <v>1049627271</v>
          </cell>
        </row>
        <row r="23">
          <cell r="B23">
            <v>1049629208</v>
          </cell>
        </row>
        <row r="24">
          <cell r="B24">
            <v>1051568219</v>
          </cell>
        </row>
        <row r="25">
          <cell r="B25">
            <v>1052392171</v>
          </cell>
        </row>
        <row r="26">
          <cell r="B26">
            <v>1053605429</v>
          </cell>
        </row>
        <row r="27">
          <cell r="B27">
            <v>1057463999</v>
          </cell>
        </row>
        <row r="28">
          <cell r="B28">
            <v>7169895</v>
          </cell>
        </row>
        <row r="29">
          <cell r="B29">
            <v>7174859</v>
          </cell>
        </row>
        <row r="30">
          <cell r="B30">
            <v>9399978</v>
          </cell>
        </row>
        <row r="31">
          <cell r="B31">
            <v>19466637</v>
          </cell>
        </row>
        <row r="32">
          <cell r="B32">
            <v>33367629</v>
          </cell>
        </row>
        <row r="33">
          <cell r="B33">
            <v>33377611</v>
          </cell>
        </row>
        <row r="34">
          <cell r="B34">
            <v>40046371</v>
          </cell>
        </row>
        <row r="35">
          <cell r="B35">
            <v>40048421</v>
          </cell>
        </row>
        <row r="36">
          <cell r="B36">
            <v>53074665</v>
          </cell>
        </row>
        <row r="37">
          <cell r="B37">
            <v>74184566</v>
          </cell>
        </row>
        <row r="38">
          <cell r="B38">
            <v>74754950</v>
          </cell>
        </row>
        <row r="39">
          <cell r="B39">
            <v>79786269</v>
          </cell>
        </row>
        <row r="40">
          <cell r="B40">
            <v>80726669</v>
          </cell>
        </row>
        <row r="41">
          <cell r="B41">
            <v>1018421268</v>
          </cell>
        </row>
        <row r="42">
          <cell r="B42">
            <v>1049603890</v>
          </cell>
        </row>
        <row r="43">
          <cell r="B43">
            <v>1049604071</v>
          </cell>
        </row>
        <row r="44">
          <cell r="B44">
            <v>1049614583</v>
          </cell>
        </row>
        <row r="45">
          <cell r="B45">
            <v>1049616387</v>
          </cell>
        </row>
        <row r="46">
          <cell r="B46">
            <v>1049617523</v>
          </cell>
        </row>
        <row r="47">
          <cell r="B47">
            <v>1049617711</v>
          </cell>
        </row>
        <row r="48">
          <cell r="B48">
            <v>1049618813</v>
          </cell>
        </row>
        <row r="49">
          <cell r="B49">
            <v>1049621300</v>
          </cell>
        </row>
        <row r="50">
          <cell r="B50">
            <v>1049628625</v>
          </cell>
        </row>
        <row r="51">
          <cell r="B51">
            <v>1049634481</v>
          </cell>
        </row>
        <row r="52">
          <cell r="B52">
            <v>1051475154</v>
          </cell>
        </row>
        <row r="53">
          <cell r="B53">
            <v>1052391062</v>
          </cell>
        </row>
        <row r="54">
          <cell r="B54">
            <v>1052391355</v>
          </cell>
        </row>
        <row r="55">
          <cell r="B55">
            <v>1054678669</v>
          </cell>
        </row>
        <row r="56">
          <cell r="B56">
            <v>1100953339</v>
          </cell>
        </row>
        <row r="57">
          <cell r="B57">
            <v>1121889839</v>
          </cell>
        </row>
        <row r="58">
          <cell r="B58">
            <v>4288397</v>
          </cell>
        </row>
        <row r="59">
          <cell r="B59">
            <v>1052384911</v>
          </cell>
        </row>
        <row r="60">
          <cell r="B60">
            <v>1018409367</v>
          </cell>
        </row>
        <row r="61">
          <cell r="B61">
            <v>53070386</v>
          </cell>
        </row>
        <row r="62">
          <cell r="B62">
            <v>1049605280</v>
          </cell>
        </row>
        <row r="63">
          <cell r="B63">
            <v>1127045164</v>
          </cell>
        </row>
        <row r="64">
          <cell r="B64">
            <v>1143368974</v>
          </cell>
        </row>
        <row r="65">
          <cell r="B65">
            <v>33377874</v>
          </cell>
        </row>
        <row r="66">
          <cell r="B66">
            <v>32358527</v>
          </cell>
        </row>
        <row r="67">
          <cell r="B67">
            <v>1018459016</v>
          </cell>
        </row>
        <row r="68">
          <cell r="B68">
            <v>1057579636</v>
          </cell>
        </row>
        <row r="69">
          <cell r="B69">
            <v>1095907310</v>
          </cell>
        </row>
        <row r="70">
          <cell r="B70">
            <v>1129512375</v>
          </cell>
        </row>
        <row r="71">
          <cell r="B71">
            <v>1140824637</v>
          </cell>
        </row>
        <row r="72">
          <cell r="B72">
            <v>40049379</v>
          </cell>
        </row>
        <row r="73">
          <cell r="B73">
            <v>52350561</v>
          </cell>
        </row>
        <row r="74">
          <cell r="B74">
            <v>1053325644</v>
          </cell>
        </row>
        <row r="75">
          <cell r="B75">
            <v>11799100</v>
          </cell>
        </row>
        <row r="76">
          <cell r="B76">
            <v>1014194617</v>
          </cell>
        </row>
        <row r="77">
          <cell r="B77">
            <v>51941701</v>
          </cell>
        </row>
        <row r="78">
          <cell r="B78">
            <v>33377326</v>
          </cell>
        </row>
        <row r="79">
          <cell r="B79">
            <v>33377201</v>
          </cell>
        </row>
        <row r="80">
          <cell r="B80">
            <v>7178775</v>
          </cell>
        </row>
        <row r="81">
          <cell r="B81">
            <v>7182177</v>
          </cell>
        </row>
        <row r="82">
          <cell r="B82">
            <v>24018927</v>
          </cell>
        </row>
        <row r="83">
          <cell r="B83">
            <v>40020642</v>
          </cell>
        </row>
        <row r="84">
          <cell r="B84">
            <v>40023027</v>
          </cell>
        </row>
        <row r="85">
          <cell r="B85">
            <v>40023867</v>
          </cell>
        </row>
        <row r="86">
          <cell r="B86">
            <v>40025945</v>
          </cell>
        </row>
        <row r="87">
          <cell r="B87">
            <v>40046177</v>
          </cell>
        </row>
        <row r="88">
          <cell r="B88">
            <v>40048107</v>
          </cell>
        </row>
        <row r="89">
          <cell r="B89">
            <v>40048480</v>
          </cell>
        </row>
        <row r="90">
          <cell r="B90">
            <v>52430438</v>
          </cell>
        </row>
        <row r="91">
          <cell r="B91">
            <v>55167596</v>
          </cell>
        </row>
        <row r="92">
          <cell r="B92">
            <v>74083689</v>
          </cell>
        </row>
        <row r="93">
          <cell r="B93">
            <v>74130143</v>
          </cell>
        </row>
        <row r="94">
          <cell r="B94">
            <v>1052380302</v>
          </cell>
        </row>
        <row r="95">
          <cell r="B95">
            <v>1056798517</v>
          </cell>
        </row>
        <row r="96">
          <cell r="B96">
            <v>1101048790</v>
          </cell>
        </row>
        <row r="97">
          <cell r="B97">
            <v>595530</v>
          </cell>
        </row>
        <row r="98">
          <cell r="B98">
            <v>4192795</v>
          </cell>
        </row>
        <row r="99">
          <cell r="B99">
            <v>7168841</v>
          </cell>
        </row>
        <row r="100">
          <cell r="B100">
            <v>7174364</v>
          </cell>
        </row>
        <row r="101">
          <cell r="B101">
            <v>7183791</v>
          </cell>
        </row>
        <row r="102">
          <cell r="B102">
            <v>7184153</v>
          </cell>
        </row>
        <row r="103">
          <cell r="B103">
            <v>22867148</v>
          </cell>
        </row>
        <row r="104">
          <cell r="B104">
            <v>30577725</v>
          </cell>
        </row>
        <row r="105">
          <cell r="B105">
            <v>32581641</v>
          </cell>
        </row>
        <row r="106">
          <cell r="B106">
            <v>33375227</v>
          </cell>
        </row>
        <row r="107">
          <cell r="B107">
            <v>33376115</v>
          </cell>
        </row>
        <row r="108">
          <cell r="B108">
            <v>33379541</v>
          </cell>
        </row>
        <row r="109">
          <cell r="B109">
            <v>33379676</v>
          </cell>
        </row>
        <row r="110">
          <cell r="B110">
            <v>35253769</v>
          </cell>
        </row>
        <row r="111">
          <cell r="B111">
            <v>37894934</v>
          </cell>
        </row>
        <row r="112">
          <cell r="B112">
            <v>39744773</v>
          </cell>
        </row>
        <row r="113">
          <cell r="B113">
            <v>40026554</v>
          </cell>
        </row>
        <row r="114">
          <cell r="B114">
            <v>40027340</v>
          </cell>
        </row>
        <row r="115">
          <cell r="B115">
            <v>40034563</v>
          </cell>
        </row>
        <row r="116">
          <cell r="B116">
            <v>40037954</v>
          </cell>
        </row>
        <row r="117">
          <cell r="B117">
            <v>40040586</v>
          </cell>
        </row>
        <row r="118">
          <cell r="B118">
            <v>40043467</v>
          </cell>
        </row>
        <row r="119">
          <cell r="B119">
            <v>40046285</v>
          </cell>
        </row>
        <row r="120">
          <cell r="B120">
            <v>40049189</v>
          </cell>
        </row>
        <row r="121">
          <cell r="B121">
            <v>40049346</v>
          </cell>
        </row>
        <row r="122">
          <cell r="B122">
            <v>40049454</v>
          </cell>
        </row>
        <row r="123">
          <cell r="B123">
            <v>46451058</v>
          </cell>
        </row>
        <row r="124">
          <cell r="B124">
            <v>46454634</v>
          </cell>
        </row>
        <row r="125">
          <cell r="B125">
            <v>46456416</v>
          </cell>
        </row>
        <row r="126">
          <cell r="B126">
            <v>46668718</v>
          </cell>
        </row>
        <row r="127">
          <cell r="B127">
            <v>46670898</v>
          </cell>
        </row>
        <row r="128">
          <cell r="B128">
            <v>46674471</v>
          </cell>
        </row>
        <row r="129">
          <cell r="B129">
            <v>46682108</v>
          </cell>
        </row>
        <row r="130">
          <cell r="B130">
            <v>49607974</v>
          </cell>
        </row>
        <row r="131">
          <cell r="B131">
            <v>51573004</v>
          </cell>
        </row>
        <row r="132">
          <cell r="B132">
            <v>52153597</v>
          </cell>
        </row>
        <row r="133">
          <cell r="B133">
            <v>52734417</v>
          </cell>
        </row>
        <row r="134">
          <cell r="B134">
            <v>53052996</v>
          </cell>
        </row>
        <row r="135">
          <cell r="B135">
            <v>55221829</v>
          </cell>
        </row>
        <row r="136">
          <cell r="B136">
            <v>63436084</v>
          </cell>
        </row>
        <row r="137">
          <cell r="B137">
            <v>63552820</v>
          </cell>
        </row>
        <row r="138">
          <cell r="B138">
            <v>74084336</v>
          </cell>
        </row>
        <row r="139">
          <cell r="B139">
            <v>1005343816</v>
          </cell>
        </row>
        <row r="140">
          <cell r="B140">
            <v>1012319009</v>
          </cell>
        </row>
        <row r="141">
          <cell r="B141">
            <v>1018423525</v>
          </cell>
        </row>
        <row r="142">
          <cell r="B142">
            <v>1018439668</v>
          </cell>
        </row>
        <row r="143">
          <cell r="B143">
            <v>1022412923</v>
          </cell>
        </row>
        <row r="144">
          <cell r="B144">
            <v>1026570036</v>
          </cell>
        </row>
        <row r="145">
          <cell r="B145">
            <v>1047223086</v>
          </cell>
        </row>
        <row r="146">
          <cell r="B146">
            <v>1049603115</v>
          </cell>
        </row>
        <row r="147">
          <cell r="B147">
            <v>1049610448</v>
          </cell>
        </row>
        <row r="148">
          <cell r="B148">
            <v>1049612879</v>
          </cell>
        </row>
        <row r="149">
          <cell r="B149">
            <v>1049615045</v>
          </cell>
        </row>
        <row r="150">
          <cell r="B150">
            <v>1049616537</v>
          </cell>
        </row>
        <row r="151">
          <cell r="B151">
            <v>1049618806</v>
          </cell>
        </row>
        <row r="152">
          <cell r="B152">
            <v>1049624518</v>
          </cell>
        </row>
        <row r="153">
          <cell r="B153">
            <v>1049625024</v>
          </cell>
        </row>
        <row r="154">
          <cell r="B154">
            <v>1049625516</v>
          </cell>
        </row>
        <row r="155">
          <cell r="B155">
            <v>1049626205</v>
          </cell>
        </row>
        <row r="156">
          <cell r="B156">
            <v>1049626268</v>
          </cell>
        </row>
        <row r="157">
          <cell r="B157">
            <v>1049627209</v>
          </cell>
        </row>
        <row r="158">
          <cell r="B158">
            <v>1049628037</v>
          </cell>
        </row>
        <row r="159">
          <cell r="B159">
            <v>1049629021</v>
          </cell>
        </row>
        <row r="160">
          <cell r="B160">
            <v>1049633041</v>
          </cell>
        </row>
        <row r="161">
          <cell r="B161">
            <v>1049633225</v>
          </cell>
        </row>
        <row r="162">
          <cell r="B162">
            <v>1049633934</v>
          </cell>
        </row>
        <row r="163">
          <cell r="B163">
            <v>1049635795</v>
          </cell>
        </row>
        <row r="164">
          <cell r="B164">
            <v>1051588764</v>
          </cell>
        </row>
        <row r="165">
          <cell r="B165">
            <v>1052381080</v>
          </cell>
        </row>
        <row r="166">
          <cell r="B166">
            <v>1052382573</v>
          </cell>
        </row>
        <row r="167">
          <cell r="B167">
            <v>1052389993</v>
          </cell>
        </row>
        <row r="168">
          <cell r="B168">
            <v>1052392824</v>
          </cell>
        </row>
        <row r="169">
          <cell r="B169">
            <v>1052397843</v>
          </cell>
        </row>
        <row r="170">
          <cell r="B170">
            <v>1052399401</v>
          </cell>
        </row>
        <row r="171">
          <cell r="B171">
            <v>1053606778</v>
          </cell>
        </row>
        <row r="172">
          <cell r="B172">
            <v>1054092495</v>
          </cell>
        </row>
        <row r="173">
          <cell r="B173">
            <v>1056074171</v>
          </cell>
        </row>
        <row r="174">
          <cell r="B174">
            <v>1056613706</v>
          </cell>
        </row>
        <row r="175">
          <cell r="B175">
            <v>1057186093</v>
          </cell>
        </row>
        <row r="176">
          <cell r="B176">
            <v>1057462594</v>
          </cell>
        </row>
        <row r="177">
          <cell r="B177">
            <v>1057576742</v>
          </cell>
        </row>
        <row r="178">
          <cell r="B178">
            <v>1057583526</v>
          </cell>
        </row>
        <row r="179">
          <cell r="B179">
            <v>1057585235</v>
          </cell>
        </row>
        <row r="180">
          <cell r="B180">
            <v>1070587271</v>
          </cell>
        </row>
        <row r="181">
          <cell r="B181">
            <v>1070958226</v>
          </cell>
        </row>
        <row r="182">
          <cell r="B182">
            <v>1075260780</v>
          </cell>
        </row>
        <row r="183">
          <cell r="B183">
            <v>1077146800</v>
          </cell>
        </row>
        <row r="184">
          <cell r="B184">
            <v>1100960801</v>
          </cell>
        </row>
        <row r="185">
          <cell r="B185">
            <v>1102827344</v>
          </cell>
        </row>
        <row r="186">
          <cell r="B186">
            <v>1116246022</v>
          </cell>
        </row>
        <row r="187">
          <cell r="B187">
            <v>1121880816</v>
          </cell>
        </row>
        <row r="188">
          <cell r="B188">
            <v>1128044594</v>
          </cell>
        </row>
        <row r="189">
          <cell r="B189">
            <v>1128271149</v>
          </cell>
        </row>
        <row r="190">
          <cell r="B190">
            <v>1129492646</v>
          </cell>
        </row>
        <row r="191">
          <cell r="B191">
            <v>1129520141</v>
          </cell>
        </row>
        <row r="192">
          <cell r="B192">
            <v>1129542599</v>
          </cell>
        </row>
        <row r="193">
          <cell r="B193">
            <v>1129565611</v>
          </cell>
        </row>
        <row r="194">
          <cell r="B194">
            <v>1057590697</v>
          </cell>
        </row>
        <row r="195">
          <cell r="B195">
            <v>23605860</v>
          </cell>
        </row>
        <row r="196">
          <cell r="B196">
            <v>46386573</v>
          </cell>
        </row>
        <row r="197">
          <cell r="B197">
            <v>1096512077</v>
          </cell>
        </row>
        <row r="198">
          <cell r="B198">
            <v>7186326</v>
          </cell>
        </row>
        <row r="199">
          <cell r="B199">
            <v>33366346</v>
          </cell>
        </row>
        <row r="200">
          <cell r="B200">
            <v>33369474</v>
          </cell>
        </row>
        <row r="201">
          <cell r="B201">
            <v>40049713</v>
          </cell>
        </row>
        <row r="202">
          <cell r="B202">
            <v>46661663</v>
          </cell>
        </row>
        <row r="203">
          <cell r="B203">
            <v>46683024</v>
          </cell>
        </row>
        <row r="204">
          <cell r="B204">
            <v>51572558</v>
          </cell>
        </row>
        <row r="205">
          <cell r="B205">
            <v>52441483</v>
          </cell>
        </row>
        <row r="206">
          <cell r="B206">
            <v>52826066</v>
          </cell>
        </row>
        <row r="207">
          <cell r="B207">
            <v>55069835</v>
          </cell>
        </row>
        <row r="208">
          <cell r="B208">
            <v>1049618302</v>
          </cell>
        </row>
        <row r="209">
          <cell r="B209">
            <v>1049627669</v>
          </cell>
        </row>
        <row r="210">
          <cell r="B210">
            <v>1052381364</v>
          </cell>
        </row>
        <row r="211">
          <cell r="B211">
            <v>1010007023</v>
          </cell>
        </row>
        <row r="212">
          <cell r="B212">
            <v>1049618686</v>
          </cell>
        </row>
        <row r="213">
          <cell r="B213">
            <v>1049639912</v>
          </cell>
        </row>
        <row r="214">
          <cell r="B214">
            <v>1049640073</v>
          </cell>
        </row>
        <row r="215">
          <cell r="B215">
            <v>1050200519</v>
          </cell>
        </row>
        <row r="216">
          <cell r="B216">
            <v>1055186292</v>
          </cell>
        </row>
        <row r="217">
          <cell r="B217">
            <v>1101177638</v>
          </cell>
        </row>
        <row r="218">
          <cell r="B218">
            <v>1143939171</v>
          </cell>
        </row>
        <row r="219">
          <cell r="B219">
            <v>46683516</v>
          </cell>
        </row>
        <row r="220">
          <cell r="B220">
            <v>33379803</v>
          </cell>
        </row>
        <row r="221">
          <cell r="B221">
            <v>63391879</v>
          </cell>
        </row>
        <row r="222">
          <cell r="B222">
            <v>4192716</v>
          </cell>
        </row>
        <row r="223">
          <cell r="B223">
            <v>7364251</v>
          </cell>
        </row>
        <row r="224">
          <cell r="B224">
            <v>9431601</v>
          </cell>
        </row>
        <row r="225">
          <cell r="B225">
            <v>9434826</v>
          </cell>
        </row>
        <row r="226">
          <cell r="B226">
            <v>9532056</v>
          </cell>
        </row>
        <row r="227">
          <cell r="B227">
            <v>24079658</v>
          </cell>
        </row>
        <row r="228">
          <cell r="B228">
            <v>51762534</v>
          </cell>
        </row>
        <row r="229">
          <cell r="B229">
            <v>52120524</v>
          </cell>
        </row>
        <row r="230">
          <cell r="B230">
            <v>52251877</v>
          </cell>
        </row>
        <row r="231">
          <cell r="B231">
            <v>74082769</v>
          </cell>
        </row>
        <row r="232">
          <cell r="B232">
            <v>84101966</v>
          </cell>
        </row>
        <row r="233">
          <cell r="B233">
            <v>1049623063</v>
          </cell>
        </row>
        <row r="234">
          <cell r="B234">
            <v>23555242</v>
          </cell>
        </row>
        <row r="235">
          <cell r="B235">
            <v>23555482</v>
          </cell>
        </row>
        <row r="236">
          <cell r="B236">
            <v>23857780</v>
          </cell>
        </row>
        <row r="237">
          <cell r="B237">
            <v>23966370</v>
          </cell>
        </row>
        <row r="238">
          <cell r="B238">
            <v>33369005</v>
          </cell>
        </row>
        <row r="239">
          <cell r="B239">
            <v>33369873</v>
          </cell>
        </row>
        <row r="240">
          <cell r="B240">
            <v>33377626</v>
          </cell>
        </row>
        <row r="241">
          <cell r="B241">
            <v>33377687</v>
          </cell>
        </row>
        <row r="242">
          <cell r="B242">
            <v>33378337</v>
          </cell>
        </row>
        <row r="243">
          <cell r="B243">
            <v>33378755</v>
          </cell>
        </row>
        <row r="244">
          <cell r="B244">
            <v>40014087</v>
          </cell>
        </row>
        <row r="245">
          <cell r="B245">
            <v>40016195</v>
          </cell>
        </row>
        <row r="246">
          <cell r="B246">
            <v>40023580</v>
          </cell>
        </row>
        <row r="247">
          <cell r="B247">
            <v>40031329</v>
          </cell>
        </row>
        <row r="248">
          <cell r="B248">
            <v>40036274</v>
          </cell>
        </row>
        <row r="249">
          <cell r="B249">
            <v>40037678</v>
          </cell>
        </row>
        <row r="250">
          <cell r="B250">
            <v>40039127</v>
          </cell>
        </row>
        <row r="251">
          <cell r="B251">
            <v>40039244</v>
          </cell>
        </row>
        <row r="252">
          <cell r="B252">
            <v>40040754</v>
          </cell>
        </row>
        <row r="253">
          <cell r="B253">
            <v>40040788</v>
          </cell>
        </row>
        <row r="254">
          <cell r="B254">
            <v>40041838</v>
          </cell>
        </row>
        <row r="255">
          <cell r="B255">
            <v>40041933</v>
          </cell>
        </row>
        <row r="256">
          <cell r="B256">
            <v>40044381</v>
          </cell>
        </row>
        <row r="257">
          <cell r="B257">
            <v>40046463</v>
          </cell>
        </row>
        <row r="258">
          <cell r="B258">
            <v>40047862</v>
          </cell>
        </row>
        <row r="259">
          <cell r="B259">
            <v>40048307</v>
          </cell>
        </row>
        <row r="260">
          <cell r="B260">
            <v>46371306</v>
          </cell>
        </row>
        <row r="261">
          <cell r="B261">
            <v>46374765</v>
          </cell>
        </row>
        <row r="262">
          <cell r="B262">
            <v>46451134</v>
          </cell>
        </row>
        <row r="263">
          <cell r="B263">
            <v>46457101</v>
          </cell>
        </row>
        <row r="264">
          <cell r="B264">
            <v>46682315</v>
          </cell>
        </row>
        <row r="265">
          <cell r="B265">
            <v>57441694</v>
          </cell>
        </row>
        <row r="266">
          <cell r="B266">
            <v>80234277</v>
          </cell>
        </row>
        <row r="267">
          <cell r="B267">
            <v>1013588113</v>
          </cell>
        </row>
        <row r="268">
          <cell r="B268">
            <v>1015436765</v>
          </cell>
        </row>
        <row r="269">
          <cell r="B269">
            <v>1030565855</v>
          </cell>
        </row>
        <row r="270">
          <cell r="B270">
            <v>1033687973</v>
          </cell>
        </row>
        <row r="271">
          <cell r="B271">
            <v>1049603046</v>
          </cell>
        </row>
        <row r="272">
          <cell r="B272">
            <v>1049607332</v>
          </cell>
        </row>
        <row r="273">
          <cell r="B273">
            <v>1049607990</v>
          </cell>
        </row>
        <row r="274">
          <cell r="B274">
            <v>1049610866</v>
          </cell>
        </row>
        <row r="275">
          <cell r="B275">
            <v>1049612297</v>
          </cell>
        </row>
        <row r="276">
          <cell r="B276">
            <v>1049613746</v>
          </cell>
        </row>
        <row r="277">
          <cell r="B277">
            <v>1049614635</v>
          </cell>
        </row>
        <row r="278">
          <cell r="B278">
            <v>1049620600</v>
          </cell>
        </row>
        <row r="279">
          <cell r="B279">
            <v>1049623710</v>
          </cell>
        </row>
        <row r="280">
          <cell r="B280">
            <v>1049633727</v>
          </cell>
        </row>
        <row r="281">
          <cell r="B281">
            <v>1049648058</v>
          </cell>
        </row>
        <row r="282">
          <cell r="B282">
            <v>1052398673</v>
          </cell>
        </row>
        <row r="283">
          <cell r="B283">
            <v>1056956253</v>
          </cell>
        </row>
        <row r="284">
          <cell r="B284">
            <v>1057547723</v>
          </cell>
        </row>
        <row r="285">
          <cell r="B285">
            <v>1099203483</v>
          </cell>
        </row>
        <row r="286">
          <cell r="B286">
            <v>1115855762</v>
          </cell>
        </row>
        <row r="287">
          <cell r="B287">
            <v>1116860010</v>
          </cell>
        </row>
        <row r="288">
          <cell r="B288">
            <v>7175176</v>
          </cell>
        </row>
        <row r="289">
          <cell r="B289">
            <v>33376953</v>
          </cell>
        </row>
        <row r="290">
          <cell r="B290">
            <v>40043823</v>
          </cell>
        </row>
        <row r="291">
          <cell r="B291">
            <v>9635947</v>
          </cell>
        </row>
        <row r="292">
          <cell r="B292">
            <v>33369634</v>
          </cell>
        </row>
        <row r="293">
          <cell r="B293">
            <v>74181638</v>
          </cell>
        </row>
        <row r="294">
          <cell r="B294">
            <v>80058800</v>
          </cell>
        </row>
        <row r="295">
          <cell r="B295">
            <v>1049629667</v>
          </cell>
        </row>
        <row r="296">
          <cell r="B296">
            <v>11432885</v>
          </cell>
        </row>
        <row r="297">
          <cell r="B297">
            <v>23965866</v>
          </cell>
        </row>
        <row r="298">
          <cell r="B298">
            <v>33368094</v>
          </cell>
        </row>
        <row r="299">
          <cell r="B299">
            <v>40030140</v>
          </cell>
        </row>
        <row r="300">
          <cell r="B300">
            <v>40034576</v>
          </cell>
        </row>
        <row r="301">
          <cell r="B301">
            <v>40047259</v>
          </cell>
        </row>
        <row r="302">
          <cell r="B302">
            <v>91080198</v>
          </cell>
        </row>
        <row r="303">
          <cell r="B303">
            <v>1032402296</v>
          </cell>
        </row>
        <row r="304">
          <cell r="B304">
            <v>23810305</v>
          </cell>
        </row>
        <row r="305">
          <cell r="B305">
            <v>40031309</v>
          </cell>
        </row>
        <row r="306">
          <cell r="B306">
            <v>40034383</v>
          </cell>
        </row>
        <row r="307">
          <cell r="B307">
            <v>40037916</v>
          </cell>
        </row>
        <row r="308">
          <cell r="B308">
            <v>40039671</v>
          </cell>
        </row>
        <row r="309">
          <cell r="B309">
            <v>40039841</v>
          </cell>
        </row>
        <row r="310">
          <cell r="B310">
            <v>40040224</v>
          </cell>
        </row>
        <row r="311">
          <cell r="B311">
            <v>40047916</v>
          </cell>
        </row>
        <row r="312">
          <cell r="B312">
            <v>46369107</v>
          </cell>
        </row>
        <row r="313">
          <cell r="B313">
            <v>46370473</v>
          </cell>
        </row>
        <row r="314">
          <cell r="B314">
            <v>46375007</v>
          </cell>
        </row>
        <row r="315">
          <cell r="B315">
            <v>74081829</v>
          </cell>
        </row>
        <row r="316">
          <cell r="B316">
            <v>1052382215</v>
          </cell>
        </row>
        <row r="317">
          <cell r="B317">
            <v>1090448267</v>
          </cell>
        </row>
        <row r="318">
          <cell r="B318">
            <v>1057410315</v>
          </cell>
        </row>
        <row r="319">
          <cell r="B319">
            <v>40046741</v>
          </cell>
        </row>
        <row r="320">
          <cell r="B320">
            <v>40047477</v>
          </cell>
        </row>
        <row r="321">
          <cell r="B321">
            <v>40049160</v>
          </cell>
        </row>
        <row r="322">
          <cell r="B322">
            <v>1049621033</v>
          </cell>
        </row>
        <row r="323">
          <cell r="B323">
            <v>1052380010</v>
          </cell>
        </row>
        <row r="324">
          <cell r="B324">
            <v>1052498987</v>
          </cell>
        </row>
        <row r="325">
          <cell r="B325">
            <v>33367181</v>
          </cell>
        </row>
        <row r="326">
          <cell r="B326">
            <v>40030598</v>
          </cell>
        </row>
        <row r="327">
          <cell r="B327">
            <v>23438652</v>
          </cell>
        </row>
        <row r="328">
          <cell r="B328">
            <v>74302540</v>
          </cell>
        </row>
        <row r="329">
          <cell r="B329">
            <v>24090360</v>
          </cell>
        </row>
        <row r="330">
          <cell r="B330">
            <v>40021665</v>
          </cell>
        </row>
        <row r="331">
          <cell r="B331">
            <v>40042817</v>
          </cell>
        </row>
        <row r="332">
          <cell r="B332">
            <v>4046969</v>
          </cell>
        </row>
        <row r="333">
          <cell r="B333">
            <v>4147426</v>
          </cell>
        </row>
        <row r="334">
          <cell r="B334">
            <v>4183431</v>
          </cell>
        </row>
        <row r="335">
          <cell r="B335">
            <v>4272026</v>
          </cell>
        </row>
        <row r="336">
          <cell r="B336">
            <v>4285904</v>
          </cell>
        </row>
        <row r="337">
          <cell r="B337">
            <v>6769881</v>
          </cell>
        </row>
        <row r="338">
          <cell r="B338">
            <v>6773590</v>
          </cell>
        </row>
        <row r="339">
          <cell r="B339">
            <v>7166729</v>
          </cell>
        </row>
        <row r="340">
          <cell r="B340">
            <v>7167358</v>
          </cell>
        </row>
        <row r="341">
          <cell r="B341">
            <v>7168179</v>
          </cell>
        </row>
        <row r="342">
          <cell r="B342">
            <v>7172204</v>
          </cell>
        </row>
        <row r="343">
          <cell r="B343">
            <v>7176927</v>
          </cell>
        </row>
        <row r="344">
          <cell r="B344">
            <v>7177497</v>
          </cell>
        </row>
        <row r="345">
          <cell r="B345">
            <v>7177822</v>
          </cell>
        </row>
        <row r="346">
          <cell r="B346">
            <v>7178902</v>
          </cell>
        </row>
        <row r="347">
          <cell r="B347">
            <v>7179036</v>
          </cell>
        </row>
        <row r="348">
          <cell r="B348">
            <v>7179229</v>
          </cell>
        </row>
        <row r="349">
          <cell r="B349">
            <v>7180094</v>
          </cell>
        </row>
        <row r="350">
          <cell r="B350">
            <v>7188124</v>
          </cell>
        </row>
        <row r="351">
          <cell r="B351">
            <v>9590162</v>
          </cell>
        </row>
        <row r="352">
          <cell r="B352">
            <v>20953657</v>
          </cell>
        </row>
        <row r="353">
          <cell r="B353">
            <v>23351540</v>
          </cell>
        </row>
        <row r="354">
          <cell r="B354">
            <v>23360444</v>
          </cell>
        </row>
        <row r="355">
          <cell r="B355">
            <v>23366400</v>
          </cell>
        </row>
        <row r="356">
          <cell r="B356">
            <v>23438507</v>
          </cell>
        </row>
        <row r="357">
          <cell r="B357">
            <v>23492284</v>
          </cell>
        </row>
        <row r="358">
          <cell r="B358">
            <v>23498717</v>
          </cell>
        </row>
        <row r="359">
          <cell r="B359">
            <v>23521331</v>
          </cell>
        </row>
        <row r="360">
          <cell r="B360">
            <v>23730987</v>
          </cell>
        </row>
        <row r="361">
          <cell r="B361">
            <v>23781308</v>
          </cell>
        </row>
        <row r="362">
          <cell r="B362">
            <v>23966368</v>
          </cell>
        </row>
        <row r="363">
          <cell r="B363">
            <v>23966504</v>
          </cell>
        </row>
        <row r="364">
          <cell r="B364">
            <v>24010867</v>
          </cell>
        </row>
        <row r="365">
          <cell r="B365">
            <v>24202489</v>
          </cell>
        </row>
        <row r="366">
          <cell r="B366">
            <v>33366094</v>
          </cell>
        </row>
        <row r="367">
          <cell r="B367">
            <v>33367035</v>
          </cell>
        </row>
        <row r="368">
          <cell r="B368">
            <v>33367885</v>
          </cell>
        </row>
        <row r="369">
          <cell r="B369">
            <v>33377017</v>
          </cell>
        </row>
        <row r="370">
          <cell r="B370">
            <v>33377413</v>
          </cell>
        </row>
        <row r="371">
          <cell r="B371">
            <v>33677136</v>
          </cell>
        </row>
        <row r="372">
          <cell r="B372">
            <v>33677386</v>
          </cell>
        </row>
        <row r="373">
          <cell r="B373">
            <v>39769113</v>
          </cell>
        </row>
        <row r="374">
          <cell r="B374">
            <v>39900509</v>
          </cell>
        </row>
        <row r="375">
          <cell r="B375">
            <v>40010803</v>
          </cell>
        </row>
        <row r="376">
          <cell r="B376">
            <v>40021148</v>
          </cell>
        </row>
        <row r="377">
          <cell r="B377">
            <v>40023925</v>
          </cell>
        </row>
        <row r="378">
          <cell r="B378">
            <v>40024234</v>
          </cell>
        </row>
        <row r="379">
          <cell r="B379">
            <v>40024530</v>
          </cell>
        </row>
        <row r="380">
          <cell r="B380">
            <v>40027050</v>
          </cell>
        </row>
        <row r="381">
          <cell r="B381">
            <v>40027577</v>
          </cell>
        </row>
        <row r="382">
          <cell r="B382">
            <v>40027652</v>
          </cell>
        </row>
        <row r="383">
          <cell r="B383">
            <v>40028641</v>
          </cell>
        </row>
        <row r="384">
          <cell r="B384">
            <v>40028660</v>
          </cell>
        </row>
        <row r="385">
          <cell r="B385">
            <v>40028988</v>
          </cell>
        </row>
        <row r="386">
          <cell r="B386">
            <v>40029210</v>
          </cell>
        </row>
        <row r="387">
          <cell r="B387">
            <v>40031618</v>
          </cell>
        </row>
        <row r="388">
          <cell r="B388">
            <v>40033430</v>
          </cell>
        </row>
        <row r="389">
          <cell r="B389">
            <v>40033580</v>
          </cell>
        </row>
        <row r="390">
          <cell r="B390">
            <v>40036319</v>
          </cell>
        </row>
        <row r="391">
          <cell r="B391">
            <v>40037877</v>
          </cell>
        </row>
        <row r="392">
          <cell r="B392">
            <v>40038482</v>
          </cell>
        </row>
        <row r="393">
          <cell r="B393">
            <v>40039026</v>
          </cell>
        </row>
        <row r="394">
          <cell r="B394">
            <v>40039483</v>
          </cell>
        </row>
        <row r="395">
          <cell r="B395">
            <v>40040270</v>
          </cell>
        </row>
        <row r="396">
          <cell r="B396">
            <v>40041320</v>
          </cell>
        </row>
        <row r="397">
          <cell r="B397">
            <v>40042005</v>
          </cell>
        </row>
        <row r="398">
          <cell r="B398">
            <v>40042055</v>
          </cell>
        </row>
        <row r="399">
          <cell r="B399">
            <v>40043328</v>
          </cell>
        </row>
        <row r="400">
          <cell r="B400">
            <v>40043819</v>
          </cell>
        </row>
        <row r="401">
          <cell r="B401">
            <v>40044679</v>
          </cell>
        </row>
        <row r="402">
          <cell r="B402">
            <v>40045014</v>
          </cell>
        </row>
        <row r="403">
          <cell r="B403">
            <v>40045135</v>
          </cell>
        </row>
        <row r="404">
          <cell r="B404">
            <v>40045259</v>
          </cell>
        </row>
        <row r="405">
          <cell r="B405">
            <v>40045454</v>
          </cell>
        </row>
        <row r="406">
          <cell r="B406">
            <v>40045506</v>
          </cell>
        </row>
        <row r="407">
          <cell r="B407">
            <v>40045628</v>
          </cell>
        </row>
        <row r="408">
          <cell r="B408">
            <v>40047822</v>
          </cell>
        </row>
        <row r="409">
          <cell r="B409">
            <v>40047986</v>
          </cell>
        </row>
        <row r="410">
          <cell r="B410">
            <v>40048017</v>
          </cell>
        </row>
        <row r="411">
          <cell r="B411">
            <v>40048131</v>
          </cell>
        </row>
        <row r="412">
          <cell r="B412">
            <v>40048252</v>
          </cell>
        </row>
        <row r="413">
          <cell r="B413">
            <v>40048538</v>
          </cell>
        </row>
        <row r="414">
          <cell r="B414">
            <v>40187237</v>
          </cell>
        </row>
        <row r="415">
          <cell r="B415">
            <v>40419793</v>
          </cell>
        </row>
        <row r="416">
          <cell r="B416">
            <v>46356171</v>
          </cell>
        </row>
        <row r="417">
          <cell r="B417">
            <v>46371615</v>
          </cell>
        </row>
        <row r="418">
          <cell r="B418">
            <v>46375681</v>
          </cell>
        </row>
        <row r="419">
          <cell r="B419">
            <v>46377398</v>
          </cell>
        </row>
        <row r="420">
          <cell r="B420">
            <v>46660965</v>
          </cell>
        </row>
        <row r="421">
          <cell r="B421">
            <v>52280967</v>
          </cell>
        </row>
        <row r="422">
          <cell r="B422">
            <v>52342894</v>
          </cell>
        </row>
        <row r="423">
          <cell r="B423">
            <v>52711769</v>
          </cell>
        </row>
        <row r="424">
          <cell r="B424">
            <v>53124212</v>
          </cell>
        </row>
        <row r="425">
          <cell r="B425">
            <v>60412603</v>
          </cell>
        </row>
        <row r="426">
          <cell r="B426">
            <v>74243269</v>
          </cell>
        </row>
        <row r="427">
          <cell r="B427">
            <v>74381388</v>
          </cell>
        </row>
        <row r="428">
          <cell r="B428">
            <v>79410076</v>
          </cell>
        </row>
        <row r="429">
          <cell r="B429">
            <v>80794974</v>
          </cell>
        </row>
        <row r="430">
          <cell r="B430">
            <v>1002403994</v>
          </cell>
        </row>
        <row r="431">
          <cell r="B431">
            <v>1013654161</v>
          </cell>
        </row>
        <row r="432">
          <cell r="B432">
            <v>1032366657</v>
          </cell>
        </row>
        <row r="433">
          <cell r="B433">
            <v>1049602514</v>
          </cell>
        </row>
        <row r="434">
          <cell r="B434">
            <v>1049603169</v>
          </cell>
        </row>
        <row r="435">
          <cell r="B435">
            <v>1049604086</v>
          </cell>
        </row>
        <row r="436">
          <cell r="B436">
            <v>1049605504</v>
          </cell>
        </row>
        <row r="437">
          <cell r="B437">
            <v>1049605908</v>
          </cell>
        </row>
        <row r="438">
          <cell r="B438">
            <v>1049608322</v>
          </cell>
        </row>
        <row r="439">
          <cell r="B439">
            <v>1049611126</v>
          </cell>
        </row>
        <row r="440">
          <cell r="B440">
            <v>1049617220</v>
          </cell>
        </row>
        <row r="441">
          <cell r="B441">
            <v>1049617499</v>
          </cell>
        </row>
        <row r="442">
          <cell r="B442">
            <v>1049617685</v>
          </cell>
        </row>
        <row r="443">
          <cell r="B443">
            <v>1049618104</v>
          </cell>
        </row>
        <row r="444">
          <cell r="B444">
            <v>1049618674</v>
          </cell>
        </row>
        <row r="445">
          <cell r="B445">
            <v>1049622082</v>
          </cell>
        </row>
        <row r="446">
          <cell r="B446">
            <v>1049631090</v>
          </cell>
        </row>
        <row r="447">
          <cell r="B447">
            <v>1049633325</v>
          </cell>
        </row>
        <row r="448">
          <cell r="B448">
            <v>1049638583</v>
          </cell>
        </row>
        <row r="449">
          <cell r="B449">
            <v>1049644568</v>
          </cell>
        </row>
        <row r="450">
          <cell r="B450">
            <v>1049648592</v>
          </cell>
        </row>
        <row r="451">
          <cell r="B451">
            <v>1052314053</v>
          </cell>
        </row>
        <row r="452">
          <cell r="B452">
            <v>1052403338</v>
          </cell>
        </row>
        <row r="453">
          <cell r="B453">
            <v>1053584685</v>
          </cell>
        </row>
        <row r="454">
          <cell r="B454">
            <v>1053584843</v>
          </cell>
        </row>
        <row r="455">
          <cell r="B455">
            <v>1054708343</v>
          </cell>
        </row>
        <row r="456">
          <cell r="B456">
            <v>1055272988</v>
          </cell>
        </row>
        <row r="457">
          <cell r="B457">
            <v>1056770322</v>
          </cell>
        </row>
        <row r="458">
          <cell r="B458">
            <v>1057462538</v>
          </cell>
        </row>
        <row r="459">
          <cell r="B459">
            <v>1057464530</v>
          </cell>
        </row>
        <row r="460">
          <cell r="B460">
            <v>1071330133</v>
          </cell>
        </row>
        <row r="461">
          <cell r="B461">
            <v>1115851935</v>
          </cell>
        </row>
        <row r="462">
          <cell r="B462">
            <v>40042720</v>
          </cell>
        </row>
        <row r="463">
          <cell r="B463">
            <v>7178699</v>
          </cell>
        </row>
        <row r="464">
          <cell r="B464">
            <v>23438423</v>
          </cell>
        </row>
        <row r="465">
          <cell r="B465">
            <v>23691306</v>
          </cell>
        </row>
        <row r="466">
          <cell r="B466">
            <v>33366194</v>
          </cell>
        </row>
        <row r="467">
          <cell r="B467">
            <v>33366671</v>
          </cell>
        </row>
        <row r="468">
          <cell r="B468">
            <v>33367784</v>
          </cell>
        </row>
        <row r="469">
          <cell r="B469">
            <v>33368792</v>
          </cell>
        </row>
        <row r="470">
          <cell r="B470">
            <v>33369106</v>
          </cell>
        </row>
        <row r="471">
          <cell r="B471">
            <v>33376407</v>
          </cell>
        </row>
        <row r="472">
          <cell r="B472">
            <v>33376942</v>
          </cell>
        </row>
        <row r="473">
          <cell r="B473">
            <v>33378467</v>
          </cell>
        </row>
        <row r="474">
          <cell r="B474">
            <v>33677252</v>
          </cell>
        </row>
        <row r="475">
          <cell r="B475">
            <v>33701230</v>
          </cell>
        </row>
        <row r="476">
          <cell r="B476">
            <v>33703280</v>
          </cell>
        </row>
        <row r="477">
          <cell r="B477">
            <v>40039400</v>
          </cell>
        </row>
        <row r="478">
          <cell r="B478">
            <v>40040467</v>
          </cell>
        </row>
        <row r="479">
          <cell r="B479">
            <v>40040709</v>
          </cell>
        </row>
        <row r="480">
          <cell r="B480">
            <v>40048306</v>
          </cell>
        </row>
        <row r="481">
          <cell r="B481">
            <v>46380415</v>
          </cell>
        </row>
        <row r="482">
          <cell r="B482">
            <v>1049610823</v>
          </cell>
        </row>
        <row r="483">
          <cell r="B483">
            <v>1049617966</v>
          </cell>
        </row>
        <row r="484">
          <cell r="B484">
            <v>1049619264</v>
          </cell>
        </row>
        <row r="485">
          <cell r="B485">
            <v>1049619522</v>
          </cell>
        </row>
        <row r="486">
          <cell r="B486">
            <v>1049625054</v>
          </cell>
        </row>
        <row r="487">
          <cell r="B487">
            <v>1051568569</v>
          </cell>
        </row>
        <row r="488">
          <cell r="B488">
            <v>1056928683</v>
          </cell>
        </row>
        <row r="489">
          <cell r="B489">
            <v>7174493</v>
          </cell>
        </row>
        <row r="490">
          <cell r="B490">
            <v>4041121</v>
          </cell>
        </row>
        <row r="491">
          <cell r="B491">
            <v>4106515</v>
          </cell>
        </row>
        <row r="492">
          <cell r="B492">
            <v>4137674</v>
          </cell>
        </row>
        <row r="493">
          <cell r="B493">
            <v>4287580</v>
          </cell>
        </row>
        <row r="494">
          <cell r="B494">
            <v>6612915</v>
          </cell>
        </row>
        <row r="495">
          <cell r="B495">
            <v>6760727</v>
          </cell>
        </row>
        <row r="496">
          <cell r="B496">
            <v>6764934</v>
          </cell>
        </row>
        <row r="497">
          <cell r="B497">
            <v>6774434</v>
          </cell>
        </row>
        <row r="498">
          <cell r="B498">
            <v>7128377</v>
          </cell>
        </row>
        <row r="499">
          <cell r="B499">
            <v>7160051</v>
          </cell>
        </row>
        <row r="500">
          <cell r="B500">
            <v>7160100</v>
          </cell>
        </row>
        <row r="501">
          <cell r="B501">
            <v>7164521</v>
          </cell>
        </row>
        <row r="502">
          <cell r="B502">
            <v>7165819</v>
          </cell>
        </row>
        <row r="503">
          <cell r="B503">
            <v>7168775</v>
          </cell>
        </row>
        <row r="504">
          <cell r="B504">
            <v>7170704</v>
          </cell>
        </row>
        <row r="505">
          <cell r="B505">
            <v>7172766</v>
          </cell>
        </row>
        <row r="506">
          <cell r="B506">
            <v>7174285</v>
          </cell>
        </row>
        <row r="507">
          <cell r="B507">
            <v>7176127</v>
          </cell>
        </row>
        <row r="508">
          <cell r="B508">
            <v>7177801</v>
          </cell>
        </row>
        <row r="509">
          <cell r="B509">
            <v>7178738</v>
          </cell>
        </row>
        <row r="510">
          <cell r="B510">
            <v>7179267</v>
          </cell>
        </row>
        <row r="511">
          <cell r="B511">
            <v>7179772</v>
          </cell>
        </row>
        <row r="512">
          <cell r="B512">
            <v>7181385</v>
          </cell>
        </row>
        <row r="513">
          <cell r="B513">
            <v>7183795</v>
          </cell>
        </row>
        <row r="514">
          <cell r="B514">
            <v>7186313</v>
          </cell>
        </row>
        <row r="515">
          <cell r="B515">
            <v>7186755</v>
          </cell>
        </row>
        <row r="516">
          <cell r="B516">
            <v>7187493</v>
          </cell>
        </row>
        <row r="517">
          <cell r="B517">
            <v>7187934</v>
          </cell>
        </row>
        <row r="518">
          <cell r="B518">
            <v>7188035</v>
          </cell>
        </row>
        <row r="519">
          <cell r="B519">
            <v>7188656</v>
          </cell>
        </row>
        <row r="520">
          <cell r="B520">
            <v>9395779</v>
          </cell>
        </row>
        <row r="521">
          <cell r="B521">
            <v>9519718</v>
          </cell>
        </row>
        <row r="522">
          <cell r="B522">
            <v>9525235</v>
          </cell>
        </row>
        <row r="523">
          <cell r="B523">
            <v>9636385</v>
          </cell>
        </row>
        <row r="524">
          <cell r="B524">
            <v>13748378</v>
          </cell>
        </row>
        <row r="525">
          <cell r="B525">
            <v>20444537</v>
          </cell>
        </row>
        <row r="526">
          <cell r="B526">
            <v>21248148</v>
          </cell>
        </row>
        <row r="527">
          <cell r="B527">
            <v>23276744</v>
          </cell>
        </row>
        <row r="528">
          <cell r="B528">
            <v>23280223</v>
          </cell>
        </row>
        <row r="529">
          <cell r="B529">
            <v>23297384</v>
          </cell>
        </row>
        <row r="530">
          <cell r="B530">
            <v>23315981</v>
          </cell>
        </row>
        <row r="531">
          <cell r="B531">
            <v>23316002</v>
          </cell>
        </row>
        <row r="532">
          <cell r="B532">
            <v>23430477</v>
          </cell>
        </row>
        <row r="533">
          <cell r="B533">
            <v>23433651</v>
          </cell>
        </row>
        <row r="534">
          <cell r="B534">
            <v>23434112</v>
          </cell>
        </row>
        <row r="535">
          <cell r="B535">
            <v>23438278</v>
          </cell>
        </row>
        <row r="536">
          <cell r="B536">
            <v>23438436</v>
          </cell>
        </row>
        <row r="537">
          <cell r="B537">
            <v>23438636</v>
          </cell>
        </row>
        <row r="538">
          <cell r="B538">
            <v>23438786</v>
          </cell>
        </row>
        <row r="539">
          <cell r="B539">
            <v>23454386</v>
          </cell>
        </row>
        <row r="540">
          <cell r="B540">
            <v>23490494</v>
          </cell>
        </row>
        <row r="541">
          <cell r="B541">
            <v>23496180</v>
          </cell>
        </row>
        <row r="542">
          <cell r="B542">
            <v>23533271</v>
          </cell>
        </row>
        <row r="543">
          <cell r="B543">
            <v>23588337</v>
          </cell>
        </row>
        <row r="544">
          <cell r="B544">
            <v>23624207</v>
          </cell>
        </row>
        <row r="545">
          <cell r="B545">
            <v>23689885</v>
          </cell>
        </row>
        <row r="546">
          <cell r="B546">
            <v>23770429</v>
          </cell>
        </row>
        <row r="547">
          <cell r="B547">
            <v>23780440</v>
          </cell>
        </row>
        <row r="548">
          <cell r="B548">
            <v>23810963</v>
          </cell>
        </row>
        <row r="549">
          <cell r="B549">
            <v>23875832</v>
          </cell>
        </row>
        <row r="550">
          <cell r="B550">
            <v>23913526</v>
          </cell>
        </row>
        <row r="551">
          <cell r="B551">
            <v>23983831</v>
          </cell>
        </row>
        <row r="552">
          <cell r="B552">
            <v>24049324</v>
          </cell>
        </row>
        <row r="553">
          <cell r="B553">
            <v>24069877</v>
          </cell>
        </row>
        <row r="554">
          <cell r="B554">
            <v>24080340</v>
          </cell>
        </row>
        <row r="555">
          <cell r="B555">
            <v>24080790</v>
          </cell>
        </row>
        <row r="556">
          <cell r="B556">
            <v>24081116</v>
          </cell>
        </row>
        <row r="557">
          <cell r="B557">
            <v>24090807</v>
          </cell>
        </row>
        <row r="558">
          <cell r="B558">
            <v>24163389</v>
          </cell>
        </row>
        <row r="559">
          <cell r="B559">
            <v>24163763</v>
          </cell>
        </row>
        <row r="560">
          <cell r="B560">
            <v>24167427</v>
          </cell>
        </row>
        <row r="561">
          <cell r="B561">
            <v>24202856</v>
          </cell>
        </row>
        <row r="562">
          <cell r="B562">
            <v>24205854</v>
          </cell>
        </row>
        <row r="563">
          <cell r="B563">
            <v>24227125</v>
          </cell>
        </row>
        <row r="564">
          <cell r="B564">
            <v>24234525</v>
          </cell>
        </row>
        <row r="565">
          <cell r="B565">
            <v>30024205</v>
          </cell>
        </row>
        <row r="566">
          <cell r="B566">
            <v>30024933</v>
          </cell>
        </row>
        <row r="567">
          <cell r="B567">
            <v>32001909</v>
          </cell>
        </row>
        <row r="568">
          <cell r="B568">
            <v>33365240</v>
          </cell>
        </row>
        <row r="569">
          <cell r="B569">
            <v>33365539</v>
          </cell>
        </row>
        <row r="570">
          <cell r="B570">
            <v>33365597</v>
          </cell>
        </row>
        <row r="571">
          <cell r="B571">
            <v>33365820</v>
          </cell>
        </row>
        <row r="572">
          <cell r="B572">
            <v>33365910</v>
          </cell>
        </row>
        <row r="573">
          <cell r="B573">
            <v>33366018</v>
          </cell>
        </row>
        <row r="574">
          <cell r="B574">
            <v>33367321</v>
          </cell>
        </row>
        <row r="575">
          <cell r="B575">
            <v>33368178</v>
          </cell>
        </row>
        <row r="576">
          <cell r="B576">
            <v>33368211</v>
          </cell>
        </row>
        <row r="577">
          <cell r="B577">
            <v>33368299</v>
          </cell>
        </row>
        <row r="578">
          <cell r="B578">
            <v>33368621</v>
          </cell>
        </row>
        <row r="579">
          <cell r="B579">
            <v>33369551</v>
          </cell>
        </row>
        <row r="580">
          <cell r="B580">
            <v>33369563</v>
          </cell>
        </row>
        <row r="581">
          <cell r="B581">
            <v>33369626</v>
          </cell>
        </row>
        <row r="582">
          <cell r="B582">
            <v>33369698</v>
          </cell>
        </row>
        <row r="583">
          <cell r="B583">
            <v>33369747</v>
          </cell>
        </row>
        <row r="584">
          <cell r="B584">
            <v>33375208</v>
          </cell>
        </row>
        <row r="585">
          <cell r="B585">
            <v>33375958</v>
          </cell>
        </row>
        <row r="586">
          <cell r="B586">
            <v>33376189</v>
          </cell>
        </row>
        <row r="587">
          <cell r="B587">
            <v>33376192</v>
          </cell>
        </row>
        <row r="588">
          <cell r="B588">
            <v>33376408</v>
          </cell>
        </row>
        <row r="589">
          <cell r="B589">
            <v>33376530</v>
          </cell>
        </row>
        <row r="590">
          <cell r="B590">
            <v>33376561</v>
          </cell>
        </row>
        <row r="591">
          <cell r="B591">
            <v>33376660</v>
          </cell>
        </row>
        <row r="592">
          <cell r="B592">
            <v>33376669</v>
          </cell>
        </row>
        <row r="593">
          <cell r="B593">
            <v>33377156</v>
          </cell>
        </row>
        <row r="594">
          <cell r="B594">
            <v>33377380</v>
          </cell>
        </row>
        <row r="595">
          <cell r="B595">
            <v>33377446</v>
          </cell>
        </row>
        <row r="596">
          <cell r="B596">
            <v>33377528</v>
          </cell>
        </row>
        <row r="597">
          <cell r="B597">
            <v>33377622</v>
          </cell>
        </row>
        <row r="598">
          <cell r="B598">
            <v>33377642</v>
          </cell>
        </row>
        <row r="599">
          <cell r="B599">
            <v>33378017</v>
          </cell>
        </row>
        <row r="600">
          <cell r="B600">
            <v>33378490</v>
          </cell>
        </row>
        <row r="601">
          <cell r="B601">
            <v>33378664</v>
          </cell>
        </row>
        <row r="602">
          <cell r="B602">
            <v>33379127</v>
          </cell>
        </row>
        <row r="603">
          <cell r="B603">
            <v>33379318</v>
          </cell>
        </row>
        <row r="604">
          <cell r="B604">
            <v>33379511</v>
          </cell>
        </row>
        <row r="605">
          <cell r="B605">
            <v>33379593</v>
          </cell>
        </row>
        <row r="606">
          <cell r="B606">
            <v>35536664</v>
          </cell>
        </row>
        <row r="607">
          <cell r="B607">
            <v>37331368</v>
          </cell>
        </row>
        <row r="608">
          <cell r="B608">
            <v>37391536</v>
          </cell>
        </row>
        <row r="609">
          <cell r="B609">
            <v>37886509</v>
          </cell>
        </row>
        <row r="610">
          <cell r="B610">
            <v>39900759</v>
          </cell>
        </row>
        <row r="611">
          <cell r="B611">
            <v>39900776</v>
          </cell>
        </row>
        <row r="612">
          <cell r="B612">
            <v>39900795</v>
          </cell>
        </row>
        <row r="613">
          <cell r="B613">
            <v>40009718</v>
          </cell>
        </row>
        <row r="614">
          <cell r="B614">
            <v>40014577</v>
          </cell>
        </row>
        <row r="615">
          <cell r="B615">
            <v>40016474</v>
          </cell>
        </row>
        <row r="616">
          <cell r="B616">
            <v>40018078</v>
          </cell>
        </row>
        <row r="617">
          <cell r="B617">
            <v>40021127</v>
          </cell>
        </row>
        <row r="618">
          <cell r="B618">
            <v>40023699</v>
          </cell>
        </row>
        <row r="619">
          <cell r="B619">
            <v>40024816</v>
          </cell>
        </row>
        <row r="620">
          <cell r="B620">
            <v>40027624</v>
          </cell>
        </row>
        <row r="621">
          <cell r="B621">
            <v>40028150</v>
          </cell>
        </row>
        <row r="622">
          <cell r="B622">
            <v>40028451</v>
          </cell>
        </row>
        <row r="623">
          <cell r="B623">
            <v>40029445</v>
          </cell>
        </row>
        <row r="624">
          <cell r="B624">
            <v>40029536</v>
          </cell>
        </row>
        <row r="625">
          <cell r="B625">
            <v>40033274</v>
          </cell>
        </row>
        <row r="626">
          <cell r="B626">
            <v>40034282</v>
          </cell>
        </row>
        <row r="627">
          <cell r="B627">
            <v>40034631</v>
          </cell>
        </row>
        <row r="628">
          <cell r="B628">
            <v>40034652</v>
          </cell>
        </row>
        <row r="629">
          <cell r="B629">
            <v>40034731</v>
          </cell>
        </row>
        <row r="630">
          <cell r="B630">
            <v>40035417</v>
          </cell>
        </row>
        <row r="631">
          <cell r="B631">
            <v>40035987</v>
          </cell>
        </row>
        <row r="632">
          <cell r="B632">
            <v>40037159</v>
          </cell>
        </row>
        <row r="633">
          <cell r="B633">
            <v>40037408</v>
          </cell>
        </row>
        <row r="634">
          <cell r="B634">
            <v>40037640</v>
          </cell>
        </row>
        <row r="635">
          <cell r="B635">
            <v>40037753</v>
          </cell>
        </row>
        <row r="636">
          <cell r="B636">
            <v>40037897</v>
          </cell>
        </row>
        <row r="637">
          <cell r="B637">
            <v>40038272</v>
          </cell>
        </row>
        <row r="638">
          <cell r="B638">
            <v>40038949</v>
          </cell>
        </row>
        <row r="639">
          <cell r="B639">
            <v>40039066</v>
          </cell>
        </row>
        <row r="640">
          <cell r="B640">
            <v>40039727</v>
          </cell>
        </row>
        <row r="641">
          <cell r="B641">
            <v>40040235</v>
          </cell>
        </row>
        <row r="642">
          <cell r="B642">
            <v>40040787</v>
          </cell>
        </row>
        <row r="643">
          <cell r="B643">
            <v>40041647</v>
          </cell>
        </row>
        <row r="644">
          <cell r="B644">
            <v>40041653</v>
          </cell>
        </row>
        <row r="645">
          <cell r="B645">
            <v>40042371</v>
          </cell>
        </row>
        <row r="646">
          <cell r="B646">
            <v>40043132</v>
          </cell>
        </row>
        <row r="647">
          <cell r="B647">
            <v>40043202</v>
          </cell>
        </row>
        <row r="648">
          <cell r="B648">
            <v>40043383</v>
          </cell>
        </row>
        <row r="649">
          <cell r="B649">
            <v>40043957</v>
          </cell>
        </row>
        <row r="650">
          <cell r="B650">
            <v>40044152</v>
          </cell>
        </row>
        <row r="651">
          <cell r="B651">
            <v>40044588</v>
          </cell>
        </row>
        <row r="652">
          <cell r="B652">
            <v>40044923</v>
          </cell>
        </row>
        <row r="653">
          <cell r="B653">
            <v>40045572</v>
          </cell>
        </row>
        <row r="654">
          <cell r="B654">
            <v>40045881</v>
          </cell>
        </row>
        <row r="655">
          <cell r="B655">
            <v>40045923</v>
          </cell>
        </row>
        <row r="656">
          <cell r="B656">
            <v>40045997</v>
          </cell>
        </row>
        <row r="657">
          <cell r="B657">
            <v>40045999</v>
          </cell>
        </row>
        <row r="658">
          <cell r="B658">
            <v>40046141</v>
          </cell>
        </row>
        <row r="659">
          <cell r="B659">
            <v>40046392</v>
          </cell>
        </row>
        <row r="660">
          <cell r="B660">
            <v>40046561</v>
          </cell>
        </row>
        <row r="661">
          <cell r="B661">
            <v>40048180</v>
          </cell>
        </row>
        <row r="662">
          <cell r="B662">
            <v>40048197</v>
          </cell>
        </row>
        <row r="663">
          <cell r="B663">
            <v>40048335</v>
          </cell>
        </row>
        <row r="664">
          <cell r="B664">
            <v>40048661</v>
          </cell>
        </row>
        <row r="665">
          <cell r="B665">
            <v>40049167</v>
          </cell>
        </row>
        <row r="666">
          <cell r="B666">
            <v>40049350</v>
          </cell>
        </row>
        <row r="667">
          <cell r="B667">
            <v>40049996</v>
          </cell>
        </row>
        <row r="668">
          <cell r="B668">
            <v>40216597</v>
          </cell>
        </row>
        <row r="669">
          <cell r="B669">
            <v>46355445</v>
          </cell>
        </row>
        <row r="670">
          <cell r="B670">
            <v>46361698</v>
          </cell>
        </row>
        <row r="671">
          <cell r="B671">
            <v>46367976</v>
          </cell>
        </row>
        <row r="672">
          <cell r="B672">
            <v>46380638</v>
          </cell>
        </row>
        <row r="673">
          <cell r="B673">
            <v>46451323</v>
          </cell>
        </row>
        <row r="674">
          <cell r="B674">
            <v>46661627</v>
          </cell>
        </row>
        <row r="675">
          <cell r="B675">
            <v>46671723</v>
          </cell>
        </row>
        <row r="676">
          <cell r="B676">
            <v>49658587</v>
          </cell>
        </row>
        <row r="677">
          <cell r="B677">
            <v>52052659</v>
          </cell>
        </row>
        <row r="678">
          <cell r="B678">
            <v>52144331</v>
          </cell>
        </row>
        <row r="679">
          <cell r="B679">
            <v>52266333</v>
          </cell>
        </row>
        <row r="680">
          <cell r="B680">
            <v>52431226</v>
          </cell>
        </row>
        <row r="681">
          <cell r="B681">
            <v>52481381</v>
          </cell>
        </row>
        <row r="682">
          <cell r="B682">
            <v>52504040</v>
          </cell>
        </row>
        <row r="683">
          <cell r="B683">
            <v>52870943</v>
          </cell>
        </row>
        <row r="684">
          <cell r="B684">
            <v>52971847</v>
          </cell>
        </row>
        <row r="685">
          <cell r="B685">
            <v>52972786</v>
          </cell>
        </row>
        <row r="686">
          <cell r="B686">
            <v>53176786</v>
          </cell>
        </row>
        <row r="687">
          <cell r="B687">
            <v>55112446</v>
          </cell>
        </row>
        <row r="688">
          <cell r="B688">
            <v>60260119</v>
          </cell>
        </row>
        <row r="689">
          <cell r="B689">
            <v>60260781</v>
          </cell>
        </row>
        <row r="690">
          <cell r="B690">
            <v>63304731</v>
          </cell>
        </row>
        <row r="691">
          <cell r="B691">
            <v>65771300</v>
          </cell>
        </row>
        <row r="692">
          <cell r="B692">
            <v>79634913</v>
          </cell>
        </row>
        <row r="693">
          <cell r="B693">
            <v>79973454</v>
          </cell>
        </row>
        <row r="694">
          <cell r="B694">
            <v>80500217</v>
          </cell>
        </row>
        <row r="695">
          <cell r="B695">
            <v>86042026</v>
          </cell>
        </row>
        <row r="696">
          <cell r="B696">
            <v>91530537</v>
          </cell>
        </row>
        <row r="697">
          <cell r="B697">
            <v>1000220198</v>
          </cell>
        </row>
        <row r="698">
          <cell r="B698">
            <v>1002339946</v>
          </cell>
        </row>
        <row r="699">
          <cell r="B699">
            <v>1002687408</v>
          </cell>
        </row>
        <row r="700">
          <cell r="B700">
            <v>1007142547</v>
          </cell>
        </row>
        <row r="701">
          <cell r="B701">
            <v>1013641745</v>
          </cell>
        </row>
        <row r="702">
          <cell r="B702">
            <v>1016089922</v>
          </cell>
        </row>
        <row r="703">
          <cell r="B703">
            <v>1018415000</v>
          </cell>
        </row>
        <row r="704">
          <cell r="B704">
            <v>1022965720</v>
          </cell>
        </row>
        <row r="705">
          <cell r="B705">
            <v>1036134431</v>
          </cell>
        </row>
        <row r="706">
          <cell r="B706">
            <v>1040043821</v>
          </cell>
        </row>
        <row r="707">
          <cell r="B707">
            <v>1045727300</v>
          </cell>
        </row>
        <row r="708">
          <cell r="B708">
            <v>1049602130</v>
          </cell>
        </row>
        <row r="709">
          <cell r="B709">
            <v>1049602311</v>
          </cell>
        </row>
        <row r="710">
          <cell r="B710">
            <v>1049602937</v>
          </cell>
        </row>
        <row r="711">
          <cell r="B711">
            <v>1049603121</v>
          </cell>
        </row>
        <row r="712">
          <cell r="B712">
            <v>1049603611</v>
          </cell>
        </row>
        <row r="713">
          <cell r="B713">
            <v>1049604165</v>
          </cell>
        </row>
        <row r="714">
          <cell r="B714">
            <v>1049604242</v>
          </cell>
        </row>
        <row r="715">
          <cell r="B715">
            <v>1049604523</v>
          </cell>
        </row>
        <row r="716">
          <cell r="B716">
            <v>1049604862</v>
          </cell>
        </row>
        <row r="717">
          <cell r="B717">
            <v>1049605405</v>
          </cell>
        </row>
        <row r="718">
          <cell r="B718">
            <v>1049606821</v>
          </cell>
        </row>
        <row r="719">
          <cell r="B719">
            <v>1049606837</v>
          </cell>
        </row>
        <row r="720">
          <cell r="B720">
            <v>1049608894</v>
          </cell>
        </row>
        <row r="721">
          <cell r="B721">
            <v>1049609542</v>
          </cell>
        </row>
        <row r="722">
          <cell r="B722">
            <v>1049609747</v>
          </cell>
        </row>
        <row r="723">
          <cell r="B723">
            <v>1049610020</v>
          </cell>
        </row>
        <row r="724">
          <cell r="B724">
            <v>1049610146</v>
          </cell>
        </row>
        <row r="725">
          <cell r="B725">
            <v>1049610185</v>
          </cell>
        </row>
        <row r="726">
          <cell r="B726">
            <v>1049610501</v>
          </cell>
        </row>
        <row r="727">
          <cell r="B727">
            <v>1049610998</v>
          </cell>
        </row>
        <row r="728">
          <cell r="B728">
            <v>1049611451</v>
          </cell>
        </row>
        <row r="729">
          <cell r="B729">
            <v>1049611886</v>
          </cell>
        </row>
        <row r="730">
          <cell r="B730">
            <v>1049612150</v>
          </cell>
        </row>
        <row r="731">
          <cell r="B731">
            <v>1049612211</v>
          </cell>
        </row>
        <row r="732">
          <cell r="B732">
            <v>1049612334</v>
          </cell>
        </row>
        <row r="733">
          <cell r="B733">
            <v>1049612470</v>
          </cell>
        </row>
        <row r="734">
          <cell r="B734">
            <v>1049614078</v>
          </cell>
        </row>
        <row r="735">
          <cell r="B735">
            <v>1049614541</v>
          </cell>
        </row>
        <row r="736">
          <cell r="B736">
            <v>1049615183</v>
          </cell>
        </row>
        <row r="737">
          <cell r="B737">
            <v>1049617396</v>
          </cell>
        </row>
        <row r="738">
          <cell r="B738">
            <v>1049617689</v>
          </cell>
        </row>
        <row r="739">
          <cell r="B739">
            <v>1049618105</v>
          </cell>
        </row>
        <row r="740">
          <cell r="B740">
            <v>1049619202</v>
          </cell>
        </row>
        <row r="741">
          <cell r="B741">
            <v>1049619516</v>
          </cell>
        </row>
        <row r="742">
          <cell r="B742">
            <v>1049620324</v>
          </cell>
        </row>
        <row r="743">
          <cell r="B743">
            <v>1049622085</v>
          </cell>
        </row>
        <row r="744">
          <cell r="B744">
            <v>1049622134</v>
          </cell>
        </row>
        <row r="745">
          <cell r="B745">
            <v>1049622325</v>
          </cell>
        </row>
        <row r="746">
          <cell r="B746">
            <v>1049623477</v>
          </cell>
        </row>
        <row r="747">
          <cell r="B747">
            <v>1049623885</v>
          </cell>
        </row>
        <row r="748">
          <cell r="B748">
            <v>1049623905</v>
          </cell>
        </row>
        <row r="749">
          <cell r="B749">
            <v>1049625502</v>
          </cell>
        </row>
        <row r="750">
          <cell r="B750">
            <v>1049625664</v>
          </cell>
        </row>
        <row r="751">
          <cell r="B751">
            <v>1049627001</v>
          </cell>
        </row>
        <row r="752">
          <cell r="B752">
            <v>1049627338</v>
          </cell>
        </row>
        <row r="753">
          <cell r="B753">
            <v>1049628300</v>
          </cell>
        </row>
        <row r="754">
          <cell r="B754">
            <v>1049628361</v>
          </cell>
        </row>
        <row r="755">
          <cell r="B755">
            <v>1049628432</v>
          </cell>
        </row>
        <row r="756">
          <cell r="B756">
            <v>1049628855</v>
          </cell>
        </row>
        <row r="757">
          <cell r="B757">
            <v>1049628918</v>
          </cell>
        </row>
        <row r="758">
          <cell r="B758">
            <v>1049629187</v>
          </cell>
        </row>
        <row r="759">
          <cell r="B759">
            <v>1049629802</v>
          </cell>
        </row>
        <row r="760">
          <cell r="B760">
            <v>1049630245</v>
          </cell>
        </row>
        <row r="761">
          <cell r="B761">
            <v>1049631014</v>
          </cell>
        </row>
        <row r="762">
          <cell r="B762">
            <v>1049631183</v>
          </cell>
        </row>
        <row r="763">
          <cell r="B763">
            <v>1049631416</v>
          </cell>
        </row>
        <row r="764">
          <cell r="B764">
            <v>1049631856</v>
          </cell>
        </row>
        <row r="765">
          <cell r="B765">
            <v>1049632801</v>
          </cell>
        </row>
        <row r="766">
          <cell r="B766">
            <v>1049632972</v>
          </cell>
        </row>
        <row r="767">
          <cell r="B767">
            <v>1049632997</v>
          </cell>
        </row>
        <row r="768">
          <cell r="B768">
            <v>1049633451</v>
          </cell>
        </row>
        <row r="769">
          <cell r="B769">
            <v>1049633955</v>
          </cell>
        </row>
        <row r="770">
          <cell r="B770">
            <v>1049634498</v>
          </cell>
        </row>
        <row r="771">
          <cell r="B771">
            <v>1049635377</v>
          </cell>
        </row>
        <row r="772">
          <cell r="B772">
            <v>1049635682</v>
          </cell>
        </row>
        <row r="773">
          <cell r="B773">
            <v>1049635806</v>
          </cell>
        </row>
        <row r="774">
          <cell r="B774">
            <v>1049635918</v>
          </cell>
        </row>
        <row r="775">
          <cell r="B775">
            <v>1049636177</v>
          </cell>
        </row>
        <row r="776">
          <cell r="B776">
            <v>1049637515</v>
          </cell>
        </row>
        <row r="777">
          <cell r="B777">
            <v>1049638355</v>
          </cell>
        </row>
        <row r="778">
          <cell r="B778">
            <v>1049638416</v>
          </cell>
        </row>
        <row r="779">
          <cell r="B779">
            <v>1049638679</v>
          </cell>
        </row>
        <row r="780">
          <cell r="B780">
            <v>1049639873</v>
          </cell>
        </row>
        <row r="781">
          <cell r="B781">
            <v>1049640325</v>
          </cell>
        </row>
        <row r="782">
          <cell r="B782">
            <v>1049640427</v>
          </cell>
        </row>
        <row r="783">
          <cell r="B783">
            <v>1049640439</v>
          </cell>
        </row>
        <row r="784">
          <cell r="B784">
            <v>1049641060</v>
          </cell>
        </row>
        <row r="785">
          <cell r="B785">
            <v>1049641139</v>
          </cell>
        </row>
        <row r="786">
          <cell r="B786">
            <v>1049641259</v>
          </cell>
        </row>
        <row r="787">
          <cell r="B787">
            <v>1049641681</v>
          </cell>
        </row>
        <row r="788">
          <cell r="B788">
            <v>1049642013</v>
          </cell>
        </row>
        <row r="789">
          <cell r="B789">
            <v>1049642209</v>
          </cell>
        </row>
        <row r="790">
          <cell r="B790">
            <v>1049642597</v>
          </cell>
        </row>
        <row r="791">
          <cell r="B791">
            <v>1049642735</v>
          </cell>
        </row>
        <row r="792">
          <cell r="B792">
            <v>1049644722</v>
          </cell>
        </row>
        <row r="793">
          <cell r="B793">
            <v>1049644759</v>
          </cell>
        </row>
        <row r="794">
          <cell r="B794">
            <v>1049644935</v>
          </cell>
        </row>
        <row r="795">
          <cell r="B795">
            <v>1049645131</v>
          </cell>
        </row>
        <row r="796">
          <cell r="B796">
            <v>1049645322</v>
          </cell>
        </row>
        <row r="797">
          <cell r="B797">
            <v>1049645518</v>
          </cell>
        </row>
        <row r="798">
          <cell r="B798">
            <v>1049646519</v>
          </cell>
        </row>
        <row r="799">
          <cell r="B799">
            <v>1049646553</v>
          </cell>
        </row>
        <row r="800">
          <cell r="B800">
            <v>1049646593</v>
          </cell>
        </row>
        <row r="801">
          <cell r="B801">
            <v>1049649089</v>
          </cell>
        </row>
        <row r="802">
          <cell r="B802">
            <v>1049650334</v>
          </cell>
        </row>
        <row r="803">
          <cell r="B803">
            <v>1049796012</v>
          </cell>
        </row>
        <row r="804">
          <cell r="B804">
            <v>1051210688</v>
          </cell>
        </row>
        <row r="805">
          <cell r="B805">
            <v>1051210848</v>
          </cell>
        </row>
        <row r="806">
          <cell r="B806">
            <v>1051211432</v>
          </cell>
        </row>
        <row r="807">
          <cell r="B807">
            <v>1051211962</v>
          </cell>
        </row>
        <row r="808">
          <cell r="B808">
            <v>1051212456</v>
          </cell>
        </row>
        <row r="809">
          <cell r="B809">
            <v>1051589481</v>
          </cell>
        </row>
        <row r="810">
          <cell r="B810">
            <v>1052312702</v>
          </cell>
        </row>
        <row r="811">
          <cell r="B811">
            <v>1052312758</v>
          </cell>
        </row>
        <row r="812">
          <cell r="B812">
            <v>1052314259</v>
          </cell>
        </row>
        <row r="813">
          <cell r="B813">
            <v>1052392977</v>
          </cell>
        </row>
        <row r="814">
          <cell r="B814">
            <v>1052414177</v>
          </cell>
        </row>
        <row r="815">
          <cell r="B815">
            <v>1053326589</v>
          </cell>
        </row>
        <row r="816">
          <cell r="B816">
            <v>1053337810</v>
          </cell>
        </row>
        <row r="817">
          <cell r="B817">
            <v>1053344776</v>
          </cell>
        </row>
        <row r="818">
          <cell r="B818">
            <v>1053558285</v>
          </cell>
        </row>
        <row r="819">
          <cell r="B819">
            <v>1053559074</v>
          </cell>
        </row>
        <row r="820">
          <cell r="B820">
            <v>1053604969</v>
          </cell>
        </row>
        <row r="821">
          <cell r="B821">
            <v>1053607113</v>
          </cell>
        </row>
        <row r="822">
          <cell r="B822">
            <v>1053609089</v>
          </cell>
        </row>
        <row r="823">
          <cell r="B823">
            <v>1053609439</v>
          </cell>
        </row>
        <row r="824">
          <cell r="B824">
            <v>1053610607</v>
          </cell>
        </row>
        <row r="825">
          <cell r="B825">
            <v>1053611841</v>
          </cell>
        </row>
        <row r="826">
          <cell r="B826">
            <v>1053664244</v>
          </cell>
        </row>
        <row r="827">
          <cell r="B827">
            <v>1054708503</v>
          </cell>
        </row>
        <row r="828">
          <cell r="B828">
            <v>1054801129</v>
          </cell>
        </row>
        <row r="829">
          <cell r="B829">
            <v>1055332702</v>
          </cell>
        </row>
        <row r="830">
          <cell r="B830">
            <v>1056074906</v>
          </cell>
        </row>
        <row r="831">
          <cell r="B831">
            <v>1056075290</v>
          </cell>
        </row>
        <row r="832">
          <cell r="B832">
            <v>1056075350</v>
          </cell>
        </row>
        <row r="833">
          <cell r="B833">
            <v>1056708172</v>
          </cell>
        </row>
        <row r="834">
          <cell r="B834">
            <v>1056709446</v>
          </cell>
        </row>
        <row r="835">
          <cell r="B835">
            <v>1056928299</v>
          </cell>
        </row>
        <row r="836">
          <cell r="B836">
            <v>1056957372</v>
          </cell>
        </row>
        <row r="837">
          <cell r="B837">
            <v>1057462534</v>
          </cell>
        </row>
        <row r="838">
          <cell r="B838">
            <v>1057462865</v>
          </cell>
        </row>
        <row r="839">
          <cell r="B839">
            <v>1057465441</v>
          </cell>
        </row>
        <row r="840">
          <cell r="B840">
            <v>1057466396</v>
          </cell>
        </row>
        <row r="841">
          <cell r="B841">
            <v>1057489144</v>
          </cell>
        </row>
        <row r="842">
          <cell r="B842">
            <v>1057571265</v>
          </cell>
        </row>
        <row r="843">
          <cell r="B843">
            <v>1057578555</v>
          </cell>
        </row>
        <row r="844">
          <cell r="B844">
            <v>1057593502</v>
          </cell>
        </row>
        <row r="845">
          <cell r="B845">
            <v>1057594721</v>
          </cell>
        </row>
        <row r="846">
          <cell r="B846">
            <v>1057736529</v>
          </cell>
        </row>
        <row r="847">
          <cell r="B847">
            <v>1072751200</v>
          </cell>
        </row>
        <row r="848">
          <cell r="B848">
            <v>1098663796</v>
          </cell>
        </row>
        <row r="849">
          <cell r="B849">
            <v>1098680807</v>
          </cell>
        </row>
        <row r="850">
          <cell r="B850">
            <v>1098686438</v>
          </cell>
        </row>
        <row r="851">
          <cell r="B851">
            <v>1098769366</v>
          </cell>
        </row>
        <row r="852">
          <cell r="B852">
            <v>1101048856</v>
          </cell>
        </row>
        <row r="853">
          <cell r="B853">
            <v>1105782779</v>
          </cell>
        </row>
        <row r="854">
          <cell r="B854">
            <v>1113532508</v>
          </cell>
        </row>
        <row r="855">
          <cell r="B855">
            <v>1118197415</v>
          </cell>
        </row>
        <row r="856">
          <cell r="B856">
            <v>1118530712</v>
          </cell>
        </row>
        <row r="857">
          <cell r="B857">
            <v>1118555816</v>
          </cell>
        </row>
        <row r="858">
          <cell r="B858">
            <v>1140822678</v>
          </cell>
        </row>
        <row r="859">
          <cell r="B859">
            <v>1143829920</v>
          </cell>
        </row>
        <row r="860">
          <cell r="B860">
            <v>1144155541</v>
          </cell>
        </row>
        <row r="861">
          <cell r="B861">
            <v>40038805</v>
          </cell>
        </row>
        <row r="862">
          <cell r="B862">
            <v>40049240</v>
          </cell>
        </row>
      </sheetData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0.39997558519241921"/>
  </sheetPr>
  <dimension ref="A1:AP140"/>
  <sheetViews>
    <sheetView tabSelected="1" view="pageBreakPreview" zoomScaleNormal="100" zoomScaleSheetLayoutView="100" zoomScalePageLayoutView="71" workbookViewId="0">
      <pane xSplit="9" ySplit="9" topLeftCell="J43" activePane="bottomRight" state="frozen"/>
      <selection pane="topRight" activeCell="T1" sqref="T1"/>
      <selection pane="bottomLeft" activeCell="A9" sqref="A9"/>
      <selection pane="bottomRight" activeCell="AN60" sqref="AN60"/>
    </sheetView>
  </sheetViews>
  <sheetFormatPr baseColWidth="10" defaultColWidth="11.42578125" defaultRowHeight="12.75" outlineLevelRow="2" x14ac:dyDescent="0.25"/>
  <cols>
    <col min="1" max="1" width="11.85546875" style="4" hidden="1" customWidth="1"/>
    <col min="2" max="2" width="8.85546875" style="4" hidden="1" customWidth="1"/>
    <col min="3" max="4" width="11.85546875" style="4" hidden="1" customWidth="1"/>
    <col min="5" max="5" width="15.85546875" style="4" hidden="1" customWidth="1"/>
    <col min="6" max="6" width="25.5703125" style="4" hidden="1" customWidth="1"/>
    <col min="7" max="7" width="5.42578125" style="98" customWidth="1"/>
    <col min="8" max="8" width="51.28515625" style="4" customWidth="1"/>
    <col min="9" max="9" width="12.42578125" style="54" customWidth="1"/>
    <col min="10" max="10" width="5.140625" style="4" customWidth="1"/>
    <col min="11" max="11" width="11.7109375" style="4" customWidth="1"/>
    <col min="12" max="12" width="9.7109375" style="4" customWidth="1"/>
    <col min="13" max="13" width="9" style="29" customWidth="1"/>
    <col min="14" max="14" width="13.5703125" style="29" customWidth="1"/>
    <col min="15" max="15" width="10.7109375" style="29" customWidth="1"/>
    <col min="16" max="16" width="11.5703125" style="29" hidden="1" customWidth="1"/>
    <col min="17" max="17" width="7.140625" style="30" hidden="1" customWidth="1"/>
    <col min="18" max="18" width="14.140625" style="31" hidden="1" customWidth="1"/>
    <col min="19" max="19" width="8.5703125" style="4" hidden="1" customWidth="1"/>
    <col min="20" max="20" width="11" style="4" hidden="1" customWidth="1"/>
    <col min="21" max="21" width="9.140625" style="13" hidden="1" customWidth="1"/>
    <col min="22" max="22" width="8.42578125" style="4" hidden="1" customWidth="1"/>
    <col min="23" max="23" width="9" style="4" hidden="1" customWidth="1"/>
    <col min="24" max="24" width="8.5703125" style="4" customWidth="1"/>
    <col min="25" max="25" width="10.7109375" style="4" hidden="1" customWidth="1"/>
    <col min="26" max="26" width="12.7109375" style="4" hidden="1" customWidth="1"/>
    <col min="27" max="27" width="11.7109375" style="4" hidden="1" customWidth="1"/>
    <col min="28" max="28" width="10.5703125" style="4" hidden="1" customWidth="1"/>
    <col min="29" max="29" width="11.42578125" style="4" customWidth="1"/>
    <col min="30" max="30" width="8.42578125" style="4" hidden="1" customWidth="1"/>
    <col min="31" max="31" width="11.140625" style="32" hidden="1" customWidth="1"/>
    <col min="32" max="32" width="10.28515625" style="4" hidden="1" customWidth="1"/>
    <col min="33" max="33" width="13" style="112" hidden="1" customWidth="1"/>
    <col min="34" max="34" width="9.140625" style="4" hidden="1" customWidth="1"/>
    <col min="35" max="35" width="12.140625" style="4" hidden="1" customWidth="1"/>
    <col min="36" max="36" width="10.5703125" style="4" hidden="1" customWidth="1"/>
    <col min="37" max="37" width="7.140625" style="4" hidden="1" customWidth="1"/>
    <col min="38" max="38" width="12.5703125" style="13" customWidth="1"/>
    <col min="39" max="39" width="16.140625" style="13" customWidth="1"/>
    <col min="40" max="40" width="18.85546875" style="72" bestFit="1" customWidth="1"/>
    <col min="41" max="41" width="15.85546875" style="4" hidden="1" customWidth="1"/>
    <col min="42" max="42" width="16.5703125" style="4" hidden="1" customWidth="1"/>
    <col min="43" max="43" width="0" style="4" hidden="1" customWidth="1"/>
    <col min="44" max="16384" width="11.42578125" style="4"/>
  </cols>
  <sheetData>
    <row r="1" spans="1:40" ht="24.75" customHeight="1" x14ac:dyDescent="0.2">
      <c r="A1" s="1">
        <v>2022</v>
      </c>
      <c r="B1" s="40" t="s">
        <v>80</v>
      </c>
      <c r="C1" s="2" t="s">
        <v>0</v>
      </c>
      <c r="D1" s="1">
        <v>2023</v>
      </c>
      <c r="E1" s="3"/>
      <c r="F1" s="3"/>
      <c r="H1" s="5"/>
      <c r="I1" s="6"/>
      <c r="J1" s="7"/>
      <c r="M1" s="8"/>
      <c r="N1" s="8"/>
      <c r="O1" s="8"/>
      <c r="P1" s="8"/>
      <c r="Q1" s="9"/>
      <c r="R1" s="10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2"/>
      <c r="AF1" s="11"/>
      <c r="AG1" s="111"/>
      <c r="AH1" s="11"/>
      <c r="AI1" s="11"/>
    </row>
    <row r="2" spans="1:40" ht="12.95" customHeight="1" x14ac:dyDescent="0.2">
      <c r="A2" s="16">
        <v>1000000</v>
      </c>
      <c r="B2" s="70">
        <v>0.16</v>
      </c>
      <c r="C2" s="17">
        <f>A2*B2</f>
        <v>160000</v>
      </c>
      <c r="D2" s="16">
        <f t="shared" ref="D2:D3" si="0">ROUND(A2+C2,0)</f>
        <v>1160000</v>
      </c>
      <c r="E2" s="18"/>
      <c r="F2" s="18"/>
      <c r="H2" s="5" t="s">
        <v>98</v>
      </c>
      <c r="I2" s="14"/>
      <c r="J2" s="14"/>
      <c r="M2" s="8"/>
      <c r="N2" s="8"/>
      <c r="O2" s="8"/>
      <c r="P2" s="8"/>
      <c r="Q2" s="15"/>
      <c r="R2" s="10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2"/>
      <c r="AF2" s="11"/>
      <c r="AG2" s="111"/>
      <c r="AH2" s="11"/>
      <c r="AI2" s="11"/>
    </row>
    <row r="3" spans="1:40" ht="12.95" customHeight="1" x14ac:dyDescent="0.2">
      <c r="A3" s="16">
        <v>117172</v>
      </c>
      <c r="B3" s="70">
        <v>0.2</v>
      </c>
      <c r="C3" s="17">
        <f>A3*B3</f>
        <v>23434.400000000001</v>
      </c>
      <c r="D3" s="16">
        <f t="shared" si="0"/>
        <v>140606</v>
      </c>
      <c r="E3" s="18"/>
      <c r="F3" s="18"/>
      <c r="H3" s="5"/>
      <c r="I3" s="14"/>
      <c r="J3" s="14"/>
      <c r="M3" s="8"/>
      <c r="N3" s="8"/>
      <c r="O3" s="8"/>
      <c r="P3" s="8"/>
      <c r="Q3" s="15"/>
      <c r="R3" s="10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2"/>
      <c r="AF3" s="11"/>
      <c r="AG3" s="111"/>
      <c r="AH3" s="11"/>
      <c r="AI3" s="11"/>
    </row>
    <row r="4" spans="1:40" ht="14.25" customHeight="1" x14ac:dyDescent="0.25">
      <c r="H4" s="19" t="s">
        <v>1</v>
      </c>
      <c r="I4" s="20"/>
      <c r="J4" s="14"/>
      <c r="K4" s="21"/>
      <c r="L4" s="21"/>
      <c r="M4" s="8"/>
      <c r="N4" s="8"/>
      <c r="O4" s="8"/>
      <c r="P4" s="8"/>
      <c r="Q4" s="15"/>
      <c r="R4" s="10"/>
      <c r="S4" s="11"/>
      <c r="T4" s="22"/>
      <c r="U4" s="11"/>
      <c r="V4" s="11"/>
      <c r="W4" s="11"/>
      <c r="Y4" s="11"/>
      <c r="Z4" s="11"/>
      <c r="AA4" s="11"/>
      <c r="AB4" s="11"/>
      <c r="AC4" s="23" t="s">
        <v>2</v>
      </c>
      <c r="AD4" s="11"/>
      <c r="AE4" s="12"/>
      <c r="AF4" s="11"/>
      <c r="AG4" s="111"/>
      <c r="AH4" s="11"/>
      <c r="AI4" s="11"/>
    </row>
    <row r="5" spans="1:40" ht="9.75" customHeight="1" x14ac:dyDescent="0.25">
      <c r="H5" s="19"/>
      <c r="I5" s="24"/>
      <c r="J5" s="21"/>
      <c r="K5" s="21"/>
      <c r="L5" s="21"/>
      <c r="M5" s="8"/>
      <c r="N5" s="8"/>
      <c r="O5" s="8"/>
      <c r="P5" s="8"/>
      <c r="Q5" s="15"/>
      <c r="R5" s="10"/>
      <c r="S5" s="11"/>
      <c r="T5" s="11"/>
      <c r="U5" s="11"/>
      <c r="V5" s="25" t="s">
        <v>3</v>
      </c>
      <c r="X5" s="11"/>
      <c r="Y5" s="11"/>
      <c r="Z5" s="11"/>
      <c r="AA5" s="26" t="s">
        <v>4</v>
      </c>
      <c r="AB5" s="11"/>
      <c r="AC5" s="11"/>
      <c r="AD5" s="11"/>
      <c r="AE5" s="12"/>
      <c r="AF5" s="11"/>
      <c r="AG5" s="111"/>
      <c r="AH5" s="11"/>
      <c r="AI5" s="11"/>
    </row>
    <row r="6" spans="1:40" ht="1.5" customHeight="1" x14ac:dyDescent="0.25">
      <c r="H6" s="27"/>
      <c r="I6" s="28"/>
      <c r="J6" s="21"/>
      <c r="K6" s="21"/>
      <c r="L6" s="21"/>
      <c r="U6" s="4"/>
    </row>
    <row r="7" spans="1:40" ht="14.25" hidden="1" customHeight="1" thickBot="1" x14ac:dyDescent="0.25">
      <c r="H7" s="19"/>
      <c r="I7" s="28"/>
      <c r="J7" s="21"/>
      <c r="K7" s="21"/>
      <c r="L7" s="21"/>
      <c r="M7" s="8"/>
      <c r="N7" s="33"/>
      <c r="O7" s="8"/>
      <c r="P7" s="8"/>
      <c r="Q7" s="15"/>
      <c r="R7" s="10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2"/>
      <c r="AF7" s="11"/>
      <c r="AG7" s="111"/>
      <c r="AH7" s="11"/>
      <c r="AI7" s="11"/>
    </row>
    <row r="8" spans="1:40" ht="12" customHeight="1" thickBot="1" x14ac:dyDescent="0.3">
      <c r="G8" s="97"/>
      <c r="H8" s="34"/>
      <c r="I8" s="35"/>
      <c r="J8" s="36"/>
      <c r="K8" s="37"/>
      <c r="L8" s="38"/>
      <c r="M8" s="39"/>
      <c r="N8" s="39"/>
      <c r="O8" s="39"/>
      <c r="P8" s="39"/>
      <c r="Q8" s="55"/>
      <c r="R8" s="45"/>
      <c r="S8" s="39" t="s">
        <v>5</v>
      </c>
      <c r="T8" s="56"/>
      <c r="U8" s="56"/>
      <c r="V8" s="56"/>
      <c r="W8" s="56"/>
      <c r="X8" s="43"/>
      <c r="Y8" s="56" t="s">
        <v>6</v>
      </c>
      <c r="Z8" s="56"/>
      <c r="AA8" s="56"/>
      <c r="AB8" s="56"/>
      <c r="AC8" s="43"/>
      <c r="AD8" s="43"/>
      <c r="AE8" s="43"/>
      <c r="AF8" s="43"/>
      <c r="AG8" s="113"/>
      <c r="AH8" s="43"/>
      <c r="AI8" s="43"/>
      <c r="AJ8" s="43"/>
      <c r="AK8" s="43"/>
      <c r="AL8" s="43"/>
      <c r="AM8" s="43"/>
      <c r="AN8" s="73"/>
    </row>
    <row r="9" spans="1:40" ht="39" customHeight="1" thickBot="1" x14ac:dyDescent="0.3">
      <c r="A9" s="103" t="s">
        <v>8</v>
      </c>
      <c r="B9" s="103" t="s">
        <v>80</v>
      </c>
      <c r="C9" s="103" t="s">
        <v>7</v>
      </c>
      <c r="D9" s="103" t="s">
        <v>81</v>
      </c>
      <c r="E9" s="103" t="s">
        <v>9</v>
      </c>
      <c r="F9" s="104" t="s">
        <v>9</v>
      </c>
      <c r="G9" s="40" t="s">
        <v>10</v>
      </c>
      <c r="H9" s="40" t="s">
        <v>11</v>
      </c>
      <c r="I9" s="40" t="s">
        <v>12</v>
      </c>
      <c r="J9" s="41" t="s">
        <v>13</v>
      </c>
      <c r="K9" s="57" t="s">
        <v>14</v>
      </c>
      <c r="L9" s="58" t="s">
        <v>15</v>
      </c>
      <c r="M9" s="41" t="s">
        <v>16</v>
      </c>
      <c r="N9" s="59" t="s">
        <v>17</v>
      </c>
      <c r="O9" s="41" t="s">
        <v>18</v>
      </c>
      <c r="P9" s="60" t="s">
        <v>19</v>
      </c>
      <c r="Q9" s="61" t="s">
        <v>20</v>
      </c>
      <c r="R9" s="62" t="s">
        <v>21</v>
      </c>
      <c r="S9" s="63" t="s">
        <v>22</v>
      </c>
      <c r="T9" s="64" t="s">
        <v>23</v>
      </c>
      <c r="U9" s="65" t="s">
        <v>24</v>
      </c>
      <c r="V9" s="66" t="s">
        <v>25</v>
      </c>
      <c r="W9" s="66" t="s">
        <v>26</v>
      </c>
      <c r="X9" s="41" t="s">
        <v>27</v>
      </c>
      <c r="Y9" s="63" t="s">
        <v>28</v>
      </c>
      <c r="Z9" s="66" t="s">
        <v>29</v>
      </c>
      <c r="AA9" s="66" t="s">
        <v>30</v>
      </c>
      <c r="AB9" s="66" t="s">
        <v>31</v>
      </c>
      <c r="AC9" s="41" t="s">
        <v>32</v>
      </c>
      <c r="AD9" s="67" t="s">
        <v>33</v>
      </c>
      <c r="AE9" s="68" t="s">
        <v>34</v>
      </c>
      <c r="AF9" s="41" t="s">
        <v>35</v>
      </c>
      <c r="AG9" s="114" t="s">
        <v>36</v>
      </c>
      <c r="AH9" s="41" t="s">
        <v>75</v>
      </c>
      <c r="AI9" s="41"/>
      <c r="AJ9" s="41" t="s">
        <v>35</v>
      </c>
      <c r="AK9" s="41" t="s">
        <v>37</v>
      </c>
      <c r="AL9" s="41" t="s">
        <v>38</v>
      </c>
      <c r="AM9" s="42" t="s">
        <v>39</v>
      </c>
      <c r="AN9" s="74" t="s">
        <v>91</v>
      </c>
    </row>
    <row r="10" spans="1:40" s="93" customFormat="1" ht="15" customHeight="1" outlineLevel="2" thickBot="1" x14ac:dyDescent="0.25">
      <c r="A10" s="91">
        <v>1129792</v>
      </c>
      <c r="B10" s="69">
        <v>0.16</v>
      </c>
      <c r="C10" s="94">
        <f t="shared" ref="C10:C48" si="1">A10*B10</f>
        <v>180766.72</v>
      </c>
      <c r="D10" s="94">
        <f t="shared" ref="D10:D48" si="2">ROUND(A10+C10,0)</f>
        <v>1310559</v>
      </c>
      <c r="E10" s="78" t="s">
        <v>41</v>
      </c>
      <c r="F10" s="92" t="s">
        <v>40</v>
      </c>
      <c r="G10" s="96">
        <v>4</v>
      </c>
      <c r="H10" s="79" t="s">
        <v>42</v>
      </c>
      <c r="I10" s="80">
        <f t="shared" ref="I10:I48" si="3">D10</f>
        <v>1310559</v>
      </c>
      <c r="J10" s="81">
        <v>30</v>
      </c>
      <c r="K10" s="82">
        <f t="shared" ref="K10:K48" si="4">I10/30*J10</f>
        <v>1310559</v>
      </c>
      <c r="L10" s="83">
        <f t="shared" ref="L10:L54" si="5">IF(I10&lt;=(D$2*2),(D$3/30*J10),0)</f>
        <v>140606</v>
      </c>
      <c r="M10" s="82">
        <v>0</v>
      </c>
      <c r="N10" s="82">
        <v>0</v>
      </c>
      <c r="O10" s="82">
        <f t="shared" ref="O10:O54" si="6">SUM(K10:N10)</f>
        <v>1451165</v>
      </c>
      <c r="P10" s="82">
        <v>0</v>
      </c>
      <c r="Q10" s="84">
        <f t="shared" ref="Q10:Q48" si="7">+J10</f>
        <v>30</v>
      </c>
      <c r="R10" s="82">
        <f t="shared" ref="R10:R48" si="8">(IF((O10-L10)&lt;D$2/30*Q10,D$2/30*Q10,(O10-L10)))+IF((((P10-((I10+P10)*40%))))&gt;1,(((P10-((I10+P10)*40%)))),0)</f>
        <v>1310559</v>
      </c>
      <c r="S10" s="85">
        <f>CEILING(IF((O10+P10)&gt;($D$2*10),R10*8%,0),100)</f>
        <v>0</v>
      </c>
      <c r="T10" s="85">
        <f t="shared" ref="T10:T13" si="9">CEILING((R10)*12%,100)</f>
        <v>157300</v>
      </c>
      <c r="U10" s="85">
        <f t="shared" ref="U10:U13" si="10">CEILING((R10)*2.436%,100)</f>
        <v>32000</v>
      </c>
      <c r="V10" s="85">
        <f t="shared" ref="V10:V48" si="11">CEILING((R10)*4%,100)</f>
        <v>52500</v>
      </c>
      <c r="W10" s="85">
        <f t="shared" ref="W10:W48" si="12">(R10)*0.17%</f>
        <v>2227.9503</v>
      </c>
      <c r="X10" s="85">
        <f t="shared" ref="X10:X38" si="13">SUM(S10:W10)</f>
        <v>244027.9503</v>
      </c>
      <c r="Y10" s="85">
        <f>(O10-L10)*4.1667%</f>
        <v>54607.061852999992</v>
      </c>
      <c r="Z10" s="85">
        <f t="shared" ref="Z10:Z38" si="14">+O10*8.33333%</f>
        <v>120930.3682945</v>
      </c>
      <c r="AA10" s="85">
        <f t="shared" ref="AA10:AA38" si="15">+O10*8.33333%</f>
        <v>120930.3682945</v>
      </c>
      <c r="AB10" s="85">
        <f t="shared" ref="AB10:AB38" si="16">+O10*1%</f>
        <v>14511.65</v>
      </c>
      <c r="AC10" s="86">
        <f t="shared" ref="AC10:AC54" si="17">SUM(Y10:AB10)</f>
        <v>310979.44844200002</v>
      </c>
      <c r="AD10" s="87">
        <f t="shared" ref="AD10:AD48" si="18">IF(I10&lt;=(D$2*2),50000,0)*0</f>
        <v>0</v>
      </c>
      <c r="AE10" s="88">
        <v>0</v>
      </c>
      <c r="AF10" s="89">
        <f>ROUND(O10+P10+X10+AC10+AD10+AE10,0)</f>
        <v>2006172</v>
      </c>
      <c r="AG10" s="115">
        <f>ROUND((AF10*G10),0)</f>
        <v>8024688</v>
      </c>
      <c r="AH10" s="86">
        <v>0</v>
      </c>
      <c r="AI10" s="86">
        <f t="shared" ref="AI10:AI38" si="19">+AH10*G10</f>
        <v>0</v>
      </c>
      <c r="AJ10" s="86">
        <f t="shared" ref="AJ10:AJ38" si="20">+AF10+AH10</f>
        <v>2006172</v>
      </c>
      <c r="AK10" s="86">
        <f t="shared" ref="AK10:AK48" si="21">+AH10*19%</f>
        <v>0</v>
      </c>
      <c r="AL10" s="86">
        <f t="shared" ref="AL10:AL48" si="22">ROUND(AJ10+AK10,0)</f>
        <v>2006172</v>
      </c>
      <c r="AM10" s="86">
        <f t="shared" ref="AM10:AM29" si="23">AL10*G10</f>
        <v>8024688</v>
      </c>
      <c r="AN10" s="90">
        <f>AM10*7</f>
        <v>56172816</v>
      </c>
    </row>
    <row r="11" spans="1:40" s="93" customFormat="1" ht="15" customHeight="1" outlineLevel="2" thickBot="1" x14ac:dyDescent="0.25">
      <c r="A11" s="91">
        <v>1198067</v>
      </c>
      <c r="B11" s="69">
        <v>0.16</v>
      </c>
      <c r="C11" s="94">
        <f t="shared" si="1"/>
        <v>191690.72</v>
      </c>
      <c r="D11" s="94">
        <f t="shared" si="2"/>
        <v>1389758</v>
      </c>
      <c r="E11" s="78" t="s">
        <v>41</v>
      </c>
      <c r="F11" s="92" t="s">
        <v>40</v>
      </c>
      <c r="G11" s="96">
        <v>516</v>
      </c>
      <c r="H11" s="79" t="s">
        <v>43</v>
      </c>
      <c r="I11" s="80">
        <f t="shared" si="3"/>
        <v>1389758</v>
      </c>
      <c r="J11" s="81">
        <v>30</v>
      </c>
      <c r="K11" s="82">
        <f t="shared" si="4"/>
        <v>1389758</v>
      </c>
      <c r="L11" s="83">
        <f t="shared" si="5"/>
        <v>140606</v>
      </c>
      <c r="M11" s="82">
        <v>0</v>
      </c>
      <c r="N11" s="82">
        <v>0</v>
      </c>
      <c r="O11" s="82">
        <f t="shared" si="6"/>
        <v>1530364</v>
      </c>
      <c r="P11" s="82">
        <v>0</v>
      </c>
      <c r="Q11" s="84">
        <f t="shared" si="7"/>
        <v>30</v>
      </c>
      <c r="R11" s="82">
        <f t="shared" si="8"/>
        <v>1389758</v>
      </c>
      <c r="S11" s="85">
        <f t="shared" ref="S11:S54" si="24">CEILING(IF((O11+P11)&gt;($D$2*10),R11*8%,0),100)</f>
        <v>0</v>
      </c>
      <c r="T11" s="85">
        <f t="shared" si="9"/>
        <v>166800</v>
      </c>
      <c r="U11" s="85">
        <f t="shared" si="10"/>
        <v>33900</v>
      </c>
      <c r="V11" s="85">
        <f t="shared" si="11"/>
        <v>55600</v>
      </c>
      <c r="W11" s="85">
        <f t="shared" si="12"/>
        <v>2362.5886</v>
      </c>
      <c r="X11" s="85">
        <f t="shared" si="13"/>
        <v>258662.58859999999</v>
      </c>
      <c r="Y11" s="85">
        <f>(O11-L11)*4.1667%</f>
        <v>57907.046585999997</v>
      </c>
      <c r="Z11" s="85">
        <f t="shared" si="14"/>
        <v>127530.28232119999</v>
      </c>
      <c r="AA11" s="85">
        <f t="shared" si="15"/>
        <v>127530.28232119999</v>
      </c>
      <c r="AB11" s="85">
        <f t="shared" si="16"/>
        <v>15303.64</v>
      </c>
      <c r="AC11" s="86">
        <f t="shared" si="17"/>
        <v>328271.25122839998</v>
      </c>
      <c r="AD11" s="87">
        <f t="shared" si="18"/>
        <v>0</v>
      </c>
      <c r="AE11" s="88">
        <v>0</v>
      </c>
      <c r="AF11" s="89">
        <f>ROUND(O11+P11+X11+AC11+AD11+AE11,0)</f>
        <v>2117298</v>
      </c>
      <c r="AG11" s="115">
        <f t="shared" ref="AG11:AG38" si="25">ROUND((AF11*G11),0)</f>
        <v>1092525768</v>
      </c>
      <c r="AH11" s="86">
        <v>0</v>
      </c>
      <c r="AI11" s="86">
        <f t="shared" si="19"/>
        <v>0</v>
      </c>
      <c r="AJ11" s="86">
        <f t="shared" si="20"/>
        <v>2117298</v>
      </c>
      <c r="AK11" s="86">
        <f t="shared" si="21"/>
        <v>0</v>
      </c>
      <c r="AL11" s="86">
        <f t="shared" si="22"/>
        <v>2117298</v>
      </c>
      <c r="AM11" s="86">
        <f t="shared" si="23"/>
        <v>1092525768</v>
      </c>
      <c r="AN11" s="90">
        <f t="shared" ref="AN11:AN54" si="26">AM11*7</f>
        <v>7647680376</v>
      </c>
    </row>
    <row r="12" spans="1:40" s="93" customFormat="1" ht="15" customHeight="1" outlineLevel="2" thickBot="1" x14ac:dyDescent="0.25">
      <c r="A12" s="91">
        <v>1198067</v>
      </c>
      <c r="B12" s="69">
        <v>0.16</v>
      </c>
      <c r="C12" s="94">
        <f t="shared" ref="C12" si="27">A12*B12</f>
        <v>191690.72</v>
      </c>
      <c r="D12" s="94">
        <f t="shared" ref="D12" si="28">ROUND(A12+C12,0)</f>
        <v>1389758</v>
      </c>
      <c r="E12" s="78" t="s">
        <v>41</v>
      </c>
      <c r="F12" s="92" t="s">
        <v>40</v>
      </c>
      <c r="G12" s="96">
        <v>4</v>
      </c>
      <c r="H12" s="79" t="s">
        <v>93</v>
      </c>
      <c r="I12" s="80">
        <f t="shared" ref="I12" si="29">D12</f>
        <v>1389758</v>
      </c>
      <c r="J12" s="81">
        <v>30</v>
      </c>
      <c r="K12" s="82">
        <f t="shared" ref="K12" si="30">I12/30*J12</f>
        <v>1389758</v>
      </c>
      <c r="L12" s="83">
        <f t="shared" si="5"/>
        <v>140606</v>
      </c>
      <c r="M12" s="82">
        <v>0</v>
      </c>
      <c r="N12" s="82">
        <v>0</v>
      </c>
      <c r="O12" s="82">
        <f t="shared" si="6"/>
        <v>1530364</v>
      </c>
      <c r="P12" s="82">
        <v>0</v>
      </c>
      <c r="Q12" s="84">
        <f t="shared" ref="Q12" si="31">+J12</f>
        <v>30</v>
      </c>
      <c r="R12" s="82">
        <f t="shared" ref="R12" si="32">(IF((O12-L12)&lt;D$2/30*Q12,D$2/30*Q12,(O12-L12)))+IF((((P12-((I12+P12)*40%))))&gt;1,(((P12-((I12+P12)*40%)))),0)</f>
        <v>1389758</v>
      </c>
      <c r="S12" s="85">
        <f t="shared" si="24"/>
        <v>0</v>
      </c>
      <c r="T12" s="85">
        <f t="shared" ref="T12" si="33">CEILING((R12)*12%,100)</f>
        <v>166800</v>
      </c>
      <c r="U12" s="85">
        <f>CEILING((R12)*4.35%,100)</f>
        <v>60500</v>
      </c>
      <c r="V12" s="85">
        <f t="shared" ref="V12" si="34">CEILING((R12)*4%,100)</f>
        <v>55600</v>
      </c>
      <c r="W12" s="85">
        <f t="shared" ref="W12" si="35">(R12)*0.17%</f>
        <v>2362.5886</v>
      </c>
      <c r="X12" s="85">
        <f t="shared" si="13"/>
        <v>285262.58860000002</v>
      </c>
      <c r="Y12" s="85">
        <f>(O12-L12)*4.1667%</f>
        <v>57907.046585999997</v>
      </c>
      <c r="Z12" s="85">
        <f t="shared" si="14"/>
        <v>127530.28232119999</v>
      </c>
      <c r="AA12" s="85">
        <f t="shared" si="15"/>
        <v>127530.28232119999</v>
      </c>
      <c r="AB12" s="85">
        <f t="shared" si="16"/>
        <v>15303.64</v>
      </c>
      <c r="AC12" s="86">
        <f t="shared" si="17"/>
        <v>328271.25122839998</v>
      </c>
      <c r="AD12" s="87">
        <f t="shared" si="18"/>
        <v>0</v>
      </c>
      <c r="AE12" s="88">
        <v>0</v>
      </c>
      <c r="AF12" s="89">
        <f t="shared" ref="AF12:AF54" si="36">ROUND(O12+P12+X12+AC12+AD12+AE12,0)</f>
        <v>2143898</v>
      </c>
      <c r="AG12" s="115">
        <f t="shared" si="25"/>
        <v>8575592</v>
      </c>
      <c r="AH12" s="86">
        <v>0</v>
      </c>
      <c r="AI12" s="86">
        <f t="shared" si="19"/>
        <v>0</v>
      </c>
      <c r="AJ12" s="86">
        <f t="shared" si="20"/>
        <v>2143898</v>
      </c>
      <c r="AK12" s="86">
        <f t="shared" ref="AK12" si="37">+AH12*19%</f>
        <v>0</v>
      </c>
      <c r="AL12" s="86">
        <f t="shared" ref="AL12" si="38">ROUND(AJ12+AK12,0)</f>
        <v>2143898</v>
      </c>
      <c r="AM12" s="86">
        <f t="shared" si="23"/>
        <v>8575592</v>
      </c>
      <c r="AN12" s="90">
        <f t="shared" si="26"/>
        <v>60029144</v>
      </c>
    </row>
    <row r="13" spans="1:40" s="93" customFormat="1" ht="15" customHeight="1" outlineLevel="2" thickBot="1" x14ac:dyDescent="0.25">
      <c r="A13" s="91">
        <v>1258507</v>
      </c>
      <c r="B13" s="69">
        <v>0.16</v>
      </c>
      <c r="C13" s="94">
        <f t="shared" si="1"/>
        <v>201361.12</v>
      </c>
      <c r="D13" s="94">
        <f t="shared" si="2"/>
        <v>1459868</v>
      </c>
      <c r="E13" s="78" t="s">
        <v>41</v>
      </c>
      <c r="F13" s="92" t="s">
        <v>40</v>
      </c>
      <c r="G13" s="96">
        <v>1</v>
      </c>
      <c r="H13" s="79" t="s">
        <v>44</v>
      </c>
      <c r="I13" s="80">
        <f t="shared" si="3"/>
        <v>1459868</v>
      </c>
      <c r="J13" s="81">
        <v>30</v>
      </c>
      <c r="K13" s="82">
        <f t="shared" si="4"/>
        <v>1459868</v>
      </c>
      <c r="L13" s="83">
        <f t="shared" si="5"/>
        <v>140606</v>
      </c>
      <c r="M13" s="82">
        <v>0</v>
      </c>
      <c r="N13" s="82">
        <v>0</v>
      </c>
      <c r="O13" s="82">
        <f t="shared" si="6"/>
        <v>1600474</v>
      </c>
      <c r="P13" s="82">
        <v>0</v>
      </c>
      <c r="Q13" s="84">
        <f t="shared" si="7"/>
        <v>30</v>
      </c>
      <c r="R13" s="82">
        <f t="shared" si="8"/>
        <v>1459868</v>
      </c>
      <c r="S13" s="85">
        <f t="shared" si="24"/>
        <v>0</v>
      </c>
      <c r="T13" s="85">
        <f t="shared" si="9"/>
        <v>175200</v>
      </c>
      <c r="U13" s="85">
        <f t="shared" si="10"/>
        <v>35600</v>
      </c>
      <c r="V13" s="85">
        <f t="shared" si="11"/>
        <v>58400</v>
      </c>
      <c r="W13" s="85">
        <f t="shared" si="12"/>
        <v>2481.7756000000004</v>
      </c>
      <c r="X13" s="85">
        <f t="shared" si="13"/>
        <v>271681.77559999999</v>
      </c>
      <c r="Y13" s="85">
        <f>(O13-L13)*4.1667%</f>
        <v>60828.319955999992</v>
      </c>
      <c r="Z13" s="85">
        <f t="shared" si="14"/>
        <v>133372.77998419999</v>
      </c>
      <c r="AA13" s="85">
        <f t="shared" si="15"/>
        <v>133372.77998419999</v>
      </c>
      <c r="AB13" s="85">
        <f t="shared" si="16"/>
        <v>16004.74</v>
      </c>
      <c r="AC13" s="86">
        <f t="shared" si="17"/>
        <v>343578.6199244</v>
      </c>
      <c r="AD13" s="87">
        <f t="shared" si="18"/>
        <v>0</v>
      </c>
      <c r="AE13" s="88">
        <v>0</v>
      </c>
      <c r="AF13" s="89">
        <f t="shared" si="36"/>
        <v>2215734</v>
      </c>
      <c r="AG13" s="115">
        <f t="shared" si="25"/>
        <v>2215734</v>
      </c>
      <c r="AH13" s="86">
        <v>0</v>
      </c>
      <c r="AI13" s="86">
        <f t="shared" si="19"/>
        <v>0</v>
      </c>
      <c r="AJ13" s="86">
        <f t="shared" si="20"/>
        <v>2215734</v>
      </c>
      <c r="AK13" s="86">
        <f t="shared" si="21"/>
        <v>0</v>
      </c>
      <c r="AL13" s="86">
        <f t="shared" si="22"/>
        <v>2215734</v>
      </c>
      <c r="AM13" s="86">
        <f t="shared" si="23"/>
        <v>2215734</v>
      </c>
      <c r="AN13" s="90">
        <f t="shared" si="26"/>
        <v>15510138</v>
      </c>
    </row>
    <row r="14" spans="1:40" s="93" customFormat="1" ht="15" customHeight="1" outlineLevel="2" thickBot="1" x14ac:dyDescent="0.25">
      <c r="A14" s="91">
        <v>1197051</v>
      </c>
      <c r="B14" s="69">
        <v>0.16</v>
      </c>
      <c r="C14" s="94">
        <f t="shared" si="1"/>
        <v>191528.16</v>
      </c>
      <c r="D14" s="94">
        <f t="shared" si="2"/>
        <v>1388579</v>
      </c>
      <c r="E14" s="78" t="s">
        <v>41</v>
      </c>
      <c r="F14" s="92" t="s">
        <v>40</v>
      </c>
      <c r="G14" s="96">
        <v>7</v>
      </c>
      <c r="H14" s="79" t="s">
        <v>45</v>
      </c>
      <c r="I14" s="80">
        <f t="shared" si="3"/>
        <v>1388579</v>
      </c>
      <c r="J14" s="81">
        <v>30</v>
      </c>
      <c r="K14" s="82">
        <f t="shared" si="4"/>
        <v>1388579</v>
      </c>
      <c r="L14" s="83">
        <f t="shared" si="5"/>
        <v>140606</v>
      </c>
      <c r="M14" s="82">
        <v>0</v>
      </c>
      <c r="N14" s="82">
        <v>0</v>
      </c>
      <c r="O14" s="82">
        <f t="shared" si="6"/>
        <v>1529185</v>
      </c>
      <c r="P14" s="82">
        <v>0</v>
      </c>
      <c r="Q14" s="84">
        <f t="shared" si="7"/>
        <v>30</v>
      </c>
      <c r="R14" s="82">
        <f t="shared" si="8"/>
        <v>1388579</v>
      </c>
      <c r="S14" s="85">
        <f t="shared" si="24"/>
        <v>0</v>
      </c>
      <c r="T14" s="85">
        <f>CEILING((R14)*12%,100)+CEILING((R14)*10%,100)</f>
        <v>305600</v>
      </c>
      <c r="U14" s="85">
        <f>CEILING((R14)*6.96%,100)</f>
        <v>96700</v>
      </c>
      <c r="V14" s="85">
        <f t="shared" si="11"/>
        <v>55600</v>
      </c>
      <c r="W14" s="85">
        <f t="shared" si="12"/>
        <v>2360.5843</v>
      </c>
      <c r="X14" s="85">
        <f t="shared" si="13"/>
        <v>460260.58429999999</v>
      </c>
      <c r="Y14" s="85">
        <f>((O14-L14)*4.1667%)*2</f>
        <v>115715.84238599999</v>
      </c>
      <c r="Z14" s="85">
        <f t="shared" si="14"/>
        <v>127432.0323605</v>
      </c>
      <c r="AA14" s="85">
        <f t="shared" si="15"/>
        <v>127432.0323605</v>
      </c>
      <c r="AB14" s="85">
        <f t="shared" si="16"/>
        <v>15291.85</v>
      </c>
      <c r="AC14" s="86">
        <f t="shared" si="17"/>
        <v>385871.75710699998</v>
      </c>
      <c r="AD14" s="87">
        <f t="shared" si="18"/>
        <v>0</v>
      </c>
      <c r="AE14" s="88">
        <v>0</v>
      </c>
      <c r="AF14" s="89">
        <f t="shared" si="36"/>
        <v>2375317</v>
      </c>
      <c r="AG14" s="115">
        <f t="shared" si="25"/>
        <v>16627219</v>
      </c>
      <c r="AH14" s="86">
        <v>0</v>
      </c>
      <c r="AI14" s="86">
        <f t="shared" si="19"/>
        <v>0</v>
      </c>
      <c r="AJ14" s="86">
        <f t="shared" si="20"/>
        <v>2375317</v>
      </c>
      <c r="AK14" s="86">
        <f t="shared" si="21"/>
        <v>0</v>
      </c>
      <c r="AL14" s="86">
        <f t="shared" si="22"/>
        <v>2375317</v>
      </c>
      <c r="AM14" s="86">
        <f t="shared" si="23"/>
        <v>16627219</v>
      </c>
      <c r="AN14" s="90">
        <f t="shared" si="26"/>
        <v>116390533</v>
      </c>
    </row>
    <row r="15" spans="1:40" s="93" customFormat="1" ht="15" customHeight="1" outlineLevel="2" thickBot="1" x14ac:dyDescent="0.25">
      <c r="A15" s="91">
        <v>1197051</v>
      </c>
      <c r="B15" s="69">
        <v>0.16</v>
      </c>
      <c r="C15" s="94">
        <f t="shared" si="1"/>
        <v>191528.16</v>
      </c>
      <c r="D15" s="94">
        <f t="shared" si="2"/>
        <v>1388579</v>
      </c>
      <c r="E15" s="78" t="s">
        <v>41</v>
      </c>
      <c r="F15" s="92" t="s">
        <v>40</v>
      </c>
      <c r="G15" s="96">
        <v>14</v>
      </c>
      <c r="H15" s="79" t="s">
        <v>46</v>
      </c>
      <c r="I15" s="80">
        <f t="shared" si="3"/>
        <v>1388579</v>
      </c>
      <c r="J15" s="81">
        <v>30</v>
      </c>
      <c r="K15" s="82">
        <f t="shared" si="4"/>
        <v>1388579</v>
      </c>
      <c r="L15" s="83">
        <f t="shared" si="5"/>
        <v>140606</v>
      </c>
      <c r="M15" s="82">
        <v>0</v>
      </c>
      <c r="N15" s="82">
        <v>0</v>
      </c>
      <c r="O15" s="82">
        <f t="shared" si="6"/>
        <v>1529185</v>
      </c>
      <c r="P15" s="82">
        <v>0</v>
      </c>
      <c r="Q15" s="84">
        <f t="shared" si="7"/>
        <v>30</v>
      </c>
      <c r="R15" s="82">
        <f t="shared" si="8"/>
        <v>1388579</v>
      </c>
      <c r="S15" s="85">
        <f t="shared" si="24"/>
        <v>0</v>
      </c>
      <c r="T15" s="85">
        <f t="shared" ref="T15:T33" si="39">CEILING((R15)*12%,100)</f>
        <v>166700</v>
      </c>
      <c r="U15" s="85">
        <f>CEILING((R15)*2.436%,100)</f>
        <v>33900</v>
      </c>
      <c r="V15" s="85">
        <f t="shared" si="11"/>
        <v>55600</v>
      </c>
      <c r="W15" s="85">
        <f t="shared" si="12"/>
        <v>2360.5843</v>
      </c>
      <c r="X15" s="85">
        <f t="shared" si="13"/>
        <v>258560.58429999999</v>
      </c>
      <c r="Y15" s="85">
        <f t="shared" ref="Y15:Y33" si="40">(O15-L15)*4.1667%</f>
        <v>57857.921192999995</v>
      </c>
      <c r="Z15" s="85">
        <f t="shared" si="14"/>
        <v>127432.0323605</v>
      </c>
      <c r="AA15" s="85">
        <f t="shared" si="15"/>
        <v>127432.0323605</v>
      </c>
      <c r="AB15" s="85">
        <f t="shared" si="16"/>
        <v>15291.85</v>
      </c>
      <c r="AC15" s="86">
        <f t="shared" si="17"/>
        <v>328013.835914</v>
      </c>
      <c r="AD15" s="87">
        <f t="shared" si="18"/>
        <v>0</v>
      </c>
      <c r="AE15" s="88">
        <v>0</v>
      </c>
      <c r="AF15" s="89">
        <f t="shared" si="36"/>
        <v>2115759</v>
      </c>
      <c r="AG15" s="115">
        <f t="shared" si="25"/>
        <v>29620626</v>
      </c>
      <c r="AH15" s="86">
        <v>0</v>
      </c>
      <c r="AI15" s="86">
        <f t="shared" si="19"/>
        <v>0</v>
      </c>
      <c r="AJ15" s="86">
        <f t="shared" si="20"/>
        <v>2115759</v>
      </c>
      <c r="AK15" s="86">
        <f t="shared" si="21"/>
        <v>0</v>
      </c>
      <c r="AL15" s="86">
        <f t="shared" si="22"/>
        <v>2115759</v>
      </c>
      <c r="AM15" s="86">
        <f t="shared" si="23"/>
        <v>29620626</v>
      </c>
      <c r="AN15" s="90">
        <f t="shared" si="26"/>
        <v>207344382</v>
      </c>
    </row>
    <row r="16" spans="1:40" s="93" customFormat="1" ht="15" customHeight="1" outlineLevel="2" thickBot="1" x14ac:dyDescent="0.25">
      <c r="A16" s="91">
        <v>2539086</v>
      </c>
      <c r="B16" s="69">
        <v>0.1</v>
      </c>
      <c r="C16" s="94">
        <f t="shared" si="1"/>
        <v>253908.6</v>
      </c>
      <c r="D16" s="94">
        <f t="shared" si="2"/>
        <v>2792995</v>
      </c>
      <c r="E16" s="78" t="s">
        <v>41</v>
      </c>
      <c r="F16" s="92" t="s">
        <v>40</v>
      </c>
      <c r="G16" s="96">
        <v>1</v>
      </c>
      <c r="H16" s="79" t="s">
        <v>47</v>
      </c>
      <c r="I16" s="80">
        <f t="shared" si="3"/>
        <v>2792995</v>
      </c>
      <c r="J16" s="81">
        <v>30</v>
      </c>
      <c r="K16" s="82">
        <f t="shared" si="4"/>
        <v>2792995</v>
      </c>
      <c r="L16" s="83">
        <f t="shared" si="5"/>
        <v>0</v>
      </c>
      <c r="M16" s="82">
        <v>0</v>
      </c>
      <c r="N16" s="82">
        <v>0</v>
      </c>
      <c r="O16" s="82">
        <f t="shared" si="6"/>
        <v>2792995</v>
      </c>
      <c r="P16" s="82">
        <v>0</v>
      </c>
      <c r="Q16" s="84">
        <f t="shared" si="7"/>
        <v>30</v>
      </c>
      <c r="R16" s="82">
        <f t="shared" si="8"/>
        <v>2792995</v>
      </c>
      <c r="S16" s="85">
        <f t="shared" si="24"/>
        <v>0</v>
      </c>
      <c r="T16" s="85">
        <f t="shared" si="39"/>
        <v>335200</v>
      </c>
      <c r="U16" s="85">
        <f>CEILING((R16)*2.436%,100)</f>
        <v>68100</v>
      </c>
      <c r="V16" s="85">
        <f t="shared" si="11"/>
        <v>111800</v>
      </c>
      <c r="W16" s="85">
        <f t="shared" si="12"/>
        <v>4748.0915000000005</v>
      </c>
      <c r="X16" s="85">
        <f t="shared" si="13"/>
        <v>519848.09149999998</v>
      </c>
      <c r="Y16" s="85">
        <f t="shared" si="40"/>
        <v>116375.72266499999</v>
      </c>
      <c r="Z16" s="85">
        <f t="shared" si="14"/>
        <v>232749.49023349999</v>
      </c>
      <c r="AA16" s="85">
        <f t="shared" si="15"/>
        <v>232749.49023349999</v>
      </c>
      <c r="AB16" s="85">
        <f t="shared" si="16"/>
        <v>27929.95</v>
      </c>
      <c r="AC16" s="86">
        <f t="shared" si="17"/>
        <v>609804.65313199989</v>
      </c>
      <c r="AD16" s="87">
        <f t="shared" si="18"/>
        <v>0</v>
      </c>
      <c r="AE16" s="88">
        <v>0</v>
      </c>
      <c r="AF16" s="89">
        <f t="shared" si="36"/>
        <v>3922648</v>
      </c>
      <c r="AG16" s="115">
        <f t="shared" si="25"/>
        <v>3922648</v>
      </c>
      <c r="AH16" s="86">
        <v>0</v>
      </c>
      <c r="AI16" s="86">
        <f t="shared" si="19"/>
        <v>0</v>
      </c>
      <c r="AJ16" s="86">
        <f t="shared" si="20"/>
        <v>3922648</v>
      </c>
      <c r="AK16" s="86">
        <f t="shared" si="21"/>
        <v>0</v>
      </c>
      <c r="AL16" s="86">
        <f t="shared" si="22"/>
        <v>3922648</v>
      </c>
      <c r="AM16" s="86">
        <f t="shared" si="23"/>
        <v>3922648</v>
      </c>
      <c r="AN16" s="90">
        <f t="shared" si="26"/>
        <v>27458536</v>
      </c>
    </row>
    <row r="17" spans="1:40" s="93" customFormat="1" ht="15" customHeight="1" outlineLevel="2" thickBot="1" x14ac:dyDescent="0.25">
      <c r="A17" s="91">
        <v>2287524</v>
      </c>
      <c r="B17" s="118">
        <v>0.16</v>
      </c>
      <c r="C17" s="94">
        <f t="shared" si="1"/>
        <v>366003.84</v>
      </c>
      <c r="D17" s="94">
        <f t="shared" si="2"/>
        <v>2653528</v>
      </c>
      <c r="E17" s="78" t="s">
        <v>41</v>
      </c>
      <c r="F17" s="92" t="s">
        <v>40</v>
      </c>
      <c r="G17" s="96">
        <v>20</v>
      </c>
      <c r="H17" s="79" t="s">
        <v>48</v>
      </c>
      <c r="I17" s="80">
        <f t="shared" si="3"/>
        <v>2653528</v>
      </c>
      <c r="J17" s="81">
        <v>30</v>
      </c>
      <c r="K17" s="82">
        <f t="shared" si="4"/>
        <v>2653528</v>
      </c>
      <c r="L17" s="83">
        <f t="shared" si="5"/>
        <v>0</v>
      </c>
      <c r="M17" s="82">
        <v>0</v>
      </c>
      <c r="N17" s="82">
        <v>0</v>
      </c>
      <c r="O17" s="82">
        <f t="shared" si="6"/>
        <v>2653528</v>
      </c>
      <c r="P17" s="82">
        <v>0</v>
      </c>
      <c r="Q17" s="84">
        <f t="shared" si="7"/>
        <v>30</v>
      </c>
      <c r="R17" s="82">
        <f t="shared" si="8"/>
        <v>2653528</v>
      </c>
      <c r="S17" s="85">
        <f t="shared" si="24"/>
        <v>0</v>
      </c>
      <c r="T17" s="85">
        <f t="shared" si="39"/>
        <v>318500</v>
      </c>
      <c r="U17" s="85">
        <f>CEILING((R17)*2.436%,100)</f>
        <v>64700</v>
      </c>
      <c r="V17" s="85">
        <f t="shared" si="11"/>
        <v>106200</v>
      </c>
      <c r="W17" s="85">
        <f t="shared" si="12"/>
        <v>4510.9976000000006</v>
      </c>
      <c r="X17" s="85">
        <f t="shared" si="13"/>
        <v>493910.9976</v>
      </c>
      <c r="Y17" s="85">
        <f t="shared" si="40"/>
        <v>110564.55117599999</v>
      </c>
      <c r="Z17" s="85">
        <f t="shared" si="14"/>
        <v>221127.2448824</v>
      </c>
      <c r="AA17" s="85">
        <f t="shared" si="15"/>
        <v>221127.2448824</v>
      </c>
      <c r="AB17" s="85">
        <f t="shared" si="16"/>
        <v>26535.279999999999</v>
      </c>
      <c r="AC17" s="86">
        <f t="shared" si="17"/>
        <v>579354.32094080001</v>
      </c>
      <c r="AD17" s="87">
        <f t="shared" si="18"/>
        <v>0</v>
      </c>
      <c r="AE17" s="88">
        <v>0</v>
      </c>
      <c r="AF17" s="89">
        <f t="shared" si="36"/>
        <v>3726793</v>
      </c>
      <c r="AG17" s="115">
        <f t="shared" si="25"/>
        <v>74535860</v>
      </c>
      <c r="AH17" s="86">
        <v>0</v>
      </c>
      <c r="AI17" s="86">
        <f t="shared" si="19"/>
        <v>0</v>
      </c>
      <c r="AJ17" s="86">
        <f t="shared" si="20"/>
        <v>3726793</v>
      </c>
      <c r="AK17" s="86">
        <f t="shared" si="21"/>
        <v>0</v>
      </c>
      <c r="AL17" s="86">
        <f t="shared" si="22"/>
        <v>3726793</v>
      </c>
      <c r="AM17" s="86">
        <f t="shared" si="23"/>
        <v>74535860</v>
      </c>
      <c r="AN17" s="90">
        <f t="shared" si="26"/>
        <v>521751020</v>
      </c>
    </row>
    <row r="18" spans="1:40" s="93" customFormat="1" ht="15" customHeight="1" outlineLevel="2" thickBot="1" x14ac:dyDescent="0.25">
      <c r="A18" s="91">
        <v>3200000</v>
      </c>
      <c r="B18" s="69">
        <v>0.1</v>
      </c>
      <c r="C18" s="94">
        <f t="shared" si="1"/>
        <v>320000</v>
      </c>
      <c r="D18" s="94">
        <f t="shared" si="2"/>
        <v>3520000</v>
      </c>
      <c r="E18" s="78" t="s">
        <v>41</v>
      </c>
      <c r="F18" s="92" t="s">
        <v>40</v>
      </c>
      <c r="G18" s="96">
        <v>1</v>
      </c>
      <c r="H18" s="79" t="s">
        <v>49</v>
      </c>
      <c r="I18" s="80">
        <f t="shared" si="3"/>
        <v>3520000</v>
      </c>
      <c r="J18" s="81">
        <v>30</v>
      </c>
      <c r="K18" s="82">
        <f>I18/30*J18</f>
        <v>3520000</v>
      </c>
      <c r="L18" s="83">
        <f t="shared" si="5"/>
        <v>0</v>
      </c>
      <c r="M18" s="82">
        <v>0</v>
      </c>
      <c r="N18" s="82">
        <v>0</v>
      </c>
      <c r="O18" s="82">
        <f t="shared" si="6"/>
        <v>3520000</v>
      </c>
      <c r="P18" s="82">
        <v>0</v>
      </c>
      <c r="Q18" s="84">
        <f t="shared" si="7"/>
        <v>30</v>
      </c>
      <c r="R18" s="82">
        <f t="shared" si="8"/>
        <v>3520000</v>
      </c>
      <c r="S18" s="85">
        <f t="shared" si="24"/>
        <v>0</v>
      </c>
      <c r="T18" s="85">
        <f t="shared" si="39"/>
        <v>422400</v>
      </c>
      <c r="U18" s="85">
        <f>CEILING((R18)*2.436%,100)</f>
        <v>85800</v>
      </c>
      <c r="V18" s="85">
        <f t="shared" si="11"/>
        <v>140800</v>
      </c>
      <c r="W18" s="85">
        <f t="shared" si="12"/>
        <v>5984</v>
      </c>
      <c r="X18" s="85">
        <f t="shared" si="13"/>
        <v>654984</v>
      </c>
      <c r="Y18" s="85">
        <f t="shared" si="40"/>
        <v>146667.84</v>
      </c>
      <c r="Z18" s="85">
        <f t="shared" si="14"/>
        <v>293333.21600000001</v>
      </c>
      <c r="AA18" s="85">
        <f t="shared" si="15"/>
        <v>293333.21600000001</v>
      </c>
      <c r="AB18" s="85">
        <f t="shared" si="16"/>
        <v>35200</v>
      </c>
      <c r="AC18" s="86">
        <f t="shared" si="17"/>
        <v>768534.272</v>
      </c>
      <c r="AD18" s="87">
        <f t="shared" si="18"/>
        <v>0</v>
      </c>
      <c r="AE18" s="88">
        <v>0</v>
      </c>
      <c r="AF18" s="89">
        <f t="shared" si="36"/>
        <v>4943518</v>
      </c>
      <c r="AG18" s="115">
        <f t="shared" si="25"/>
        <v>4943518</v>
      </c>
      <c r="AH18" s="86">
        <v>0</v>
      </c>
      <c r="AI18" s="86">
        <f t="shared" si="19"/>
        <v>0</v>
      </c>
      <c r="AJ18" s="86">
        <f t="shared" si="20"/>
        <v>4943518</v>
      </c>
      <c r="AK18" s="86">
        <f t="shared" si="21"/>
        <v>0</v>
      </c>
      <c r="AL18" s="86">
        <f t="shared" si="22"/>
        <v>4943518</v>
      </c>
      <c r="AM18" s="86">
        <f t="shared" si="23"/>
        <v>4943518</v>
      </c>
      <c r="AN18" s="90">
        <f t="shared" si="26"/>
        <v>34604626</v>
      </c>
    </row>
    <row r="19" spans="1:40" s="93" customFormat="1" ht="15" customHeight="1" outlineLevel="2" thickBot="1" x14ac:dyDescent="0.25">
      <c r="A19" s="91"/>
      <c r="B19" s="69"/>
      <c r="C19" s="94"/>
      <c r="D19" s="94"/>
      <c r="E19" s="78" t="s">
        <v>41</v>
      </c>
      <c r="F19" s="92"/>
      <c r="G19" s="96">
        <v>1</v>
      </c>
      <c r="H19" s="79" t="s">
        <v>87</v>
      </c>
      <c r="I19" s="80">
        <v>4175960</v>
      </c>
      <c r="J19" s="81">
        <v>30</v>
      </c>
      <c r="K19" s="82">
        <f t="shared" ref="K19:K20" si="41">I19/30*J19</f>
        <v>4175959.9999999995</v>
      </c>
      <c r="L19" s="83">
        <f t="shared" si="5"/>
        <v>0</v>
      </c>
      <c r="M19" s="82">
        <v>0</v>
      </c>
      <c r="N19" s="82">
        <v>0</v>
      </c>
      <c r="O19" s="82">
        <f t="shared" si="6"/>
        <v>4175959.9999999995</v>
      </c>
      <c r="P19" s="82">
        <v>0</v>
      </c>
      <c r="Q19" s="84">
        <f t="shared" si="7"/>
        <v>30</v>
      </c>
      <c r="R19" s="82">
        <f t="shared" si="8"/>
        <v>4175959.9999999995</v>
      </c>
      <c r="S19" s="85">
        <f t="shared" si="24"/>
        <v>0</v>
      </c>
      <c r="T19" s="85">
        <f t="shared" si="39"/>
        <v>501200</v>
      </c>
      <c r="U19" s="85">
        <f t="shared" ref="U19:U20" si="42">CEILING((R19)*2.436%,100)</f>
        <v>101800</v>
      </c>
      <c r="V19" s="85">
        <f t="shared" si="11"/>
        <v>167100</v>
      </c>
      <c r="W19" s="85">
        <f t="shared" si="12"/>
        <v>7099.1319999999996</v>
      </c>
      <c r="X19" s="85">
        <f t="shared" si="13"/>
        <v>777199.13199999998</v>
      </c>
      <c r="Y19" s="85">
        <f t="shared" si="40"/>
        <v>173999.72531999997</v>
      </c>
      <c r="Z19" s="85">
        <f t="shared" si="14"/>
        <v>347996.52746799996</v>
      </c>
      <c r="AA19" s="85">
        <f t="shared" si="15"/>
        <v>347996.52746799996</v>
      </c>
      <c r="AB19" s="85">
        <f t="shared" si="16"/>
        <v>41759.599999999999</v>
      </c>
      <c r="AC19" s="86">
        <f t="shared" si="17"/>
        <v>911752.38025599986</v>
      </c>
      <c r="AD19" s="87">
        <f t="shared" si="18"/>
        <v>0</v>
      </c>
      <c r="AE19" s="88">
        <v>0</v>
      </c>
      <c r="AF19" s="89">
        <f t="shared" si="36"/>
        <v>5864912</v>
      </c>
      <c r="AG19" s="115">
        <f t="shared" si="25"/>
        <v>5864912</v>
      </c>
      <c r="AH19" s="86">
        <v>0</v>
      </c>
      <c r="AI19" s="86">
        <f t="shared" si="19"/>
        <v>0</v>
      </c>
      <c r="AJ19" s="86">
        <f t="shared" si="20"/>
        <v>5864912</v>
      </c>
      <c r="AK19" s="86">
        <f t="shared" si="21"/>
        <v>0</v>
      </c>
      <c r="AL19" s="86">
        <f t="shared" si="22"/>
        <v>5864912</v>
      </c>
      <c r="AM19" s="86">
        <f t="shared" si="23"/>
        <v>5864912</v>
      </c>
      <c r="AN19" s="90">
        <f t="shared" si="26"/>
        <v>41054384</v>
      </c>
    </row>
    <row r="20" spans="1:40" s="93" customFormat="1" ht="15" customHeight="1" outlineLevel="2" thickBot="1" x14ac:dyDescent="0.25">
      <c r="A20" s="91"/>
      <c r="B20" s="69"/>
      <c r="C20" s="94"/>
      <c r="D20" s="94"/>
      <c r="E20" s="78" t="s">
        <v>41</v>
      </c>
      <c r="F20" s="92"/>
      <c r="G20" s="96">
        <v>1</v>
      </c>
      <c r="H20" s="79" t="s">
        <v>88</v>
      </c>
      <c r="I20" s="80">
        <v>4175960</v>
      </c>
      <c r="J20" s="81">
        <v>30</v>
      </c>
      <c r="K20" s="82">
        <f t="shared" si="41"/>
        <v>4175959.9999999995</v>
      </c>
      <c r="L20" s="83">
        <f t="shared" si="5"/>
        <v>0</v>
      </c>
      <c r="M20" s="82">
        <v>0</v>
      </c>
      <c r="N20" s="82">
        <v>0</v>
      </c>
      <c r="O20" s="82">
        <f t="shared" si="6"/>
        <v>4175959.9999999995</v>
      </c>
      <c r="P20" s="82">
        <v>0</v>
      </c>
      <c r="Q20" s="84">
        <f t="shared" si="7"/>
        <v>30</v>
      </c>
      <c r="R20" s="82">
        <f t="shared" si="8"/>
        <v>4175959.9999999995</v>
      </c>
      <c r="S20" s="85">
        <f t="shared" si="24"/>
        <v>0</v>
      </c>
      <c r="T20" s="85">
        <f t="shared" si="39"/>
        <v>501200</v>
      </c>
      <c r="U20" s="85">
        <f t="shared" si="42"/>
        <v>101800</v>
      </c>
      <c r="V20" s="85">
        <f t="shared" si="11"/>
        <v>167100</v>
      </c>
      <c r="W20" s="85">
        <f t="shared" si="12"/>
        <v>7099.1319999999996</v>
      </c>
      <c r="X20" s="85">
        <f t="shared" si="13"/>
        <v>777199.13199999998</v>
      </c>
      <c r="Y20" s="85">
        <f t="shared" si="40"/>
        <v>173999.72531999997</v>
      </c>
      <c r="Z20" s="85">
        <f t="shared" si="14"/>
        <v>347996.52746799996</v>
      </c>
      <c r="AA20" s="85">
        <f t="shared" si="15"/>
        <v>347996.52746799996</v>
      </c>
      <c r="AB20" s="85">
        <f t="shared" si="16"/>
        <v>41759.599999999999</v>
      </c>
      <c r="AC20" s="86">
        <f t="shared" si="17"/>
        <v>911752.38025599986</v>
      </c>
      <c r="AD20" s="87">
        <f t="shared" si="18"/>
        <v>0</v>
      </c>
      <c r="AE20" s="88">
        <v>0</v>
      </c>
      <c r="AF20" s="89">
        <f t="shared" si="36"/>
        <v>5864912</v>
      </c>
      <c r="AG20" s="115">
        <f t="shared" si="25"/>
        <v>5864912</v>
      </c>
      <c r="AH20" s="86">
        <v>0</v>
      </c>
      <c r="AI20" s="86">
        <f t="shared" si="19"/>
        <v>0</v>
      </c>
      <c r="AJ20" s="86">
        <f t="shared" si="20"/>
        <v>5864912</v>
      </c>
      <c r="AK20" s="86">
        <f t="shared" si="21"/>
        <v>0</v>
      </c>
      <c r="AL20" s="86">
        <f t="shared" si="22"/>
        <v>5864912</v>
      </c>
      <c r="AM20" s="86">
        <f t="shared" si="23"/>
        <v>5864912</v>
      </c>
      <c r="AN20" s="90">
        <f t="shared" si="26"/>
        <v>41054384</v>
      </c>
    </row>
    <row r="21" spans="1:40" s="93" customFormat="1" ht="15" customHeight="1" outlineLevel="2" thickBot="1" x14ac:dyDescent="0.25">
      <c r="A21" s="91">
        <v>1396898</v>
      </c>
      <c r="B21" s="69">
        <v>0.16</v>
      </c>
      <c r="C21" s="94">
        <f t="shared" si="1"/>
        <v>223503.68</v>
      </c>
      <c r="D21" s="94">
        <f t="shared" si="2"/>
        <v>1620402</v>
      </c>
      <c r="E21" s="78" t="s">
        <v>41</v>
      </c>
      <c r="F21" s="92" t="s">
        <v>40</v>
      </c>
      <c r="G21" s="96">
        <v>6</v>
      </c>
      <c r="H21" s="79" t="s">
        <v>50</v>
      </c>
      <c r="I21" s="80">
        <f t="shared" si="3"/>
        <v>1620402</v>
      </c>
      <c r="J21" s="81">
        <v>30</v>
      </c>
      <c r="K21" s="82">
        <f t="shared" si="4"/>
        <v>1620402</v>
      </c>
      <c r="L21" s="83">
        <f t="shared" si="5"/>
        <v>140606</v>
      </c>
      <c r="M21" s="82">
        <v>0</v>
      </c>
      <c r="N21" s="82">
        <v>0</v>
      </c>
      <c r="O21" s="82">
        <f t="shared" si="6"/>
        <v>1761008</v>
      </c>
      <c r="P21" s="82">
        <v>0</v>
      </c>
      <c r="Q21" s="84">
        <f t="shared" si="7"/>
        <v>30</v>
      </c>
      <c r="R21" s="82">
        <f t="shared" si="8"/>
        <v>1620402</v>
      </c>
      <c r="S21" s="85">
        <f t="shared" si="24"/>
        <v>0</v>
      </c>
      <c r="T21" s="85">
        <f t="shared" si="39"/>
        <v>194500</v>
      </c>
      <c r="U21" s="85">
        <f>CEILING((R21)*4.35%,100)</f>
        <v>70500</v>
      </c>
      <c r="V21" s="85">
        <f t="shared" si="11"/>
        <v>64900</v>
      </c>
      <c r="W21" s="85">
        <f t="shared" si="12"/>
        <v>2754.6834000000003</v>
      </c>
      <c r="X21" s="85">
        <f t="shared" si="13"/>
        <v>332654.68339999998</v>
      </c>
      <c r="Y21" s="85">
        <f t="shared" si="40"/>
        <v>67517.290133999995</v>
      </c>
      <c r="Z21" s="85">
        <f t="shared" si="14"/>
        <v>146750.60796639998</v>
      </c>
      <c r="AA21" s="85">
        <f t="shared" si="15"/>
        <v>146750.60796639998</v>
      </c>
      <c r="AB21" s="85">
        <f t="shared" si="16"/>
        <v>17610.080000000002</v>
      </c>
      <c r="AC21" s="86">
        <f t="shared" si="17"/>
        <v>378628.5860668</v>
      </c>
      <c r="AD21" s="87">
        <f t="shared" si="18"/>
        <v>0</v>
      </c>
      <c r="AE21" s="88">
        <v>0</v>
      </c>
      <c r="AF21" s="89">
        <f t="shared" si="36"/>
        <v>2472291</v>
      </c>
      <c r="AG21" s="115">
        <f t="shared" si="25"/>
        <v>14833746</v>
      </c>
      <c r="AH21" s="86">
        <v>0</v>
      </c>
      <c r="AI21" s="86">
        <f t="shared" si="19"/>
        <v>0</v>
      </c>
      <c r="AJ21" s="86">
        <f t="shared" si="20"/>
        <v>2472291</v>
      </c>
      <c r="AK21" s="86">
        <f t="shared" si="21"/>
        <v>0</v>
      </c>
      <c r="AL21" s="86">
        <f t="shared" si="22"/>
        <v>2472291</v>
      </c>
      <c r="AM21" s="86">
        <f t="shared" si="23"/>
        <v>14833746</v>
      </c>
      <c r="AN21" s="90">
        <f t="shared" si="26"/>
        <v>103836222</v>
      </c>
    </row>
    <row r="22" spans="1:40" s="93" customFormat="1" ht="15" customHeight="1" outlineLevel="2" thickBot="1" x14ac:dyDescent="0.25">
      <c r="A22" s="91">
        <v>4066061</v>
      </c>
      <c r="B22" s="69">
        <v>0</v>
      </c>
      <c r="C22" s="94">
        <f t="shared" si="1"/>
        <v>0</v>
      </c>
      <c r="D22" s="94">
        <f t="shared" si="2"/>
        <v>4066061</v>
      </c>
      <c r="E22" s="78" t="s">
        <v>41</v>
      </c>
      <c r="F22" s="92" t="s">
        <v>40</v>
      </c>
      <c r="G22" s="96">
        <v>1</v>
      </c>
      <c r="H22" s="79" t="s">
        <v>85</v>
      </c>
      <c r="I22" s="80">
        <f t="shared" si="3"/>
        <v>4066061</v>
      </c>
      <c r="J22" s="81">
        <v>30</v>
      </c>
      <c r="K22" s="82">
        <f t="shared" si="4"/>
        <v>4066061</v>
      </c>
      <c r="L22" s="83">
        <f t="shared" si="5"/>
        <v>0</v>
      </c>
      <c r="M22" s="82">
        <v>0</v>
      </c>
      <c r="N22" s="82">
        <v>0</v>
      </c>
      <c r="O22" s="82">
        <f t="shared" si="6"/>
        <v>4066061</v>
      </c>
      <c r="P22" s="82">
        <v>0</v>
      </c>
      <c r="Q22" s="84">
        <f t="shared" si="7"/>
        <v>30</v>
      </c>
      <c r="R22" s="82">
        <f t="shared" si="8"/>
        <v>4066061</v>
      </c>
      <c r="S22" s="85">
        <f t="shared" si="24"/>
        <v>0</v>
      </c>
      <c r="T22" s="85">
        <f t="shared" si="39"/>
        <v>488000</v>
      </c>
      <c r="U22" s="85">
        <f t="shared" ref="U22:U32" si="43">CEILING((R22)*2.436%,100)</f>
        <v>99100</v>
      </c>
      <c r="V22" s="85">
        <f t="shared" si="11"/>
        <v>162700</v>
      </c>
      <c r="W22" s="85">
        <f t="shared" si="12"/>
        <v>6912.3037000000004</v>
      </c>
      <c r="X22" s="85">
        <f t="shared" si="13"/>
        <v>756712.30370000005</v>
      </c>
      <c r="Y22" s="85">
        <f t="shared" si="40"/>
        <v>169420.56368699999</v>
      </c>
      <c r="Z22" s="85">
        <f t="shared" si="14"/>
        <v>338838.28113129997</v>
      </c>
      <c r="AA22" s="85">
        <f t="shared" si="15"/>
        <v>338838.28113129997</v>
      </c>
      <c r="AB22" s="85">
        <f t="shared" si="16"/>
        <v>40660.61</v>
      </c>
      <c r="AC22" s="86">
        <f t="shared" si="17"/>
        <v>887757.7359496</v>
      </c>
      <c r="AD22" s="87">
        <f t="shared" si="18"/>
        <v>0</v>
      </c>
      <c r="AE22" s="88">
        <v>0</v>
      </c>
      <c r="AF22" s="89">
        <f t="shared" si="36"/>
        <v>5710531</v>
      </c>
      <c r="AG22" s="115">
        <f t="shared" si="25"/>
        <v>5710531</v>
      </c>
      <c r="AH22" s="86">
        <v>0</v>
      </c>
      <c r="AI22" s="86">
        <f t="shared" si="19"/>
        <v>0</v>
      </c>
      <c r="AJ22" s="86">
        <f t="shared" si="20"/>
        <v>5710531</v>
      </c>
      <c r="AK22" s="86">
        <f t="shared" si="21"/>
        <v>0</v>
      </c>
      <c r="AL22" s="86">
        <f t="shared" si="22"/>
        <v>5710531</v>
      </c>
      <c r="AM22" s="86">
        <f t="shared" si="23"/>
        <v>5710531</v>
      </c>
      <c r="AN22" s="90">
        <f t="shared" si="26"/>
        <v>39973717</v>
      </c>
    </row>
    <row r="23" spans="1:40" s="93" customFormat="1" ht="24.75" customHeight="1" outlineLevel="2" thickBot="1" x14ac:dyDescent="0.3">
      <c r="A23" s="91">
        <v>5434297</v>
      </c>
      <c r="B23" s="69">
        <v>0.06</v>
      </c>
      <c r="C23" s="94">
        <f t="shared" si="1"/>
        <v>326057.82</v>
      </c>
      <c r="D23" s="94">
        <f t="shared" si="2"/>
        <v>5760355</v>
      </c>
      <c r="E23" s="78" t="s">
        <v>41</v>
      </c>
      <c r="F23" s="92" t="s">
        <v>40</v>
      </c>
      <c r="G23" s="96">
        <v>1</v>
      </c>
      <c r="H23" s="105" t="s">
        <v>89</v>
      </c>
      <c r="I23" s="80">
        <f t="shared" si="3"/>
        <v>5760355</v>
      </c>
      <c r="J23" s="81">
        <v>30</v>
      </c>
      <c r="K23" s="82">
        <f t="shared" si="4"/>
        <v>5760355</v>
      </c>
      <c r="L23" s="83">
        <f t="shared" si="5"/>
        <v>0</v>
      </c>
      <c r="M23" s="82">
        <v>0</v>
      </c>
      <c r="N23" s="82">
        <v>0</v>
      </c>
      <c r="O23" s="82">
        <f t="shared" si="6"/>
        <v>5760355</v>
      </c>
      <c r="P23" s="82">
        <v>0</v>
      </c>
      <c r="Q23" s="84">
        <f t="shared" si="7"/>
        <v>30</v>
      </c>
      <c r="R23" s="82">
        <f t="shared" si="8"/>
        <v>5760355</v>
      </c>
      <c r="S23" s="85">
        <f t="shared" si="24"/>
        <v>0</v>
      </c>
      <c r="T23" s="85">
        <f t="shared" si="39"/>
        <v>691300</v>
      </c>
      <c r="U23" s="85">
        <f t="shared" si="43"/>
        <v>140400</v>
      </c>
      <c r="V23" s="85">
        <f t="shared" si="11"/>
        <v>230500</v>
      </c>
      <c r="W23" s="85">
        <f t="shared" si="12"/>
        <v>9792.6035000000011</v>
      </c>
      <c r="X23" s="85">
        <f t="shared" si="13"/>
        <v>1071992.6035</v>
      </c>
      <c r="Y23" s="85">
        <f t="shared" si="40"/>
        <v>240016.71178499996</v>
      </c>
      <c r="Z23" s="85">
        <f t="shared" si="14"/>
        <v>480029.39132150001</v>
      </c>
      <c r="AA23" s="85">
        <f t="shared" si="15"/>
        <v>480029.39132150001</v>
      </c>
      <c r="AB23" s="85">
        <f t="shared" si="16"/>
        <v>57603.55</v>
      </c>
      <c r="AC23" s="86">
        <f t="shared" si="17"/>
        <v>1257679.044428</v>
      </c>
      <c r="AD23" s="87">
        <f t="shared" si="18"/>
        <v>0</v>
      </c>
      <c r="AE23" s="88">
        <v>0</v>
      </c>
      <c r="AF23" s="89">
        <f t="shared" si="36"/>
        <v>8090027</v>
      </c>
      <c r="AG23" s="115">
        <f t="shared" si="25"/>
        <v>8090027</v>
      </c>
      <c r="AH23" s="86">
        <v>0</v>
      </c>
      <c r="AI23" s="86">
        <f t="shared" si="19"/>
        <v>0</v>
      </c>
      <c r="AJ23" s="86">
        <f t="shared" si="20"/>
        <v>8090027</v>
      </c>
      <c r="AK23" s="86">
        <f t="shared" si="21"/>
        <v>0</v>
      </c>
      <c r="AL23" s="86">
        <f t="shared" si="22"/>
        <v>8090027</v>
      </c>
      <c r="AM23" s="86">
        <f t="shared" si="23"/>
        <v>8090027</v>
      </c>
      <c r="AN23" s="90">
        <f t="shared" si="26"/>
        <v>56630189</v>
      </c>
    </row>
    <row r="24" spans="1:40" s="93" customFormat="1" ht="15" customHeight="1" outlineLevel="2" thickBot="1" x14ac:dyDescent="0.25">
      <c r="A24" s="91">
        <v>3052470</v>
      </c>
      <c r="B24" s="69">
        <v>0.1</v>
      </c>
      <c r="C24" s="94">
        <f t="shared" ref="C24" si="44">A24*B24</f>
        <v>305247</v>
      </c>
      <c r="D24" s="94">
        <f t="shared" ref="D24" si="45">ROUND(A24+C24,0)</f>
        <v>3357717</v>
      </c>
      <c r="E24" s="78" t="s">
        <v>41</v>
      </c>
      <c r="F24" s="92" t="s">
        <v>40</v>
      </c>
      <c r="G24" s="96">
        <v>1</v>
      </c>
      <c r="H24" s="79" t="s">
        <v>96</v>
      </c>
      <c r="I24" s="80">
        <f t="shared" ref="I24" si="46">D24</f>
        <v>3357717</v>
      </c>
      <c r="J24" s="81">
        <v>30</v>
      </c>
      <c r="K24" s="82">
        <f t="shared" ref="K24" si="47">I24/30*J24</f>
        <v>3357717</v>
      </c>
      <c r="L24" s="83">
        <f t="shared" si="5"/>
        <v>0</v>
      </c>
      <c r="M24" s="82">
        <v>0</v>
      </c>
      <c r="N24" s="82">
        <v>0</v>
      </c>
      <c r="O24" s="82">
        <f t="shared" si="6"/>
        <v>3357717</v>
      </c>
      <c r="P24" s="82">
        <v>0</v>
      </c>
      <c r="Q24" s="84">
        <f t="shared" ref="Q24" si="48">+J24</f>
        <v>30</v>
      </c>
      <c r="R24" s="82">
        <f t="shared" ref="R24" si="49">(IF((O24-L24)&lt;D$2/30*Q24,D$2/30*Q24,(O24-L24)))+IF((((P24-((I24+P24)*40%))))&gt;1,(((P24-((I24+P24)*40%)))),0)</f>
        <v>3357717</v>
      </c>
      <c r="S24" s="85">
        <f t="shared" ref="S24" si="50">CEILING(IF((O24+P24)&gt;($D$2*10),R24*8%,0),100)</f>
        <v>0</v>
      </c>
      <c r="T24" s="85">
        <f t="shared" ref="T24" si="51">CEILING((R24)*12%,100)</f>
        <v>403000</v>
      </c>
      <c r="U24" s="85">
        <f t="shared" ref="U24" si="52">CEILING((R24)*2.436%,100)</f>
        <v>81800</v>
      </c>
      <c r="V24" s="85">
        <f t="shared" ref="V24" si="53">CEILING((R24)*4%,100)</f>
        <v>134400</v>
      </c>
      <c r="W24" s="85">
        <f t="shared" ref="W24" si="54">(R24)*0.17%</f>
        <v>5708.1189000000004</v>
      </c>
      <c r="X24" s="85">
        <f t="shared" ref="X24" si="55">SUM(S24:W24)</f>
        <v>624908.1189</v>
      </c>
      <c r="Y24" s="85">
        <f t="shared" ref="Y24" si="56">(O24-L24)*4.1667%</f>
        <v>139905.99423899999</v>
      </c>
      <c r="Z24" s="85">
        <f t="shared" ref="Z24" si="57">+O24*8.33333%</f>
        <v>279809.63807609997</v>
      </c>
      <c r="AA24" s="85">
        <f t="shared" ref="AA24" si="58">+O24*8.33333%</f>
        <v>279809.63807609997</v>
      </c>
      <c r="AB24" s="85">
        <f t="shared" ref="AB24" si="59">+O24*1%</f>
        <v>33577.17</v>
      </c>
      <c r="AC24" s="86">
        <f t="shared" si="17"/>
        <v>733102.44039120001</v>
      </c>
      <c r="AD24" s="87">
        <f t="shared" ref="AD24" si="60">IF(I24&lt;=(D$2*2),50000,0)*0</f>
        <v>0</v>
      </c>
      <c r="AE24" s="88">
        <v>0</v>
      </c>
      <c r="AF24" s="89">
        <f t="shared" ref="AF24" si="61">ROUND(O24+P24+X24+AC24+AD24+AE24,0)</f>
        <v>4715728</v>
      </c>
      <c r="AG24" s="115">
        <f t="shared" ref="AG24" si="62">ROUND((AF24*G24),0)</f>
        <v>4715728</v>
      </c>
      <c r="AH24" s="86">
        <v>0</v>
      </c>
      <c r="AI24" s="86">
        <f t="shared" ref="AI24" si="63">+AH24*G24</f>
        <v>0</v>
      </c>
      <c r="AJ24" s="86">
        <f t="shared" ref="AJ24" si="64">+AF24+AH24</f>
        <v>4715728</v>
      </c>
      <c r="AK24" s="86">
        <f t="shared" ref="AK24" si="65">+AH24*19%</f>
        <v>0</v>
      </c>
      <c r="AL24" s="86">
        <f t="shared" ref="AL24" si="66">ROUND(AJ24+AK24,0)</f>
        <v>4715728</v>
      </c>
      <c r="AM24" s="86">
        <f t="shared" ref="AM24" si="67">AL24*G24</f>
        <v>4715728</v>
      </c>
      <c r="AN24" s="90">
        <f t="shared" si="26"/>
        <v>33010096</v>
      </c>
    </row>
    <row r="25" spans="1:40" s="93" customFormat="1" ht="15" customHeight="1" outlineLevel="2" thickBot="1" x14ac:dyDescent="0.25">
      <c r="A25" s="91">
        <v>3052470</v>
      </c>
      <c r="B25" s="69">
        <v>0.1</v>
      </c>
      <c r="C25" s="94">
        <f t="shared" si="1"/>
        <v>305247</v>
      </c>
      <c r="D25" s="94">
        <f t="shared" si="2"/>
        <v>3357717</v>
      </c>
      <c r="E25" s="78" t="s">
        <v>41</v>
      </c>
      <c r="F25" s="92" t="s">
        <v>40</v>
      </c>
      <c r="G25" s="96">
        <v>3</v>
      </c>
      <c r="H25" s="79" t="s">
        <v>95</v>
      </c>
      <c r="I25" s="80">
        <f t="shared" si="3"/>
        <v>3357717</v>
      </c>
      <c r="J25" s="81">
        <v>30</v>
      </c>
      <c r="K25" s="82">
        <f t="shared" si="4"/>
        <v>3357717</v>
      </c>
      <c r="L25" s="83">
        <f t="shared" si="5"/>
        <v>0</v>
      </c>
      <c r="M25" s="82">
        <v>0</v>
      </c>
      <c r="N25" s="82">
        <v>0</v>
      </c>
      <c r="O25" s="82">
        <f t="shared" si="6"/>
        <v>3357717</v>
      </c>
      <c r="P25" s="82">
        <v>0</v>
      </c>
      <c r="Q25" s="84">
        <f t="shared" si="7"/>
        <v>30</v>
      </c>
      <c r="R25" s="82">
        <f t="shared" si="8"/>
        <v>3357717</v>
      </c>
      <c r="S25" s="85">
        <f t="shared" si="24"/>
        <v>0</v>
      </c>
      <c r="T25" s="85">
        <f t="shared" si="39"/>
        <v>403000</v>
      </c>
      <c r="U25" s="85">
        <f t="shared" si="43"/>
        <v>81800</v>
      </c>
      <c r="V25" s="85">
        <f t="shared" si="11"/>
        <v>134400</v>
      </c>
      <c r="W25" s="85">
        <f t="shared" si="12"/>
        <v>5708.1189000000004</v>
      </c>
      <c r="X25" s="85">
        <f t="shared" si="13"/>
        <v>624908.1189</v>
      </c>
      <c r="Y25" s="85">
        <f t="shared" si="40"/>
        <v>139905.99423899999</v>
      </c>
      <c r="Z25" s="85">
        <f t="shared" si="14"/>
        <v>279809.63807609997</v>
      </c>
      <c r="AA25" s="85">
        <f t="shared" si="15"/>
        <v>279809.63807609997</v>
      </c>
      <c r="AB25" s="85">
        <f t="shared" si="16"/>
        <v>33577.17</v>
      </c>
      <c r="AC25" s="86">
        <f t="shared" si="17"/>
        <v>733102.44039120001</v>
      </c>
      <c r="AD25" s="87">
        <f t="shared" si="18"/>
        <v>0</v>
      </c>
      <c r="AE25" s="88">
        <v>0</v>
      </c>
      <c r="AF25" s="89">
        <f t="shared" si="36"/>
        <v>4715728</v>
      </c>
      <c r="AG25" s="115">
        <f t="shared" si="25"/>
        <v>14147184</v>
      </c>
      <c r="AH25" s="86">
        <v>0</v>
      </c>
      <c r="AI25" s="86">
        <f t="shared" si="19"/>
        <v>0</v>
      </c>
      <c r="AJ25" s="86">
        <f t="shared" si="20"/>
        <v>4715728</v>
      </c>
      <c r="AK25" s="86">
        <f t="shared" si="21"/>
        <v>0</v>
      </c>
      <c r="AL25" s="86">
        <f t="shared" si="22"/>
        <v>4715728</v>
      </c>
      <c r="AM25" s="86">
        <f t="shared" si="23"/>
        <v>14147184</v>
      </c>
      <c r="AN25" s="90">
        <f t="shared" si="26"/>
        <v>99030288</v>
      </c>
    </row>
    <row r="26" spans="1:40" s="93" customFormat="1" ht="15" customHeight="1" outlineLevel="2" thickBot="1" x14ac:dyDescent="0.25">
      <c r="A26" s="91">
        <v>9000000</v>
      </c>
      <c r="B26" s="69">
        <v>0</v>
      </c>
      <c r="C26" s="94">
        <f t="shared" si="1"/>
        <v>0</v>
      </c>
      <c r="D26" s="94">
        <f t="shared" si="2"/>
        <v>9000000</v>
      </c>
      <c r="E26" s="78" t="s">
        <v>41</v>
      </c>
      <c r="F26" s="92"/>
      <c r="G26" s="96">
        <v>1</v>
      </c>
      <c r="H26" s="79" t="s">
        <v>82</v>
      </c>
      <c r="I26" s="80">
        <v>9000000</v>
      </c>
      <c r="J26" s="81">
        <v>30</v>
      </c>
      <c r="K26" s="82">
        <f t="shared" si="4"/>
        <v>9000000</v>
      </c>
      <c r="L26" s="83">
        <f t="shared" si="5"/>
        <v>0</v>
      </c>
      <c r="M26" s="82">
        <v>0</v>
      </c>
      <c r="N26" s="82">
        <v>0</v>
      </c>
      <c r="O26" s="82">
        <f t="shared" si="6"/>
        <v>9000000</v>
      </c>
      <c r="P26" s="82">
        <v>0</v>
      </c>
      <c r="Q26" s="84">
        <f t="shared" si="7"/>
        <v>30</v>
      </c>
      <c r="R26" s="82">
        <f t="shared" si="8"/>
        <v>9000000</v>
      </c>
      <c r="S26" s="85">
        <f t="shared" si="24"/>
        <v>0</v>
      </c>
      <c r="T26" s="85">
        <f t="shared" si="39"/>
        <v>1080000</v>
      </c>
      <c r="U26" s="85">
        <f t="shared" si="43"/>
        <v>219300</v>
      </c>
      <c r="V26" s="85">
        <f t="shared" si="11"/>
        <v>360000</v>
      </c>
      <c r="W26" s="85">
        <f t="shared" si="12"/>
        <v>15300.000000000002</v>
      </c>
      <c r="X26" s="85">
        <f t="shared" si="13"/>
        <v>1674600</v>
      </c>
      <c r="Y26" s="85">
        <f t="shared" si="40"/>
        <v>375002.99999999994</v>
      </c>
      <c r="Z26" s="85">
        <f t="shared" si="14"/>
        <v>749999.7</v>
      </c>
      <c r="AA26" s="85">
        <f t="shared" si="15"/>
        <v>749999.7</v>
      </c>
      <c r="AB26" s="85">
        <f t="shared" si="16"/>
        <v>90000</v>
      </c>
      <c r="AC26" s="86">
        <f t="shared" si="17"/>
        <v>1965002.4</v>
      </c>
      <c r="AD26" s="87">
        <f t="shared" si="18"/>
        <v>0</v>
      </c>
      <c r="AE26" s="88">
        <v>0</v>
      </c>
      <c r="AF26" s="89">
        <f t="shared" si="36"/>
        <v>12639602</v>
      </c>
      <c r="AG26" s="115">
        <f t="shared" si="25"/>
        <v>12639602</v>
      </c>
      <c r="AH26" s="86">
        <v>0</v>
      </c>
      <c r="AI26" s="86">
        <f t="shared" si="19"/>
        <v>0</v>
      </c>
      <c r="AJ26" s="86">
        <f t="shared" si="20"/>
        <v>12639602</v>
      </c>
      <c r="AK26" s="86">
        <f t="shared" si="21"/>
        <v>0</v>
      </c>
      <c r="AL26" s="86">
        <f t="shared" si="22"/>
        <v>12639602</v>
      </c>
      <c r="AM26" s="86">
        <f t="shared" si="23"/>
        <v>12639602</v>
      </c>
      <c r="AN26" s="90">
        <f t="shared" si="26"/>
        <v>88477214</v>
      </c>
    </row>
    <row r="27" spans="1:40" s="93" customFormat="1" ht="15" customHeight="1" outlineLevel="2" thickBot="1" x14ac:dyDescent="0.25">
      <c r="A27" s="91">
        <v>9000000</v>
      </c>
      <c r="B27" s="69">
        <v>0</v>
      </c>
      <c r="C27" s="94">
        <f t="shared" si="1"/>
        <v>0</v>
      </c>
      <c r="D27" s="94">
        <f t="shared" si="2"/>
        <v>9000000</v>
      </c>
      <c r="E27" s="78" t="s">
        <v>41</v>
      </c>
      <c r="F27" s="92" t="s">
        <v>40</v>
      </c>
      <c r="G27" s="96">
        <v>1</v>
      </c>
      <c r="H27" s="79" t="s">
        <v>83</v>
      </c>
      <c r="I27" s="80">
        <f t="shared" si="3"/>
        <v>9000000</v>
      </c>
      <c r="J27" s="81">
        <v>30</v>
      </c>
      <c r="K27" s="82">
        <f t="shared" si="4"/>
        <v>9000000</v>
      </c>
      <c r="L27" s="83">
        <f t="shared" si="5"/>
        <v>0</v>
      </c>
      <c r="M27" s="82">
        <v>0</v>
      </c>
      <c r="N27" s="82">
        <v>0</v>
      </c>
      <c r="O27" s="82">
        <f t="shared" si="6"/>
        <v>9000000</v>
      </c>
      <c r="P27" s="82">
        <v>0</v>
      </c>
      <c r="Q27" s="84">
        <f t="shared" si="7"/>
        <v>30</v>
      </c>
      <c r="R27" s="82">
        <f t="shared" si="8"/>
        <v>9000000</v>
      </c>
      <c r="S27" s="85">
        <f t="shared" si="24"/>
        <v>0</v>
      </c>
      <c r="T27" s="85">
        <f t="shared" si="39"/>
        <v>1080000</v>
      </c>
      <c r="U27" s="85">
        <f t="shared" si="43"/>
        <v>219300</v>
      </c>
      <c r="V27" s="85">
        <f t="shared" si="11"/>
        <v>360000</v>
      </c>
      <c r="W27" s="85">
        <f t="shared" si="12"/>
        <v>15300.000000000002</v>
      </c>
      <c r="X27" s="85">
        <f t="shared" si="13"/>
        <v>1674600</v>
      </c>
      <c r="Y27" s="85">
        <f t="shared" si="40"/>
        <v>375002.99999999994</v>
      </c>
      <c r="Z27" s="85">
        <f t="shared" si="14"/>
        <v>749999.7</v>
      </c>
      <c r="AA27" s="85">
        <f t="shared" si="15"/>
        <v>749999.7</v>
      </c>
      <c r="AB27" s="85">
        <f t="shared" si="16"/>
        <v>90000</v>
      </c>
      <c r="AC27" s="86">
        <f t="shared" si="17"/>
        <v>1965002.4</v>
      </c>
      <c r="AD27" s="87">
        <f t="shared" si="18"/>
        <v>0</v>
      </c>
      <c r="AE27" s="88">
        <v>0</v>
      </c>
      <c r="AF27" s="89">
        <f t="shared" si="36"/>
        <v>12639602</v>
      </c>
      <c r="AG27" s="115">
        <f t="shared" si="25"/>
        <v>12639602</v>
      </c>
      <c r="AH27" s="86">
        <v>0</v>
      </c>
      <c r="AI27" s="86">
        <f t="shared" si="19"/>
        <v>0</v>
      </c>
      <c r="AJ27" s="86">
        <f t="shared" si="20"/>
        <v>12639602</v>
      </c>
      <c r="AK27" s="86">
        <f t="shared" si="21"/>
        <v>0</v>
      </c>
      <c r="AL27" s="86">
        <f t="shared" si="22"/>
        <v>12639602</v>
      </c>
      <c r="AM27" s="86">
        <f t="shared" si="23"/>
        <v>12639602</v>
      </c>
      <c r="AN27" s="90">
        <f t="shared" si="26"/>
        <v>88477214</v>
      </c>
    </row>
    <row r="28" spans="1:40" s="93" customFormat="1" ht="15" customHeight="1" outlineLevel="2" thickBot="1" x14ac:dyDescent="0.25">
      <c r="A28" s="91">
        <v>3004400</v>
      </c>
      <c r="B28" s="69">
        <v>0.1</v>
      </c>
      <c r="C28" s="94">
        <f t="shared" si="1"/>
        <v>300440</v>
      </c>
      <c r="D28" s="94">
        <f t="shared" si="2"/>
        <v>3304840</v>
      </c>
      <c r="E28" s="78" t="s">
        <v>41</v>
      </c>
      <c r="F28" s="92" t="s">
        <v>40</v>
      </c>
      <c r="G28" s="96">
        <v>1</v>
      </c>
      <c r="H28" s="79" t="s">
        <v>78</v>
      </c>
      <c r="I28" s="80">
        <f t="shared" si="3"/>
        <v>3304840</v>
      </c>
      <c r="J28" s="81">
        <v>30</v>
      </c>
      <c r="K28" s="82">
        <f t="shared" si="4"/>
        <v>3304840</v>
      </c>
      <c r="L28" s="83">
        <f t="shared" si="5"/>
        <v>0</v>
      </c>
      <c r="M28" s="82">
        <v>0</v>
      </c>
      <c r="N28" s="82">
        <v>0</v>
      </c>
      <c r="O28" s="82">
        <f t="shared" si="6"/>
        <v>3304840</v>
      </c>
      <c r="P28" s="82">
        <v>0</v>
      </c>
      <c r="Q28" s="84">
        <f t="shared" si="7"/>
        <v>30</v>
      </c>
      <c r="R28" s="82">
        <f t="shared" si="8"/>
        <v>3304840</v>
      </c>
      <c r="S28" s="85">
        <f t="shared" si="24"/>
        <v>0</v>
      </c>
      <c r="T28" s="85">
        <f t="shared" si="39"/>
        <v>396600</v>
      </c>
      <c r="U28" s="85">
        <f t="shared" si="43"/>
        <v>80600</v>
      </c>
      <c r="V28" s="85">
        <f t="shared" si="11"/>
        <v>132200</v>
      </c>
      <c r="W28" s="85">
        <f t="shared" si="12"/>
        <v>5618.2280000000001</v>
      </c>
      <c r="X28" s="85">
        <f t="shared" si="13"/>
        <v>615018.228</v>
      </c>
      <c r="Y28" s="85">
        <f t="shared" si="40"/>
        <v>137702.76827999999</v>
      </c>
      <c r="Z28" s="85">
        <f t="shared" si="14"/>
        <v>275403.22317199997</v>
      </c>
      <c r="AA28" s="85">
        <f t="shared" si="15"/>
        <v>275403.22317199997</v>
      </c>
      <c r="AB28" s="85">
        <f t="shared" si="16"/>
        <v>33048.400000000001</v>
      </c>
      <c r="AC28" s="86">
        <f t="shared" si="17"/>
        <v>721557.61462400004</v>
      </c>
      <c r="AD28" s="87">
        <f t="shared" si="18"/>
        <v>0</v>
      </c>
      <c r="AE28" s="88">
        <v>0</v>
      </c>
      <c r="AF28" s="89">
        <f t="shared" si="36"/>
        <v>4641416</v>
      </c>
      <c r="AG28" s="115">
        <f t="shared" si="25"/>
        <v>4641416</v>
      </c>
      <c r="AH28" s="86">
        <v>0</v>
      </c>
      <c r="AI28" s="86">
        <f t="shared" si="19"/>
        <v>0</v>
      </c>
      <c r="AJ28" s="86">
        <f t="shared" si="20"/>
        <v>4641416</v>
      </c>
      <c r="AK28" s="86">
        <f t="shared" si="21"/>
        <v>0</v>
      </c>
      <c r="AL28" s="86">
        <f t="shared" si="22"/>
        <v>4641416</v>
      </c>
      <c r="AM28" s="86">
        <f t="shared" si="23"/>
        <v>4641416</v>
      </c>
      <c r="AN28" s="90">
        <f t="shared" si="26"/>
        <v>32489912</v>
      </c>
    </row>
    <row r="29" spans="1:40" s="93" customFormat="1" ht="15" customHeight="1" outlineLevel="2" thickBot="1" x14ac:dyDescent="0.25">
      <c r="A29" s="91"/>
      <c r="B29" s="69"/>
      <c r="C29" s="94">
        <f t="shared" si="1"/>
        <v>0</v>
      </c>
      <c r="D29" s="94"/>
      <c r="E29" s="78" t="s">
        <v>41</v>
      </c>
      <c r="F29" s="92" t="s">
        <v>40</v>
      </c>
      <c r="G29" s="96">
        <v>1</v>
      </c>
      <c r="H29" s="79" t="s">
        <v>74</v>
      </c>
      <c r="I29" s="80">
        <v>5000000</v>
      </c>
      <c r="J29" s="81">
        <v>30</v>
      </c>
      <c r="K29" s="82">
        <f t="shared" si="4"/>
        <v>5000000</v>
      </c>
      <c r="L29" s="83">
        <f t="shared" si="5"/>
        <v>0</v>
      </c>
      <c r="M29" s="82">
        <v>0</v>
      </c>
      <c r="N29" s="82">
        <v>0</v>
      </c>
      <c r="O29" s="82">
        <f t="shared" si="6"/>
        <v>5000000</v>
      </c>
      <c r="P29" s="82">
        <v>0</v>
      </c>
      <c r="Q29" s="84">
        <f t="shared" si="7"/>
        <v>30</v>
      </c>
      <c r="R29" s="82">
        <f t="shared" si="8"/>
        <v>5000000</v>
      </c>
      <c r="S29" s="85">
        <f t="shared" si="24"/>
        <v>0</v>
      </c>
      <c r="T29" s="85">
        <f t="shared" si="39"/>
        <v>600000</v>
      </c>
      <c r="U29" s="85">
        <f t="shared" si="43"/>
        <v>121800</v>
      </c>
      <c r="V29" s="85">
        <f t="shared" si="11"/>
        <v>200000</v>
      </c>
      <c r="W29" s="85">
        <f t="shared" si="12"/>
        <v>8500</v>
      </c>
      <c r="X29" s="85">
        <f t="shared" si="13"/>
        <v>930300</v>
      </c>
      <c r="Y29" s="85">
        <f t="shared" si="40"/>
        <v>208334.99999999997</v>
      </c>
      <c r="Z29" s="85">
        <f t="shared" si="14"/>
        <v>416666.5</v>
      </c>
      <c r="AA29" s="85">
        <f t="shared" si="15"/>
        <v>416666.5</v>
      </c>
      <c r="AB29" s="85">
        <f t="shared" si="16"/>
        <v>50000</v>
      </c>
      <c r="AC29" s="86">
        <f t="shared" si="17"/>
        <v>1091668</v>
      </c>
      <c r="AD29" s="87">
        <f t="shared" si="18"/>
        <v>0</v>
      </c>
      <c r="AE29" s="88">
        <v>0</v>
      </c>
      <c r="AF29" s="89">
        <f t="shared" si="36"/>
        <v>7021968</v>
      </c>
      <c r="AG29" s="115">
        <f t="shared" si="25"/>
        <v>7021968</v>
      </c>
      <c r="AH29" s="86">
        <v>0</v>
      </c>
      <c r="AI29" s="86">
        <f t="shared" si="19"/>
        <v>0</v>
      </c>
      <c r="AJ29" s="86">
        <f t="shared" si="20"/>
        <v>7021968</v>
      </c>
      <c r="AK29" s="86">
        <f t="shared" si="21"/>
        <v>0</v>
      </c>
      <c r="AL29" s="86">
        <f t="shared" si="22"/>
        <v>7021968</v>
      </c>
      <c r="AM29" s="86">
        <f t="shared" si="23"/>
        <v>7021968</v>
      </c>
      <c r="AN29" s="90">
        <f t="shared" si="26"/>
        <v>49153776</v>
      </c>
    </row>
    <row r="30" spans="1:40" s="93" customFormat="1" ht="15" customHeight="1" outlineLevel="2" thickBot="1" x14ac:dyDescent="0.25">
      <c r="A30" s="91">
        <v>4354433</v>
      </c>
      <c r="B30" s="69">
        <v>0.06</v>
      </c>
      <c r="C30" s="94">
        <f t="shared" si="1"/>
        <v>261265.97999999998</v>
      </c>
      <c r="D30" s="94">
        <f t="shared" si="2"/>
        <v>4615699</v>
      </c>
      <c r="E30" s="78" t="s">
        <v>41</v>
      </c>
      <c r="F30" s="92" t="s">
        <v>40</v>
      </c>
      <c r="G30" s="96">
        <v>1</v>
      </c>
      <c r="H30" s="79" t="s">
        <v>51</v>
      </c>
      <c r="I30" s="80">
        <v>5000000</v>
      </c>
      <c r="J30" s="81">
        <v>30</v>
      </c>
      <c r="K30" s="82">
        <f t="shared" si="4"/>
        <v>5000000</v>
      </c>
      <c r="L30" s="83">
        <f t="shared" si="5"/>
        <v>0</v>
      </c>
      <c r="M30" s="82">
        <v>0</v>
      </c>
      <c r="N30" s="82">
        <v>0</v>
      </c>
      <c r="O30" s="82">
        <f t="shared" si="6"/>
        <v>5000000</v>
      </c>
      <c r="P30" s="82">
        <v>0</v>
      </c>
      <c r="Q30" s="84">
        <f t="shared" si="7"/>
        <v>30</v>
      </c>
      <c r="R30" s="82">
        <f t="shared" si="8"/>
        <v>5000000</v>
      </c>
      <c r="S30" s="85">
        <f t="shared" si="24"/>
        <v>0</v>
      </c>
      <c r="T30" s="85">
        <f t="shared" si="39"/>
        <v>600000</v>
      </c>
      <c r="U30" s="85">
        <f t="shared" si="43"/>
        <v>121800</v>
      </c>
      <c r="V30" s="85">
        <f t="shared" si="11"/>
        <v>200000</v>
      </c>
      <c r="W30" s="85">
        <f t="shared" si="12"/>
        <v>8500</v>
      </c>
      <c r="X30" s="85">
        <f t="shared" si="13"/>
        <v>930300</v>
      </c>
      <c r="Y30" s="85">
        <f t="shared" si="40"/>
        <v>208334.99999999997</v>
      </c>
      <c r="Z30" s="85">
        <f t="shared" si="14"/>
        <v>416666.5</v>
      </c>
      <c r="AA30" s="85">
        <f t="shared" si="15"/>
        <v>416666.5</v>
      </c>
      <c r="AB30" s="85">
        <f t="shared" si="16"/>
        <v>50000</v>
      </c>
      <c r="AC30" s="86">
        <f t="shared" si="17"/>
        <v>1091668</v>
      </c>
      <c r="AD30" s="87">
        <f t="shared" si="18"/>
        <v>0</v>
      </c>
      <c r="AE30" s="88">
        <v>0</v>
      </c>
      <c r="AF30" s="89">
        <f t="shared" si="36"/>
        <v>7021968</v>
      </c>
      <c r="AG30" s="115">
        <f t="shared" si="25"/>
        <v>7021968</v>
      </c>
      <c r="AH30" s="86">
        <v>0</v>
      </c>
      <c r="AI30" s="86">
        <f t="shared" si="19"/>
        <v>0</v>
      </c>
      <c r="AJ30" s="86">
        <f t="shared" si="20"/>
        <v>7021968</v>
      </c>
      <c r="AK30" s="86">
        <f t="shared" si="21"/>
        <v>0</v>
      </c>
      <c r="AL30" s="86">
        <f t="shared" si="22"/>
        <v>7021968</v>
      </c>
      <c r="AM30" s="86">
        <f>AL30*G30</f>
        <v>7021968</v>
      </c>
      <c r="AN30" s="90">
        <f t="shared" si="26"/>
        <v>49153776</v>
      </c>
    </row>
    <row r="31" spans="1:40" s="93" customFormat="1" ht="15" customHeight="1" outlineLevel="2" thickBot="1" x14ac:dyDescent="0.25">
      <c r="A31" s="91">
        <v>2645664</v>
      </c>
      <c r="B31" s="69">
        <v>0.1</v>
      </c>
      <c r="C31" s="94">
        <f t="shared" si="1"/>
        <v>264566.40000000002</v>
      </c>
      <c r="D31" s="94">
        <f t="shared" si="2"/>
        <v>2910230</v>
      </c>
      <c r="E31" s="78" t="s">
        <v>41</v>
      </c>
      <c r="F31" s="92" t="s">
        <v>40</v>
      </c>
      <c r="G31" s="96">
        <v>206</v>
      </c>
      <c r="H31" s="79" t="s">
        <v>52</v>
      </c>
      <c r="I31" s="80">
        <f t="shared" si="3"/>
        <v>2910230</v>
      </c>
      <c r="J31" s="81">
        <v>30</v>
      </c>
      <c r="K31" s="82">
        <f t="shared" si="4"/>
        <v>2910230</v>
      </c>
      <c r="L31" s="83">
        <f t="shared" si="5"/>
        <v>0</v>
      </c>
      <c r="M31" s="82">
        <v>0</v>
      </c>
      <c r="N31" s="82">
        <v>0</v>
      </c>
      <c r="O31" s="82">
        <f t="shared" si="6"/>
        <v>2910230</v>
      </c>
      <c r="P31" s="82">
        <v>0</v>
      </c>
      <c r="Q31" s="84">
        <f t="shared" si="7"/>
        <v>30</v>
      </c>
      <c r="R31" s="82">
        <f t="shared" si="8"/>
        <v>2910230</v>
      </c>
      <c r="S31" s="85">
        <f t="shared" si="24"/>
        <v>0</v>
      </c>
      <c r="T31" s="85">
        <f t="shared" si="39"/>
        <v>349300</v>
      </c>
      <c r="U31" s="85">
        <f t="shared" si="43"/>
        <v>70900</v>
      </c>
      <c r="V31" s="85">
        <f t="shared" si="11"/>
        <v>116500</v>
      </c>
      <c r="W31" s="85">
        <f t="shared" si="12"/>
        <v>4947.3910000000005</v>
      </c>
      <c r="X31" s="85">
        <f t="shared" si="13"/>
        <v>541647.39099999995</v>
      </c>
      <c r="Y31" s="85">
        <f t="shared" si="40"/>
        <v>121260.55340999999</v>
      </c>
      <c r="Z31" s="85">
        <f t="shared" si="14"/>
        <v>242519.069659</v>
      </c>
      <c r="AA31" s="85">
        <f t="shared" si="15"/>
        <v>242519.069659</v>
      </c>
      <c r="AB31" s="85">
        <f t="shared" si="16"/>
        <v>29102.3</v>
      </c>
      <c r="AC31" s="86">
        <f t="shared" si="17"/>
        <v>635400.99272800004</v>
      </c>
      <c r="AD31" s="87">
        <f t="shared" si="18"/>
        <v>0</v>
      </c>
      <c r="AE31" s="88">
        <v>0</v>
      </c>
      <c r="AF31" s="89">
        <f t="shared" si="36"/>
        <v>4087278</v>
      </c>
      <c r="AG31" s="115">
        <f t="shared" si="25"/>
        <v>841979268</v>
      </c>
      <c r="AH31" s="86">
        <v>0</v>
      </c>
      <c r="AI31" s="86">
        <f t="shared" si="19"/>
        <v>0</v>
      </c>
      <c r="AJ31" s="86">
        <f t="shared" si="20"/>
        <v>4087278</v>
      </c>
      <c r="AK31" s="86">
        <f t="shared" si="21"/>
        <v>0</v>
      </c>
      <c r="AL31" s="86">
        <f t="shared" si="22"/>
        <v>4087278</v>
      </c>
      <c r="AM31" s="86">
        <f>AL31*G31</f>
        <v>841979268</v>
      </c>
      <c r="AN31" s="90">
        <f t="shared" si="26"/>
        <v>5893854876</v>
      </c>
    </row>
    <row r="32" spans="1:40" s="93" customFormat="1" ht="15" customHeight="1" outlineLevel="2" thickBot="1" x14ac:dyDescent="0.25">
      <c r="A32" s="91">
        <v>5000000</v>
      </c>
      <c r="B32" s="69">
        <v>0</v>
      </c>
      <c r="C32" s="94">
        <f t="shared" ref="C32" si="68">A32*B32</f>
        <v>0</v>
      </c>
      <c r="D32" s="94">
        <f t="shared" ref="D32" si="69">ROUND(A32+C32,0)</f>
        <v>5000000</v>
      </c>
      <c r="E32" s="78" t="s">
        <v>41</v>
      </c>
      <c r="F32" s="92" t="s">
        <v>40</v>
      </c>
      <c r="G32" s="96">
        <v>1</v>
      </c>
      <c r="H32" s="79" t="s">
        <v>90</v>
      </c>
      <c r="I32" s="80">
        <f t="shared" ref="I32" si="70">D32</f>
        <v>5000000</v>
      </c>
      <c r="J32" s="81">
        <v>30</v>
      </c>
      <c r="K32" s="82">
        <f t="shared" ref="K32" si="71">I32/30*J32</f>
        <v>5000000</v>
      </c>
      <c r="L32" s="83">
        <f t="shared" si="5"/>
        <v>0</v>
      </c>
      <c r="M32" s="82">
        <v>0</v>
      </c>
      <c r="N32" s="82">
        <v>0</v>
      </c>
      <c r="O32" s="82">
        <f t="shared" si="6"/>
        <v>5000000</v>
      </c>
      <c r="P32" s="82">
        <v>0</v>
      </c>
      <c r="Q32" s="84">
        <f t="shared" ref="Q32" si="72">+J32</f>
        <v>30</v>
      </c>
      <c r="R32" s="82">
        <f t="shared" ref="R32" si="73">(IF((O32-L32)&lt;D$2/30*Q32,D$2/30*Q32,(O32-L32)))+IF((((P32-((I32+P32)*40%))))&gt;1,(((P32-((I32+P32)*40%)))),0)</f>
        <v>5000000</v>
      </c>
      <c r="S32" s="85">
        <f t="shared" si="24"/>
        <v>0</v>
      </c>
      <c r="T32" s="85">
        <f t="shared" si="39"/>
        <v>600000</v>
      </c>
      <c r="U32" s="85">
        <f t="shared" si="43"/>
        <v>121800</v>
      </c>
      <c r="V32" s="85">
        <f t="shared" ref="V32" si="74">CEILING((R32)*4%,100)</f>
        <v>200000</v>
      </c>
      <c r="W32" s="85">
        <f t="shared" ref="W32" si="75">(R32)*0.17%</f>
        <v>8500</v>
      </c>
      <c r="X32" s="85">
        <f t="shared" si="13"/>
        <v>930300</v>
      </c>
      <c r="Y32" s="85">
        <f t="shared" si="40"/>
        <v>208334.99999999997</v>
      </c>
      <c r="Z32" s="85">
        <f t="shared" si="14"/>
        <v>416666.5</v>
      </c>
      <c r="AA32" s="85">
        <f t="shared" si="15"/>
        <v>416666.5</v>
      </c>
      <c r="AB32" s="85">
        <f t="shared" si="16"/>
        <v>50000</v>
      </c>
      <c r="AC32" s="86">
        <f t="shared" si="17"/>
        <v>1091668</v>
      </c>
      <c r="AD32" s="87">
        <f t="shared" si="18"/>
        <v>0</v>
      </c>
      <c r="AE32" s="88">
        <v>0</v>
      </c>
      <c r="AF32" s="89">
        <f t="shared" si="36"/>
        <v>7021968</v>
      </c>
      <c r="AG32" s="115">
        <f t="shared" si="25"/>
        <v>7021968</v>
      </c>
      <c r="AH32" s="86">
        <v>0</v>
      </c>
      <c r="AI32" s="86">
        <f t="shared" si="19"/>
        <v>0</v>
      </c>
      <c r="AJ32" s="86">
        <f t="shared" si="20"/>
        <v>7021968</v>
      </c>
      <c r="AK32" s="86">
        <f t="shared" ref="AK32" si="76">+AH32*19%</f>
        <v>0</v>
      </c>
      <c r="AL32" s="86">
        <f t="shared" ref="AL32" si="77">ROUND(AJ32+AK32,0)</f>
        <v>7021968</v>
      </c>
      <c r="AM32" s="86">
        <f t="shared" ref="AM32:AM54" si="78">AL32*G32</f>
        <v>7021968</v>
      </c>
      <c r="AN32" s="90">
        <f t="shared" si="26"/>
        <v>49153776</v>
      </c>
    </row>
    <row r="33" spans="1:40" s="93" customFormat="1" ht="15" customHeight="1" outlineLevel="2" thickBot="1" x14ac:dyDescent="0.25">
      <c r="A33" s="91">
        <v>5000000</v>
      </c>
      <c r="B33" s="69">
        <v>0</v>
      </c>
      <c r="C33" s="94">
        <f t="shared" si="1"/>
        <v>0</v>
      </c>
      <c r="D33" s="94">
        <f t="shared" si="2"/>
        <v>5000000</v>
      </c>
      <c r="E33" s="78" t="s">
        <v>41</v>
      </c>
      <c r="F33" s="92" t="s">
        <v>40</v>
      </c>
      <c r="G33" s="96">
        <v>1</v>
      </c>
      <c r="H33" s="79" t="s">
        <v>94</v>
      </c>
      <c r="I33" s="80">
        <f t="shared" si="3"/>
        <v>5000000</v>
      </c>
      <c r="J33" s="81">
        <v>30</v>
      </c>
      <c r="K33" s="82">
        <f t="shared" si="4"/>
        <v>5000000</v>
      </c>
      <c r="L33" s="83">
        <f t="shared" si="5"/>
        <v>0</v>
      </c>
      <c r="M33" s="82">
        <v>0</v>
      </c>
      <c r="N33" s="82">
        <v>0</v>
      </c>
      <c r="O33" s="82">
        <f t="shared" si="6"/>
        <v>5000000</v>
      </c>
      <c r="P33" s="82">
        <v>0</v>
      </c>
      <c r="Q33" s="84">
        <f t="shared" si="7"/>
        <v>30</v>
      </c>
      <c r="R33" s="82">
        <f t="shared" si="8"/>
        <v>5000000</v>
      </c>
      <c r="S33" s="85">
        <f t="shared" si="24"/>
        <v>0</v>
      </c>
      <c r="T33" s="85">
        <f t="shared" si="39"/>
        <v>600000</v>
      </c>
      <c r="U33" s="85">
        <f>CEILING((R33)*6.96%,100)</f>
        <v>348000</v>
      </c>
      <c r="V33" s="85">
        <f t="shared" si="11"/>
        <v>200000</v>
      </c>
      <c r="W33" s="85">
        <f t="shared" si="12"/>
        <v>8500</v>
      </c>
      <c r="X33" s="85">
        <f t="shared" si="13"/>
        <v>1156500</v>
      </c>
      <c r="Y33" s="85">
        <f t="shared" si="40"/>
        <v>208334.99999999997</v>
      </c>
      <c r="Z33" s="85">
        <f t="shared" si="14"/>
        <v>416666.5</v>
      </c>
      <c r="AA33" s="85">
        <f t="shared" si="15"/>
        <v>416666.5</v>
      </c>
      <c r="AB33" s="85">
        <f t="shared" si="16"/>
        <v>50000</v>
      </c>
      <c r="AC33" s="86">
        <f t="shared" si="17"/>
        <v>1091668</v>
      </c>
      <c r="AD33" s="87">
        <f t="shared" si="18"/>
        <v>0</v>
      </c>
      <c r="AE33" s="88">
        <v>0</v>
      </c>
      <c r="AF33" s="89">
        <f t="shared" si="36"/>
        <v>7248168</v>
      </c>
      <c r="AG33" s="115">
        <f t="shared" si="25"/>
        <v>7248168</v>
      </c>
      <c r="AH33" s="86">
        <v>0</v>
      </c>
      <c r="AI33" s="86">
        <f t="shared" si="19"/>
        <v>0</v>
      </c>
      <c r="AJ33" s="86">
        <f t="shared" si="20"/>
        <v>7248168</v>
      </c>
      <c r="AK33" s="86">
        <f t="shared" si="21"/>
        <v>0</v>
      </c>
      <c r="AL33" s="86">
        <f t="shared" si="22"/>
        <v>7248168</v>
      </c>
      <c r="AM33" s="86">
        <f t="shared" si="78"/>
        <v>7248168</v>
      </c>
      <c r="AN33" s="90">
        <f t="shared" si="26"/>
        <v>50737176</v>
      </c>
    </row>
    <row r="34" spans="1:40" s="93" customFormat="1" ht="15" customHeight="1" outlineLevel="2" thickBot="1" x14ac:dyDescent="0.25">
      <c r="A34" s="91">
        <v>2645664</v>
      </c>
      <c r="B34" s="69">
        <v>0.1</v>
      </c>
      <c r="C34" s="94">
        <f t="shared" si="1"/>
        <v>264566.40000000002</v>
      </c>
      <c r="D34" s="94">
        <f t="shared" si="2"/>
        <v>2910230</v>
      </c>
      <c r="E34" s="78" t="s">
        <v>41</v>
      </c>
      <c r="F34" s="92" t="s">
        <v>40</v>
      </c>
      <c r="G34" s="96">
        <v>2</v>
      </c>
      <c r="H34" s="79" t="s">
        <v>53</v>
      </c>
      <c r="I34" s="80">
        <f t="shared" si="3"/>
        <v>2910230</v>
      </c>
      <c r="J34" s="81">
        <v>30</v>
      </c>
      <c r="K34" s="82">
        <f t="shared" si="4"/>
        <v>2910230</v>
      </c>
      <c r="L34" s="83">
        <f t="shared" si="5"/>
        <v>0</v>
      </c>
      <c r="M34" s="82">
        <v>0</v>
      </c>
      <c r="N34" s="82">
        <v>0</v>
      </c>
      <c r="O34" s="82">
        <f t="shared" si="6"/>
        <v>2910230</v>
      </c>
      <c r="P34" s="82">
        <v>0</v>
      </c>
      <c r="Q34" s="84">
        <f t="shared" si="7"/>
        <v>30</v>
      </c>
      <c r="R34" s="82">
        <f t="shared" si="8"/>
        <v>2910230</v>
      </c>
      <c r="S34" s="85">
        <f t="shared" si="24"/>
        <v>0</v>
      </c>
      <c r="T34" s="85">
        <f>CEILING((R34)*12%,100)+CEILING((R34)*10%,100)</f>
        <v>640400</v>
      </c>
      <c r="U34" s="85">
        <f>CEILING((R34)*6.96%,100)</f>
        <v>202600</v>
      </c>
      <c r="V34" s="85">
        <f t="shared" si="11"/>
        <v>116500</v>
      </c>
      <c r="W34" s="85">
        <f t="shared" si="12"/>
        <v>4947.3910000000005</v>
      </c>
      <c r="X34" s="85">
        <f t="shared" si="13"/>
        <v>964447.39099999995</v>
      </c>
      <c r="Y34" s="85">
        <f>((O34-L34)*4.1667%)*2</f>
        <v>242521.10681999999</v>
      </c>
      <c r="Z34" s="85">
        <f t="shared" si="14"/>
        <v>242519.069659</v>
      </c>
      <c r="AA34" s="85">
        <f t="shared" si="15"/>
        <v>242519.069659</v>
      </c>
      <c r="AB34" s="85">
        <f t="shared" si="16"/>
        <v>29102.3</v>
      </c>
      <c r="AC34" s="86">
        <f t="shared" si="17"/>
        <v>756661.54613800009</v>
      </c>
      <c r="AD34" s="87">
        <f t="shared" si="18"/>
        <v>0</v>
      </c>
      <c r="AE34" s="88">
        <v>0</v>
      </c>
      <c r="AF34" s="89">
        <f t="shared" si="36"/>
        <v>4631339</v>
      </c>
      <c r="AG34" s="115">
        <f t="shared" si="25"/>
        <v>9262678</v>
      </c>
      <c r="AH34" s="86">
        <v>0</v>
      </c>
      <c r="AI34" s="86">
        <f t="shared" si="19"/>
        <v>0</v>
      </c>
      <c r="AJ34" s="86">
        <f t="shared" si="20"/>
        <v>4631339</v>
      </c>
      <c r="AK34" s="86">
        <f t="shared" si="21"/>
        <v>0</v>
      </c>
      <c r="AL34" s="86">
        <f t="shared" si="22"/>
        <v>4631339</v>
      </c>
      <c r="AM34" s="86">
        <f t="shared" si="78"/>
        <v>9262678</v>
      </c>
      <c r="AN34" s="90">
        <f t="shared" si="26"/>
        <v>64838746</v>
      </c>
    </row>
    <row r="35" spans="1:40" s="93" customFormat="1" ht="15" customHeight="1" outlineLevel="2" thickBot="1" x14ac:dyDescent="0.25">
      <c r="A35" s="91">
        <v>3004400</v>
      </c>
      <c r="B35" s="69">
        <v>0.1</v>
      </c>
      <c r="C35" s="94">
        <f t="shared" si="1"/>
        <v>300440</v>
      </c>
      <c r="D35" s="94">
        <f t="shared" si="2"/>
        <v>3304840</v>
      </c>
      <c r="E35" s="78" t="s">
        <v>41</v>
      </c>
      <c r="F35" s="92" t="s">
        <v>40</v>
      </c>
      <c r="G35" s="96">
        <v>2</v>
      </c>
      <c r="H35" s="79" t="s">
        <v>54</v>
      </c>
      <c r="I35" s="80">
        <f t="shared" si="3"/>
        <v>3304840</v>
      </c>
      <c r="J35" s="81">
        <v>30</v>
      </c>
      <c r="K35" s="82">
        <f t="shared" si="4"/>
        <v>3304840</v>
      </c>
      <c r="L35" s="83">
        <f t="shared" si="5"/>
        <v>0</v>
      </c>
      <c r="M35" s="82">
        <v>0</v>
      </c>
      <c r="N35" s="82">
        <v>0</v>
      </c>
      <c r="O35" s="82">
        <f t="shared" si="6"/>
        <v>3304840</v>
      </c>
      <c r="P35" s="82">
        <v>0</v>
      </c>
      <c r="Q35" s="84">
        <f t="shared" si="7"/>
        <v>30</v>
      </c>
      <c r="R35" s="82">
        <f t="shared" si="8"/>
        <v>3304840</v>
      </c>
      <c r="S35" s="85">
        <f t="shared" si="24"/>
        <v>0</v>
      </c>
      <c r="T35" s="85">
        <f t="shared" ref="T35:T48" si="79">CEILING((R35)*12%,100)</f>
        <v>396600</v>
      </c>
      <c r="U35" s="85">
        <f t="shared" ref="U35:U39" si="80">CEILING((R35)*2.436%,100)</f>
        <v>80600</v>
      </c>
      <c r="V35" s="85">
        <f t="shared" si="11"/>
        <v>132200</v>
      </c>
      <c r="W35" s="85">
        <f t="shared" si="12"/>
        <v>5618.2280000000001</v>
      </c>
      <c r="X35" s="85">
        <f t="shared" si="13"/>
        <v>615018.228</v>
      </c>
      <c r="Y35" s="85">
        <f t="shared" ref="Y35:Y48" si="81">(O35-L35)*4.1667%</f>
        <v>137702.76827999999</v>
      </c>
      <c r="Z35" s="85">
        <f t="shared" si="14"/>
        <v>275403.22317199997</v>
      </c>
      <c r="AA35" s="85">
        <f t="shared" si="15"/>
        <v>275403.22317199997</v>
      </c>
      <c r="AB35" s="85">
        <f t="shared" si="16"/>
        <v>33048.400000000001</v>
      </c>
      <c r="AC35" s="86">
        <f t="shared" si="17"/>
        <v>721557.61462400004</v>
      </c>
      <c r="AD35" s="87">
        <f t="shared" si="18"/>
        <v>0</v>
      </c>
      <c r="AE35" s="88">
        <v>0</v>
      </c>
      <c r="AF35" s="89">
        <f t="shared" si="36"/>
        <v>4641416</v>
      </c>
      <c r="AG35" s="115">
        <f t="shared" si="25"/>
        <v>9282832</v>
      </c>
      <c r="AH35" s="86">
        <v>0</v>
      </c>
      <c r="AI35" s="86">
        <f t="shared" si="19"/>
        <v>0</v>
      </c>
      <c r="AJ35" s="86">
        <f t="shared" si="20"/>
        <v>4641416</v>
      </c>
      <c r="AK35" s="86">
        <f t="shared" si="21"/>
        <v>0</v>
      </c>
      <c r="AL35" s="86">
        <f t="shared" si="22"/>
        <v>4641416</v>
      </c>
      <c r="AM35" s="86">
        <f t="shared" si="78"/>
        <v>9282832</v>
      </c>
      <c r="AN35" s="90">
        <f t="shared" si="26"/>
        <v>64979824</v>
      </c>
    </row>
    <row r="36" spans="1:40" s="93" customFormat="1" ht="15" customHeight="1" outlineLevel="2" thickBot="1" x14ac:dyDescent="0.25">
      <c r="A36" s="91">
        <v>2287524</v>
      </c>
      <c r="B36" s="69">
        <v>0.16</v>
      </c>
      <c r="C36" s="94">
        <f t="shared" si="1"/>
        <v>366003.84</v>
      </c>
      <c r="D36" s="94">
        <f t="shared" si="2"/>
        <v>2653528</v>
      </c>
      <c r="E36" s="78" t="s">
        <v>41</v>
      </c>
      <c r="F36" s="92" t="s">
        <v>40</v>
      </c>
      <c r="G36" s="96">
        <v>6</v>
      </c>
      <c r="H36" s="79" t="s">
        <v>55</v>
      </c>
      <c r="I36" s="80">
        <f t="shared" si="3"/>
        <v>2653528</v>
      </c>
      <c r="J36" s="81">
        <v>30</v>
      </c>
      <c r="K36" s="82">
        <f t="shared" si="4"/>
        <v>2653528</v>
      </c>
      <c r="L36" s="83">
        <f t="shared" si="5"/>
        <v>0</v>
      </c>
      <c r="M36" s="82">
        <v>0</v>
      </c>
      <c r="N36" s="82">
        <v>0</v>
      </c>
      <c r="O36" s="82">
        <f t="shared" si="6"/>
        <v>2653528</v>
      </c>
      <c r="P36" s="82">
        <v>0</v>
      </c>
      <c r="Q36" s="84">
        <f t="shared" si="7"/>
        <v>30</v>
      </c>
      <c r="R36" s="82">
        <f t="shared" si="8"/>
        <v>2653528</v>
      </c>
      <c r="S36" s="85">
        <f t="shared" si="24"/>
        <v>0</v>
      </c>
      <c r="T36" s="85">
        <f t="shared" si="79"/>
        <v>318500</v>
      </c>
      <c r="U36" s="85">
        <f t="shared" si="80"/>
        <v>64700</v>
      </c>
      <c r="V36" s="85">
        <f t="shared" si="11"/>
        <v>106200</v>
      </c>
      <c r="W36" s="85">
        <f t="shared" si="12"/>
        <v>4510.9976000000006</v>
      </c>
      <c r="X36" s="85">
        <f t="shared" si="13"/>
        <v>493910.9976</v>
      </c>
      <c r="Y36" s="85">
        <f t="shared" si="81"/>
        <v>110564.55117599999</v>
      </c>
      <c r="Z36" s="85">
        <f t="shared" si="14"/>
        <v>221127.2448824</v>
      </c>
      <c r="AA36" s="85">
        <f t="shared" si="15"/>
        <v>221127.2448824</v>
      </c>
      <c r="AB36" s="85">
        <f t="shared" si="16"/>
        <v>26535.279999999999</v>
      </c>
      <c r="AC36" s="86">
        <f t="shared" si="17"/>
        <v>579354.32094080001</v>
      </c>
      <c r="AD36" s="87">
        <f t="shared" si="18"/>
        <v>0</v>
      </c>
      <c r="AE36" s="88">
        <v>0</v>
      </c>
      <c r="AF36" s="89">
        <f t="shared" si="36"/>
        <v>3726793</v>
      </c>
      <c r="AG36" s="115">
        <f t="shared" si="25"/>
        <v>22360758</v>
      </c>
      <c r="AH36" s="86">
        <v>0</v>
      </c>
      <c r="AI36" s="86">
        <f t="shared" si="19"/>
        <v>0</v>
      </c>
      <c r="AJ36" s="86">
        <f t="shared" si="20"/>
        <v>3726793</v>
      </c>
      <c r="AK36" s="86">
        <f t="shared" si="21"/>
        <v>0</v>
      </c>
      <c r="AL36" s="86">
        <f t="shared" si="22"/>
        <v>3726793</v>
      </c>
      <c r="AM36" s="86">
        <f t="shared" si="78"/>
        <v>22360758</v>
      </c>
      <c r="AN36" s="90">
        <f t="shared" si="26"/>
        <v>156525306</v>
      </c>
    </row>
    <row r="37" spans="1:40" s="93" customFormat="1" ht="15" customHeight="1" outlineLevel="2" thickBot="1" x14ac:dyDescent="0.25">
      <c r="A37" s="91">
        <v>2111045</v>
      </c>
      <c r="B37" s="69">
        <v>0.16</v>
      </c>
      <c r="C37" s="94">
        <f t="shared" si="1"/>
        <v>337767.2</v>
      </c>
      <c r="D37" s="94">
        <f t="shared" si="2"/>
        <v>2448812</v>
      </c>
      <c r="E37" s="78" t="s">
        <v>41</v>
      </c>
      <c r="F37" s="92" t="s">
        <v>40</v>
      </c>
      <c r="G37" s="96">
        <v>1</v>
      </c>
      <c r="H37" s="79" t="s">
        <v>56</v>
      </c>
      <c r="I37" s="80">
        <f t="shared" si="3"/>
        <v>2448812</v>
      </c>
      <c r="J37" s="81">
        <v>30</v>
      </c>
      <c r="K37" s="82">
        <f t="shared" si="4"/>
        <v>2448812</v>
      </c>
      <c r="L37" s="83">
        <f t="shared" si="5"/>
        <v>0</v>
      </c>
      <c r="M37" s="82">
        <v>0</v>
      </c>
      <c r="N37" s="82">
        <v>0</v>
      </c>
      <c r="O37" s="82">
        <f t="shared" si="6"/>
        <v>2448812</v>
      </c>
      <c r="P37" s="82">
        <v>0</v>
      </c>
      <c r="Q37" s="84">
        <f t="shared" si="7"/>
        <v>30</v>
      </c>
      <c r="R37" s="82">
        <f t="shared" si="8"/>
        <v>2448812</v>
      </c>
      <c r="S37" s="85">
        <f t="shared" si="24"/>
        <v>0</v>
      </c>
      <c r="T37" s="85">
        <f t="shared" si="79"/>
        <v>293900</v>
      </c>
      <c r="U37" s="85">
        <f t="shared" si="80"/>
        <v>59700</v>
      </c>
      <c r="V37" s="85">
        <f t="shared" si="11"/>
        <v>98000</v>
      </c>
      <c r="W37" s="85">
        <f t="shared" si="12"/>
        <v>4162.9804000000004</v>
      </c>
      <c r="X37" s="85">
        <f t="shared" si="13"/>
        <v>455762.9804</v>
      </c>
      <c r="Y37" s="85">
        <f t="shared" si="81"/>
        <v>102034.64960399999</v>
      </c>
      <c r="Z37" s="85">
        <f t="shared" si="14"/>
        <v>204067.5850396</v>
      </c>
      <c r="AA37" s="85">
        <f t="shared" si="15"/>
        <v>204067.5850396</v>
      </c>
      <c r="AB37" s="85">
        <f t="shared" si="16"/>
        <v>24488.12</v>
      </c>
      <c r="AC37" s="86">
        <f t="shared" si="17"/>
        <v>534657.93968319998</v>
      </c>
      <c r="AD37" s="87">
        <f t="shared" si="18"/>
        <v>0</v>
      </c>
      <c r="AE37" s="88">
        <v>0</v>
      </c>
      <c r="AF37" s="89">
        <f t="shared" si="36"/>
        <v>3439233</v>
      </c>
      <c r="AG37" s="115">
        <f t="shared" si="25"/>
        <v>3439233</v>
      </c>
      <c r="AH37" s="86">
        <v>0</v>
      </c>
      <c r="AI37" s="86">
        <f t="shared" si="19"/>
        <v>0</v>
      </c>
      <c r="AJ37" s="86">
        <f t="shared" si="20"/>
        <v>3439233</v>
      </c>
      <c r="AK37" s="86">
        <f t="shared" si="21"/>
        <v>0</v>
      </c>
      <c r="AL37" s="86">
        <f t="shared" si="22"/>
        <v>3439233</v>
      </c>
      <c r="AM37" s="86">
        <f t="shared" si="78"/>
        <v>3439233</v>
      </c>
      <c r="AN37" s="90">
        <f t="shared" si="26"/>
        <v>24074631</v>
      </c>
    </row>
    <row r="38" spans="1:40" s="93" customFormat="1" ht="15" customHeight="1" outlineLevel="2" thickBot="1" x14ac:dyDescent="0.25">
      <c r="A38" s="91">
        <v>1870964</v>
      </c>
      <c r="B38" s="69">
        <v>0.25</v>
      </c>
      <c r="C38" s="94">
        <f t="shared" si="1"/>
        <v>467741</v>
      </c>
      <c r="D38" s="94">
        <f t="shared" si="2"/>
        <v>2338705</v>
      </c>
      <c r="E38" s="78" t="s">
        <v>41</v>
      </c>
      <c r="F38" s="92" t="s">
        <v>40</v>
      </c>
      <c r="G38" s="96">
        <v>21</v>
      </c>
      <c r="H38" s="79" t="s">
        <v>57</v>
      </c>
      <c r="I38" s="80">
        <f t="shared" si="3"/>
        <v>2338705</v>
      </c>
      <c r="J38" s="81">
        <v>30</v>
      </c>
      <c r="K38" s="82">
        <f t="shared" si="4"/>
        <v>2338705</v>
      </c>
      <c r="L38" s="83">
        <f t="shared" si="5"/>
        <v>0</v>
      </c>
      <c r="M38" s="82">
        <v>0</v>
      </c>
      <c r="N38" s="82">
        <v>0</v>
      </c>
      <c r="O38" s="82">
        <f t="shared" si="6"/>
        <v>2338705</v>
      </c>
      <c r="P38" s="82">
        <v>0</v>
      </c>
      <c r="Q38" s="84">
        <f t="shared" si="7"/>
        <v>30</v>
      </c>
      <c r="R38" s="82">
        <f t="shared" si="8"/>
        <v>2338705</v>
      </c>
      <c r="S38" s="85">
        <f t="shared" si="24"/>
        <v>0</v>
      </c>
      <c r="T38" s="85">
        <f t="shared" si="79"/>
        <v>280700</v>
      </c>
      <c r="U38" s="85">
        <f t="shared" si="80"/>
        <v>57000</v>
      </c>
      <c r="V38" s="85">
        <f t="shared" si="11"/>
        <v>93600</v>
      </c>
      <c r="W38" s="85">
        <f t="shared" si="12"/>
        <v>3975.7985000000003</v>
      </c>
      <c r="X38" s="85">
        <f t="shared" si="13"/>
        <v>435275.79849999998</v>
      </c>
      <c r="Y38" s="85">
        <f t="shared" si="81"/>
        <v>97446.821234999996</v>
      </c>
      <c r="Z38" s="85">
        <f t="shared" si="14"/>
        <v>194892.00537649999</v>
      </c>
      <c r="AA38" s="85">
        <f t="shared" si="15"/>
        <v>194892.00537649999</v>
      </c>
      <c r="AB38" s="85">
        <f t="shared" si="16"/>
        <v>23387.05</v>
      </c>
      <c r="AC38" s="86">
        <f t="shared" si="17"/>
        <v>510617.88198799995</v>
      </c>
      <c r="AD38" s="87">
        <f t="shared" si="18"/>
        <v>0</v>
      </c>
      <c r="AE38" s="88">
        <v>0</v>
      </c>
      <c r="AF38" s="89">
        <f t="shared" si="36"/>
        <v>3284599</v>
      </c>
      <c r="AG38" s="115">
        <f t="shared" si="25"/>
        <v>68976579</v>
      </c>
      <c r="AH38" s="86">
        <v>0</v>
      </c>
      <c r="AI38" s="86">
        <f t="shared" si="19"/>
        <v>0</v>
      </c>
      <c r="AJ38" s="86">
        <f t="shared" si="20"/>
        <v>3284599</v>
      </c>
      <c r="AK38" s="86">
        <f t="shared" si="21"/>
        <v>0</v>
      </c>
      <c r="AL38" s="86">
        <f t="shared" si="22"/>
        <v>3284599</v>
      </c>
      <c r="AM38" s="86">
        <f t="shared" si="78"/>
        <v>68976579</v>
      </c>
      <c r="AN38" s="90">
        <f t="shared" si="26"/>
        <v>482836053</v>
      </c>
    </row>
    <row r="39" spans="1:40" s="93" customFormat="1" ht="15" customHeight="1" outlineLevel="2" thickBot="1" x14ac:dyDescent="0.25">
      <c r="A39" s="91">
        <v>2188058</v>
      </c>
      <c r="B39" s="118">
        <v>0.16</v>
      </c>
      <c r="C39" s="94">
        <f t="shared" si="1"/>
        <v>350089.28</v>
      </c>
      <c r="D39" s="94">
        <f t="shared" si="2"/>
        <v>2538147</v>
      </c>
      <c r="E39" s="78" t="s">
        <v>41</v>
      </c>
      <c r="F39" s="92" t="s">
        <v>40</v>
      </c>
      <c r="G39" s="96">
        <v>1</v>
      </c>
      <c r="H39" s="79" t="s">
        <v>58</v>
      </c>
      <c r="I39" s="80">
        <f t="shared" si="3"/>
        <v>2538147</v>
      </c>
      <c r="J39" s="81">
        <v>30</v>
      </c>
      <c r="K39" s="82">
        <f t="shared" si="4"/>
        <v>2538147</v>
      </c>
      <c r="L39" s="83">
        <f t="shared" si="5"/>
        <v>0</v>
      </c>
      <c r="M39" s="82">
        <v>0</v>
      </c>
      <c r="N39" s="82">
        <v>0</v>
      </c>
      <c r="O39" s="82">
        <f t="shared" si="6"/>
        <v>2538147</v>
      </c>
      <c r="P39" s="82">
        <v>0</v>
      </c>
      <c r="Q39" s="84">
        <f t="shared" si="7"/>
        <v>30</v>
      </c>
      <c r="R39" s="82">
        <f t="shared" si="8"/>
        <v>2538147</v>
      </c>
      <c r="S39" s="85">
        <f t="shared" si="24"/>
        <v>0</v>
      </c>
      <c r="T39" s="85">
        <f t="shared" si="79"/>
        <v>304600</v>
      </c>
      <c r="U39" s="85">
        <f t="shared" si="80"/>
        <v>61900</v>
      </c>
      <c r="V39" s="85">
        <f t="shared" si="11"/>
        <v>101600</v>
      </c>
      <c r="W39" s="85">
        <f t="shared" si="12"/>
        <v>4314.8499000000002</v>
      </c>
      <c r="X39" s="85">
        <f t="shared" ref="X39:X54" si="82">SUM(S39:W39)</f>
        <v>472414.84989999997</v>
      </c>
      <c r="Y39" s="85">
        <f t="shared" si="81"/>
        <v>105756.97104899999</v>
      </c>
      <c r="Z39" s="85">
        <f t="shared" ref="Z39:Z54" si="83">+O39*8.33333%</f>
        <v>211512.16539509999</v>
      </c>
      <c r="AA39" s="85">
        <f t="shared" ref="AA39:AA54" si="84">+O39*8.33333%</f>
        <v>211512.16539509999</v>
      </c>
      <c r="AB39" s="85">
        <f t="shared" ref="AB39:AB54" si="85">+O39*1%</f>
        <v>25381.47</v>
      </c>
      <c r="AC39" s="86">
        <f t="shared" si="17"/>
        <v>554162.77183919994</v>
      </c>
      <c r="AD39" s="87">
        <f t="shared" si="18"/>
        <v>0</v>
      </c>
      <c r="AE39" s="88">
        <v>0</v>
      </c>
      <c r="AF39" s="89">
        <f t="shared" si="36"/>
        <v>3564725</v>
      </c>
      <c r="AG39" s="115">
        <f t="shared" ref="AG39:AG54" si="86">ROUND((AF39*G39),0)</f>
        <v>3564725</v>
      </c>
      <c r="AH39" s="86">
        <v>0</v>
      </c>
      <c r="AI39" s="86">
        <f t="shared" ref="AI39:AI54" si="87">+AH39*G39</f>
        <v>0</v>
      </c>
      <c r="AJ39" s="86">
        <f t="shared" ref="AJ39:AJ54" si="88">+AF39+AH39</f>
        <v>3564725</v>
      </c>
      <c r="AK39" s="86">
        <f t="shared" si="21"/>
        <v>0</v>
      </c>
      <c r="AL39" s="86">
        <f t="shared" si="22"/>
        <v>3564725</v>
      </c>
      <c r="AM39" s="86">
        <f t="shared" si="78"/>
        <v>3564725</v>
      </c>
      <c r="AN39" s="90">
        <f t="shared" si="26"/>
        <v>24953075</v>
      </c>
    </row>
    <row r="40" spans="1:40" s="93" customFormat="1" ht="15" customHeight="1" outlineLevel="2" thickBot="1" x14ac:dyDescent="0.25">
      <c r="A40" s="91">
        <v>3156892</v>
      </c>
      <c r="B40" s="69">
        <v>0.16</v>
      </c>
      <c r="C40" s="94">
        <f t="shared" si="1"/>
        <v>505102.72000000003</v>
      </c>
      <c r="D40" s="94">
        <f t="shared" si="2"/>
        <v>3661995</v>
      </c>
      <c r="E40" s="78" t="s">
        <v>41</v>
      </c>
      <c r="F40" s="92" t="s">
        <v>40</v>
      </c>
      <c r="G40" s="96">
        <v>1</v>
      </c>
      <c r="H40" s="79" t="s">
        <v>59</v>
      </c>
      <c r="I40" s="80">
        <f>D40</f>
        <v>3661995</v>
      </c>
      <c r="J40" s="81">
        <v>30</v>
      </c>
      <c r="K40" s="82">
        <f>I40/30*J40</f>
        <v>3661995</v>
      </c>
      <c r="L40" s="83">
        <f t="shared" si="5"/>
        <v>0</v>
      </c>
      <c r="M40" s="82">
        <v>0</v>
      </c>
      <c r="N40" s="82">
        <v>0</v>
      </c>
      <c r="O40" s="82">
        <f t="shared" si="6"/>
        <v>3661995</v>
      </c>
      <c r="P40" s="82">
        <v>0</v>
      </c>
      <c r="Q40" s="84">
        <f t="shared" si="7"/>
        <v>30</v>
      </c>
      <c r="R40" s="82">
        <f>(IF((O40-L40)&lt;D$2/30*Q40,D$2/30*Q40,(O40-L40)))+IF((((P40-((I40+P40)*40%))))&gt;1,(((P40-((I40+P40)*40%)))),0)</f>
        <v>3661995</v>
      </c>
      <c r="S40" s="85">
        <f t="shared" si="24"/>
        <v>0</v>
      </c>
      <c r="T40" s="85">
        <f>CEILING((R40)*12%,100)</f>
        <v>439500</v>
      </c>
      <c r="U40" s="85">
        <f>CEILING((R40)*2.436%,100)</f>
        <v>89300</v>
      </c>
      <c r="V40" s="85">
        <f>CEILING((R40)*4%,100)</f>
        <v>146500</v>
      </c>
      <c r="W40" s="85">
        <f>(R40)*0.17%</f>
        <v>6225.3915000000006</v>
      </c>
      <c r="X40" s="85">
        <f t="shared" si="82"/>
        <v>681525.39150000003</v>
      </c>
      <c r="Y40" s="85">
        <f t="shared" si="81"/>
        <v>152584.34566499997</v>
      </c>
      <c r="Z40" s="85">
        <f t="shared" si="83"/>
        <v>305166.12793349999</v>
      </c>
      <c r="AA40" s="85">
        <f t="shared" si="84"/>
        <v>305166.12793349999</v>
      </c>
      <c r="AB40" s="85">
        <f t="shared" si="85"/>
        <v>36619.950000000004</v>
      </c>
      <c r="AC40" s="86">
        <f t="shared" si="17"/>
        <v>799536.55153199984</v>
      </c>
      <c r="AD40" s="87">
        <f t="shared" si="18"/>
        <v>0</v>
      </c>
      <c r="AE40" s="88">
        <v>0</v>
      </c>
      <c r="AF40" s="89">
        <f t="shared" si="36"/>
        <v>5143057</v>
      </c>
      <c r="AG40" s="115">
        <f t="shared" si="86"/>
        <v>5143057</v>
      </c>
      <c r="AH40" s="86">
        <v>0</v>
      </c>
      <c r="AI40" s="86">
        <f t="shared" si="87"/>
        <v>0</v>
      </c>
      <c r="AJ40" s="86">
        <f t="shared" si="88"/>
        <v>5143057</v>
      </c>
      <c r="AK40" s="86">
        <f t="shared" si="21"/>
        <v>0</v>
      </c>
      <c r="AL40" s="86">
        <f t="shared" si="22"/>
        <v>5143057</v>
      </c>
      <c r="AM40" s="86">
        <f t="shared" si="78"/>
        <v>5143057</v>
      </c>
      <c r="AN40" s="90">
        <f t="shared" si="26"/>
        <v>36001399</v>
      </c>
    </row>
    <row r="41" spans="1:40" s="93" customFormat="1" ht="15" customHeight="1" outlineLevel="2" thickBot="1" x14ac:dyDescent="0.25">
      <c r="A41" s="91">
        <v>4383634</v>
      </c>
      <c r="B41" s="118">
        <v>0.1</v>
      </c>
      <c r="C41" s="94">
        <f t="shared" ref="C41" si="89">A41*B41</f>
        <v>438363.4</v>
      </c>
      <c r="D41" s="94">
        <f t="shared" ref="D41" si="90">ROUND(A41+C41,0)</f>
        <v>4821997</v>
      </c>
      <c r="E41" s="78" t="s">
        <v>41</v>
      </c>
      <c r="F41" s="92" t="s">
        <v>40</v>
      </c>
      <c r="G41" s="96">
        <v>101</v>
      </c>
      <c r="H41" s="79" t="s">
        <v>60</v>
      </c>
      <c r="I41" s="80">
        <f t="shared" ref="I41" si="91">D41</f>
        <v>4821997</v>
      </c>
      <c r="J41" s="81">
        <v>30</v>
      </c>
      <c r="K41" s="82">
        <f t="shared" ref="K41" si="92">I41/30*J41</f>
        <v>4821997</v>
      </c>
      <c r="L41" s="83">
        <f t="shared" ref="L41" si="93">IF(I41&lt;=(D$2*2),(D$3/30*J41),0)</f>
        <v>0</v>
      </c>
      <c r="M41" s="82">
        <v>0</v>
      </c>
      <c r="N41" s="82">
        <v>0</v>
      </c>
      <c r="O41" s="82">
        <f t="shared" ref="O41" si="94">SUM(K41:N41)</f>
        <v>4821997</v>
      </c>
      <c r="P41" s="82">
        <v>0</v>
      </c>
      <c r="Q41" s="84">
        <f t="shared" ref="Q41" si="95">+J41</f>
        <v>30</v>
      </c>
      <c r="R41" s="82">
        <f t="shared" ref="R41" si="96">(IF((O41-L41)&lt;D$2/30*Q41,D$2/30*Q41,(O41-L41)))+IF((((P41-((I41+P41)*40%))))&gt;1,(((P41-((I41+P41)*40%)))),0)</f>
        <v>4821997</v>
      </c>
      <c r="S41" s="85">
        <f t="shared" ref="S41" si="97">CEILING(IF((O41+P41)&gt;($D$2*10),R41*8%,0),100)</f>
        <v>0</v>
      </c>
      <c r="T41" s="85">
        <f t="shared" ref="T41" si="98">CEILING((R41)*12%,100)</f>
        <v>578700</v>
      </c>
      <c r="U41" s="85">
        <f t="shared" ref="U41" si="99">CEILING((R41)*2.436%,100)</f>
        <v>117500</v>
      </c>
      <c r="V41" s="85">
        <f t="shared" ref="V41" si="100">CEILING((R41)*4%,100)</f>
        <v>192900</v>
      </c>
      <c r="W41" s="85">
        <f t="shared" ref="W41" si="101">(R41)*0.17%</f>
        <v>8197.3949000000011</v>
      </c>
      <c r="X41" s="85">
        <f t="shared" ref="X41" si="102">SUM(S41:W41)</f>
        <v>897297.39489999996</v>
      </c>
      <c r="Y41" s="85">
        <f t="shared" ref="Y41" si="103">(O41-L41)*4.1667%</f>
        <v>200918.14899899997</v>
      </c>
      <c r="Z41" s="85">
        <f t="shared" ref="Z41" si="104">+O41*8.33333%</f>
        <v>401832.92260009999</v>
      </c>
      <c r="AA41" s="85">
        <f t="shared" ref="AA41" si="105">+O41*8.33333%</f>
        <v>401832.92260009999</v>
      </c>
      <c r="AB41" s="85">
        <f t="shared" ref="AB41" si="106">+O41*1%</f>
        <v>48219.97</v>
      </c>
      <c r="AC41" s="86">
        <f t="shared" ref="AC41" si="107">SUM(Y41:AB41)</f>
        <v>1052803.9641992</v>
      </c>
      <c r="AD41" s="87">
        <f t="shared" ref="AD41" si="108">IF(I41&lt;=(D$2*2),50000,0)*0</f>
        <v>0</v>
      </c>
      <c r="AE41" s="88">
        <v>0</v>
      </c>
      <c r="AF41" s="89">
        <f t="shared" ref="AF41" si="109">ROUND(O41+P41+X41+AC41+AD41+AE41,0)</f>
        <v>6772098</v>
      </c>
      <c r="AG41" s="115">
        <f t="shared" ref="AG41" si="110">ROUND((AF41*G41),0)</f>
        <v>683981898</v>
      </c>
      <c r="AH41" s="86">
        <v>0</v>
      </c>
      <c r="AI41" s="86">
        <f t="shared" ref="AI41" si="111">+AH41*G41</f>
        <v>0</v>
      </c>
      <c r="AJ41" s="86">
        <f t="shared" ref="AJ41" si="112">+AF41+AH41</f>
        <v>6772098</v>
      </c>
      <c r="AK41" s="86">
        <f t="shared" ref="AK41" si="113">+AH41*19%</f>
        <v>0</v>
      </c>
      <c r="AL41" s="86">
        <f t="shared" ref="AL41" si="114">ROUND(AJ41+AK41,0)</f>
        <v>6772098</v>
      </c>
      <c r="AM41" s="86">
        <f t="shared" ref="AM41" si="115">AL41*G41</f>
        <v>683981898</v>
      </c>
      <c r="AN41" s="90">
        <f t="shared" ref="AN41" si="116">AM41*7</f>
        <v>4787873286</v>
      </c>
    </row>
    <row r="42" spans="1:40" s="93" customFormat="1" ht="15" customHeight="1" outlineLevel="2" thickBot="1" x14ac:dyDescent="0.25">
      <c r="A42" s="91">
        <v>2848356</v>
      </c>
      <c r="B42" s="69">
        <v>0.1</v>
      </c>
      <c r="C42" s="94">
        <f t="shared" si="1"/>
        <v>284835.60000000003</v>
      </c>
      <c r="D42" s="94">
        <f t="shared" si="2"/>
        <v>3133192</v>
      </c>
      <c r="E42" s="78" t="s">
        <v>41</v>
      </c>
      <c r="F42" s="92" t="s">
        <v>40</v>
      </c>
      <c r="G42" s="96">
        <v>1</v>
      </c>
      <c r="H42" s="79" t="s">
        <v>61</v>
      </c>
      <c r="I42" s="80">
        <f t="shared" si="3"/>
        <v>3133192</v>
      </c>
      <c r="J42" s="81">
        <v>30</v>
      </c>
      <c r="K42" s="82">
        <f t="shared" si="4"/>
        <v>3133192</v>
      </c>
      <c r="L42" s="83">
        <f t="shared" si="5"/>
        <v>0</v>
      </c>
      <c r="M42" s="82">
        <v>0</v>
      </c>
      <c r="N42" s="82">
        <v>0</v>
      </c>
      <c r="O42" s="82">
        <f t="shared" si="6"/>
        <v>3133192</v>
      </c>
      <c r="P42" s="82">
        <v>0</v>
      </c>
      <c r="Q42" s="84">
        <f t="shared" si="7"/>
        <v>30</v>
      </c>
      <c r="R42" s="82">
        <f t="shared" si="8"/>
        <v>3133192</v>
      </c>
      <c r="S42" s="85">
        <f t="shared" si="24"/>
        <v>0</v>
      </c>
      <c r="T42" s="85">
        <f t="shared" si="79"/>
        <v>376000</v>
      </c>
      <c r="U42" s="85">
        <f t="shared" ref="U42:U48" si="117">CEILING((R42)*2.436%,100)</f>
        <v>76400</v>
      </c>
      <c r="V42" s="85">
        <f t="shared" si="11"/>
        <v>125400</v>
      </c>
      <c r="W42" s="85">
        <f t="shared" si="12"/>
        <v>5326.4264000000003</v>
      </c>
      <c r="X42" s="85">
        <f t="shared" si="82"/>
        <v>583126.4264</v>
      </c>
      <c r="Y42" s="85">
        <f t="shared" si="81"/>
        <v>130550.71106399999</v>
      </c>
      <c r="Z42" s="85">
        <f t="shared" si="83"/>
        <v>261099.2288936</v>
      </c>
      <c r="AA42" s="85">
        <f t="shared" si="84"/>
        <v>261099.2288936</v>
      </c>
      <c r="AB42" s="85">
        <f t="shared" si="85"/>
        <v>31331.920000000002</v>
      </c>
      <c r="AC42" s="86">
        <f t="shared" si="17"/>
        <v>684081.08885120007</v>
      </c>
      <c r="AD42" s="87">
        <f t="shared" si="18"/>
        <v>0</v>
      </c>
      <c r="AE42" s="88">
        <v>0</v>
      </c>
      <c r="AF42" s="89">
        <f t="shared" si="36"/>
        <v>4400400</v>
      </c>
      <c r="AG42" s="115">
        <f t="shared" si="86"/>
        <v>4400400</v>
      </c>
      <c r="AH42" s="86">
        <v>0</v>
      </c>
      <c r="AI42" s="86">
        <f t="shared" si="87"/>
        <v>0</v>
      </c>
      <c r="AJ42" s="86">
        <f t="shared" si="88"/>
        <v>4400400</v>
      </c>
      <c r="AK42" s="86">
        <f t="shared" si="21"/>
        <v>0</v>
      </c>
      <c r="AL42" s="86">
        <f t="shared" si="22"/>
        <v>4400400</v>
      </c>
      <c r="AM42" s="86">
        <f t="shared" si="78"/>
        <v>4400400</v>
      </c>
      <c r="AN42" s="90">
        <f t="shared" si="26"/>
        <v>30802800</v>
      </c>
    </row>
    <row r="43" spans="1:40" s="93" customFormat="1" ht="15" customHeight="1" outlineLevel="2" thickBot="1" x14ac:dyDescent="0.25">
      <c r="A43" s="91">
        <v>2991815</v>
      </c>
      <c r="B43" s="69">
        <v>0.1</v>
      </c>
      <c r="C43" s="94">
        <f t="shared" si="1"/>
        <v>299181.5</v>
      </c>
      <c r="D43" s="94">
        <f t="shared" si="2"/>
        <v>3290997</v>
      </c>
      <c r="E43" s="78" t="s">
        <v>41</v>
      </c>
      <c r="F43" s="92" t="s">
        <v>40</v>
      </c>
      <c r="G43" s="96">
        <v>7</v>
      </c>
      <c r="H43" s="79" t="s">
        <v>62</v>
      </c>
      <c r="I43" s="80">
        <f t="shared" si="3"/>
        <v>3290997</v>
      </c>
      <c r="J43" s="81">
        <v>30</v>
      </c>
      <c r="K43" s="82">
        <f t="shared" si="4"/>
        <v>3290997</v>
      </c>
      <c r="L43" s="83">
        <f t="shared" si="5"/>
        <v>0</v>
      </c>
      <c r="M43" s="82">
        <v>0</v>
      </c>
      <c r="N43" s="82">
        <v>0</v>
      </c>
      <c r="O43" s="82">
        <f t="shared" si="6"/>
        <v>3290997</v>
      </c>
      <c r="P43" s="82">
        <v>0</v>
      </c>
      <c r="Q43" s="84">
        <f t="shared" si="7"/>
        <v>30</v>
      </c>
      <c r="R43" s="82">
        <f t="shared" si="8"/>
        <v>3290997</v>
      </c>
      <c r="S43" s="85">
        <f t="shared" si="24"/>
        <v>0</v>
      </c>
      <c r="T43" s="85">
        <f t="shared" si="79"/>
        <v>395000</v>
      </c>
      <c r="U43" s="85">
        <f t="shared" si="117"/>
        <v>80200</v>
      </c>
      <c r="V43" s="85">
        <f t="shared" si="11"/>
        <v>131700</v>
      </c>
      <c r="W43" s="85">
        <f t="shared" si="12"/>
        <v>5594.6949000000004</v>
      </c>
      <c r="X43" s="85">
        <f t="shared" si="82"/>
        <v>612494.6949</v>
      </c>
      <c r="Y43" s="85">
        <f t="shared" si="81"/>
        <v>137125.97199899997</v>
      </c>
      <c r="Z43" s="85">
        <f t="shared" si="83"/>
        <v>274249.64030009997</v>
      </c>
      <c r="AA43" s="85">
        <f t="shared" si="84"/>
        <v>274249.64030009997</v>
      </c>
      <c r="AB43" s="85">
        <f t="shared" si="85"/>
        <v>32909.97</v>
      </c>
      <c r="AC43" s="86">
        <f t="shared" si="17"/>
        <v>718535.22259919986</v>
      </c>
      <c r="AD43" s="87">
        <f t="shared" si="18"/>
        <v>0</v>
      </c>
      <c r="AE43" s="88">
        <v>0</v>
      </c>
      <c r="AF43" s="89">
        <f t="shared" si="36"/>
        <v>4622027</v>
      </c>
      <c r="AG43" s="115">
        <f t="shared" si="86"/>
        <v>32354189</v>
      </c>
      <c r="AH43" s="86">
        <v>0</v>
      </c>
      <c r="AI43" s="86">
        <f t="shared" si="87"/>
        <v>0</v>
      </c>
      <c r="AJ43" s="86">
        <f t="shared" si="88"/>
        <v>4622027</v>
      </c>
      <c r="AK43" s="86">
        <f t="shared" si="21"/>
        <v>0</v>
      </c>
      <c r="AL43" s="86">
        <f t="shared" si="22"/>
        <v>4622027</v>
      </c>
      <c r="AM43" s="86">
        <f t="shared" si="78"/>
        <v>32354189</v>
      </c>
      <c r="AN43" s="90">
        <f t="shared" si="26"/>
        <v>226479323</v>
      </c>
    </row>
    <row r="44" spans="1:40" s="93" customFormat="1" ht="15" customHeight="1" outlineLevel="2" thickBot="1" x14ac:dyDescent="0.25">
      <c r="A44" s="91"/>
      <c r="B44" s="69"/>
      <c r="C44" s="94"/>
      <c r="D44" s="94">
        <f t="shared" si="2"/>
        <v>0</v>
      </c>
      <c r="E44" s="78" t="s">
        <v>41</v>
      </c>
      <c r="F44" s="92" t="s">
        <v>40</v>
      </c>
      <c r="G44" s="96">
        <v>6</v>
      </c>
      <c r="H44" s="79" t="s">
        <v>86</v>
      </c>
      <c r="I44" s="80">
        <v>2500000</v>
      </c>
      <c r="J44" s="81">
        <v>30</v>
      </c>
      <c r="K44" s="82">
        <f t="shared" si="4"/>
        <v>2500000</v>
      </c>
      <c r="L44" s="83">
        <f t="shared" si="5"/>
        <v>0</v>
      </c>
      <c r="M44" s="82">
        <v>0</v>
      </c>
      <c r="N44" s="82">
        <v>0</v>
      </c>
      <c r="O44" s="82">
        <f t="shared" si="6"/>
        <v>2500000</v>
      </c>
      <c r="P44" s="82">
        <v>0</v>
      </c>
      <c r="Q44" s="84">
        <f t="shared" si="7"/>
        <v>30</v>
      </c>
      <c r="R44" s="82">
        <f t="shared" si="8"/>
        <v>2500000</v>
      </c>
      <c r="S44" s="85">
        <f t="shared" si="24"/>
        <v>0</v>
      </c>
      <c r="T44" s="85">
        <f t="shared" si="79"/>
        <v>300000</v>
      </c>
      <c r="U44" s="85">
        <f t="shared" si="117"/>
        <v>60900</v>
      </c>
      <c r="V44" s="85">
        <f t="shared" si="11"/>
        <v>100000</v>
      </c>
      <c r="W44" s="85">
        <f t="shared" si="12"/>
        <v>4250</v>
      </c>
      <c r="X44" s="85">
        <f t="shared" si="82"/>
        <v>465150</v>
      </c>
      <c r="Y44" s="85">
        <f t="shared" si="81"/>
        <v>104167.49999999999</v>
      </c>
      <c r="Z44" s="85">
        <f t="shared" si="83"/>
        <v>208333.25</v>
      </c>
      <c r="AA44" s="85">
        <f t="shared" si="84"/>
        <v>208333.25</v>
      </c>
      <c r="AB44" s="85">
        <f t="shared" si="85"/>
        <v>25000</v>
      </c>
      <c r="AC44" s="86">
        <f t="shared" si="17"/>
        <v>545834</v>
      </c>
      <c r="AD44" s="87">
        <f t="shared" si="18"/>
        <v>0</v>
      </c>
      <c r="AE44" s="88">
        <v>0</v>
      </c>
      <c r="AF44" s="89">
        <f t="shared" si="36"/>
        <v>3510984</v>
      </c>
      <c r="AG44" s="115">
        <f t="shared" si="86"/>
        <v>21065904</v>
      </c>
      <c r="AH44" s="86">
        <v>0</v>
      </c>
      <c r="AI44" s="86">
        <f t="shared" si="87"/>
        <v>0</v>
      </c>
      <c r="AJ44" s="86">
        <f t="shared" si="88"/>
        <v>3510984</v>
      </c>
      <c r="AK44" s="86">
        <f t="shared" si="21"/>
        <v>0</v>
      </c>
      <c r="AL44" s="86">
        <f t="shared" si="22"/>
        <v>3510984</v>
      </c>
      <c r="AM44" s="86">
        <f t="shared" si="78"/>
        <v>21065904</v>
      </c>
      <c r="AN44" s="90">
        <f t="shared" si="26"/>
        <v>147461328</v>
      </c>
    </row>
    <row r="45" spans="1:40" s="93" customFormat="1" ht="15" customHeight="1" outlineLevel="2" thickBot="1" x14ac:dyDescent="0.25">
      <c r="A45" s="91">
        <v>3670036</v>
      </c>
      <c r="B45" s="69">
        <v>0.1</v>
      </c>
      <c r="C45" s="94">
        <f t="shared" si="1"/>
        <v>367003.60000000003</v>
      </c>
      <c r="D45" s="94">
        <f t="shared" si="2"/>
        <v>4037040</v>
      </c>
      <c r="E45" s="78" t="s">
        <v>41</v>
      </c>
      <c r="F45" s="92" t="s">
        <v>40</v>
      </c>
      <c r="G45" s="96">
        <v>8</v>
      </c>
      <c r="H45" s="79" t="s">
        <v>63</v>
      </c>
      <c r="I45" s="80">
        <f t="shared" si="3"/>
        <v>4037040</v>
      </c>
      <c r="J45" s="81">
        <v>30</v>
      </c>
      <c r="K45" s="82">
        <f t="shared" si="4"/>
        <v>4037040</v>
      </c>
      <c r="L45" s="83">
        <f t="shared" si="5"/>
        <v>0</v>
      </c>
      <c r="M45" s="82">
        <v>0</v>
      </c>
      <c r="N45" s="82">
        <v>0</v>
      </c>
      <c r="O45" s="82">
        <f t="shared" si="6"/>
        <v>4037040</v>
      </c>
      <c r="P45" s="82">
        <v>0</v>
      </c>
      <c r="Q45" s="84">
        <f t="shared" si="7"/>
        <v>30</v>
      </c>
      <c r="R45" s="82">
        <f t="shared" si="8"/>
        <v>4037040</v>
      </c>
      <c r="S45" s="85">
        <f t="shared" si="24"/>
        <v>0</v>
      </c>
      <c r="T45" s="85">
        <f t="shared" si="79"/>
        <v>484500</v>
      </c>
      <c r="U45" s="85">
        <f t="shared" si="117"/>
        <v>98400</v>
      </c>
      <c r="V45" s="85">
        <f t="shared" si="11"/>
        <v>161500</v>
      </c>
      <c r="W45" s="85">
        <f t="shared" si="12"/>
        <v>6862.9680000000008</v>
      </c>
      <c r="X45" s="85">
        <f t="shared" si="82"/>
        <v>751262.96799999999</v>
      </c>
      <c r="Y45" s="85">
        <f t="shared" si="81"/>
        <v>168211.34567999997</v>
      </c>
      <c r="Z45" s="85">
        <f t="shared" si="83"/>
        <v>336419.86543200002</v>
      </c>
      <c r="AA45" s="85">
        <f t="shared" si="84"/>
        <v>336419.86543200002</v>
      </c>
      <c r="AB45" s="85">
        <f t="shared" si="85"/>
        <v>40370.400000000001</v>
      </c>
      <c r="AC45" s="86">
        <f t="shared" si="17"/>
        <v>881421.47654400009</v>
      </c>
      <c r="AD45" s="87">
        <f t="shared" si="18"/>
        <v>0</v>
      </c>
      <c r="AE45" s="88">
        <v>0</v>
      </c>
      <c r="AF45" s="89">
        <f t="shared" si="36"/>
        <v>5669724</v>
      </c>
      <c r="AG45" s="115">
        <f t="shared" si="86"/>
        <v>45357792</v>
      </c>
      <c r="AH45" s="86">
        <v>0</v>
      </c>
      <c r="AI45" s="86">
        <f t="shared" si="87"/>
        <v>0</v>
      </c>
      <c r="AJ45" s="86">
        <f t="shared" si="88"/>
        <v>5669724</v>
      </c>
      <c r="AK45" s="86">
        <f t="shared" si="21"/>
        <v>0</v>
      </c>
      <c r="AL45" s="86">
        <f t="shared" si="22"/>
        <v>5669724</v>
      </c>
      <c r="AM45" s="86">
        <f t="shared" si="78"/>
        <v>45357792</v>
      </c>
      <c r="AN45" s="90">
        <f t="shared" si="26"/>
        <v>317504544</v>
      </c>
    </row>
    <row r="46" spans="1:40" s="93" customFormat="1" ht="15" customHeight="1" outlineLevel="2" thickBot="1" x14ac:dyDescent="0.25">
      <c r="A46" s="91">
        <v>1416812</v>
      </c>
      <c r="B46" s="69">
        <v>0.16</v>
      </c>
      <c r="C46" s="94">
        <f t="shared" si="1"/>
        <v>226689.92000000001</v>
      </c>
      <c r="D46" s="94">
        <f t="shared" si="2"/>
        <v>1643502</v>
      </c>
      <c r="E46" s="78" t="s">
        <v>41</v>
      </c>
      <c r="F46" s="92" t="s">
        <v>40</v>
      </c>
      <c r="G46" s="96">
        <v>45</v>
      </c>
      <c r="H46" s="79" t="s">
        <v>64</v>
      </c>
      <c r="I46" s="80">
        <f t="shared" si="3"/>
        <v>1643502</v>
      </c>
      <c r="J46" s="81">
        <v>30</v>
      </c>
      <c r="K46" s="82">
        <f t="shared" si="4"/>
        <v>1643502</v>
      </c>
      <c r="L46" s="83">
        <f t="shared" si="5"/>
        <v>140606</v>
      </c>
      <c r="M46" s="82">
        <v>0</v>
      </c>
      <c r="N46" s="82">
        <v>0</v>
      </c>
      <c r="O46" s="82">
        <f t="shared" si="6"/>
        <v>1784108</v>
      </c>
      <c r="P46" s="82">
        <v>0</v>
      </c>
      <c r="Q46" s="84">
        <f t="shared" si="7"/>
        <v>30</v>
      </c>
      <c r="R46" s="82">
        <f t="shared" si="8"/>
        <v>1643502</v>
      </c>
      <c r="S46" s="85">
        <f t="shared" si="24"/>
        <v>0</v>
      </c>
      <c r="T46" s="85">
        <f t="shared" si="79"/>
        <v>197300</v>
      </c>
      <c r="U46" s="85">
        <f t="shared" si="117"/>
        <v>40100</v>
      </c>
      <c r="V46" s="85">
        <f t="shared" si="11"/>
        <v>65800</v>
      </c>
      <c r="W46" s="85">
        <f t="shared" si="12"/>
        <v>2793.9534000000003</v>
      </c>
      <c r="X46" s="85">
        <f t="shared" si="82"/>
        <v>305993.9534</v>
      </c>
      <c r="Y46" s="85">
        <f t="shared" si="81"/>
        <v>68479.797833999997</v>
      </c>
      <c r="Z46" s="85">
        <f t="shared" si="83"/>
        <v>148675.6071964</v>
      </c>
      <c r="AA46" s="85">
        <f t="shared" si="84"/>
        <v>148675.6071964</v>
      </c>
      <c r="AB46" s="85">
        <f t="shared" si="85"/>
        <v>17841.080000000002</v>
      </c>
      <c r="AC46" s="86">
        <f t="shared" si="17"/>
        <v>383672.09222679998</v>
      </c>
      <c r="AD46" s="87">
        <f t="shared" si="18"/>
        <v>0</v>
      </c>
      <c r="AE46" s="88">
        <v>0</v>
      </c>
      <c r="AF46" s="89">
        <f t="shared" si="36"/>
        <v>2473774</v>
      </c>
      <c r="AG46" s="115">
        <f t="shared" si="86"/>
        <v>111319830</v>
      </c>
      <c r="AH46" s="86">
        <v>0</v>
      </c>
      <c r="AI46" s="86">
        <f t="shared" si="87"/>
        <v>0</v>
      </c>
      <c r="AJ46" s="86">
        <f t="shared" si="88"/>
        <v>2473774</v>
      </c>
      <c r="AK46" s="86">
        <f t="shared" si="21"/>
        <v>0</v>
      </c>
      <c r="AL46" s="86">
        <f t="shared" si="22"/>
        <v>2473774</v>
      </c>
      <c r="AM46" s="86">
        <f t="shared" si="78"/>
        <v>111319830</v>
      </c>
      <c r="AN46" s="90">
        <f t="shared" si="26"/>
        <v>779238810</v>
      </c>
    </row>
    <row r="47" spans="1:40" s="93" customFormat="1" ht="15" customHeight="1" outlineLevel="2" thickBot="1" x14ac:dyDescent="0.25">
      <c r="A47" s="91">
        <v>1686357</v>
      </c>
      <c r="B47" s="69">
        <v>0.16</v>
      </c>
      <c r="C47" s="94">
        <f t="shared" si="1"/>
        <v>269817.12</v>
      </c>
      <c r="D47" s="94">
        <f t="shared" si="2"/>
        <v>1956174</v>
      </c>
      <c r="E47" s="78" t="s">
        <v>41</v>
      </c>
      <c r="F47" s="92" t="s">
        <v>40</v>
      </c>
      <c r="G47" s="96">
        <v>2</v>
      </c>
      <c r="H47" s="79" t="s">
        <v>65</v>
      </c>
      <c r="I47" s="80">
        <f t="shared" si="3"/>
        <v>1956174</v>
      </c>
      <c r="J47" s="81">
        <v>30</v>
      </c>
      <c r="K47" s="82">
        <f t="shared" si="4"/>
        <v>1956174</v>
      </c>
      <c r="L47" s="83">
        <f t="shared" si="5"/>
        <v>140606</v>
      </c>
      <c r="M47" s="82">
        <v>0</v>
      </c>
      <c r="N47" s="82">
        <v>0</v>
      </c>
      <c r="O47" s="82">
        <f t="shared" si="6"/>
        <v>2096780</v>
      </c>
      <c r="P47" s="82">
        <v>0</v>
      </c>
      <c r="Q47" s="84">
        <f t="shared" si="7"/>
        <v>30</v>
      </c>
      <c r="R47" s="82">
        <f t="shared" si="8"/>
        <v>1956174</v>
      </c>
      <c r="S47" s="85">
        <f t="shared" si="24"/>
        <v>0</v>
      </c>
      <c r="T47" s="85">
        <f t="shared" si="79"/>
        <v>234800</v>
      </c>
      <c r="U47" s="85">
        <f t="shared" si="117"/>
        <v>47700</v>
      </c>
      <c r="V47" s="85">
        <f t="shared" si="11"/>
        <v>78300</v>
      </c>
      <c r="W47" s="85">
        <f t="shared" si="12"/>
        <v>3325.4958000000001</v>
      </c>
      <c r="X47" s="85">
        <f t="shared" si="82"/>
        <v>364125.49579999998</v>
      </c>
      <c r="Y47" s="85">
        <f t="shared" si="81"/>
        <v>81507.902057999992</v>
      </c>
      <c r="Z47" s="85">
        <f t="shared" si="83"/>
        <v>174731.59677400001</v>
      </c>
      <c r="AA47" s="85">
        <f t="shared" si="84"/>
        <v>174731.59677400001</v>
      </c>
      <c r="AB47" s="85">
        <f t="shared" si="85"/>
        <v>20967.8</v>
      </c>
      <c r="AC47" s="86">
        <f t="shared" si="17"/>
        <v>451938.89560600003</v>
      </c>
      <c r="AD47" s="87">
        <f t="shared" si="18"/>
        <v>0</v>
      </c>
      <c r="AE47" s="88">
        <v>0</v>
      </c>
      <c r="AF47" s="89">
        <f t="shared" si="36"/>
        <v>2912844</v>
      </c>
      <c r="AG47" s="115">
        <f t="shared" si="86"/>
        <v>5825688</v>
      </c>
      <c r="AH47" s="86">
        <v>0</v>
      </c>
      <c r="AI47" s="86">
        <f t="shared" si="87"/>
        <v>0</v>
      </c>
      <c r="AJ47" s="86">
        <f t="shared" si="88"/>
        <v>2912844</v>
      </c>
      <c r="AK47" s="86">
        <f t="shared" si="21"/>
        <v>0</v>
      </c>
      <c r="AL47" s="86">
        <f t="shared" si="22"/>
        <v>2912844</v>
      </c>
      <c r="AM47" s="86">
        <f t="shared" si="78"/>
        <v>5825688</v>
      </c>
      <c r="AN47" s="90">
        <f t="shared" si="26"/>
        <v>40779816</v>
      </c>
    </row>
    <row r="48" spans="1:40" s="93" customFormat="1" ht="15" customHeight="1" outlineLevel="2" thickBot="1" x14ac:dyDescent="0.25">
      <c r="A48" s="91">
        <v>1665224</v>
      </c>
      <c r="B48" s="69">
        <v>0.16</v>
      </c>
      <c r="C48" s="94">
        <f t="shared" si="1"/>
        <v>266435.84000000003</v>
      </c>
      <c r="D48" s="94">
        <f t="shared" si="2"/>
        <v>1931660</v>
      </c>
      <c r="E48" s="78" t="s">
        <v>41</v>
      </c>
      <c r="F48" s="92" t="s">
        <v>40</v>
      </c>
      <c r="G48" s="96">
        <v>2</v>
      </c>
      <c r="H48" s="79" t="s">
        <v>66</v>
      </c>
      <c r="I48" s="80">
        <f t="shared" si="3"/>
        <v>1931660</v>
      </c>
      <c r="J48" s="81">
        <v>30</v>
      </c>
      <c r="K48" s="82">
        <f t="shared" si="4"/>
        <v>1931660</v>
      </c>
      <c r="L48" s="83">
        <f t="shared" si="5"/>
        <v>140606</v>
      </c>
      <c r="M48" s="82">
        <v>0</v>
      </c>
      <c r="N48" s="82">
        <v>0</v>
      </c>
      <c r="O48" s="82">
        <f t="shared" si="6"/>
        <v>2072266</v>
      </c>
      <c r="P48" s="82">
        <v>0</v>
      </c>
      <c r="Q48" s="84">
        <f t="shared" si="7"/>
        <v>30</v>
      </c>
      <c r="R48" s="82">
        <f t="shared" si="8"/>
        <v>1931660</v>
      </c>
      <c r="S48" s="85">
        <f t="shared" si="24"/>
        <v>0</v>
      </c>
      <c r="T48" s="85">
        <f t="shared" si="79"/>
        <v>231800</v>
      </c>
      <c r="U48" s="85">
        <f t="shared" si="117"/>
        <v>47100</v>
      </c>
      <c r="V48" s="85">
        <f t="shared" si="11"/>
        <v>77300</v>
      </c>
      <c r="W48" s="85">
        <f t="shared" si="12"/>
        <v>3283.8220000000001</v>
      </c>
      <c r="X48" s="85">
        <f t="shared" si="82"/>
        <v>359483.82199999999</v>
      </c>
      <c r="Y48" s="85">
        <f t="shared" si="81"/>
        <v>80486.477219999986</v>
      </c>
      <c r="Z48" s="85">
        <f t="shared" si="83"/>
        <v>172688.76425780001</v>
      </c>
      <c r="AA48" s="85">
        <f t="shared" si="84"/>
        <v>172688.76425780001</v>
      </c>
      <c r="AB48" s="85">
        <f t="shared" si="85"/>
        <v>20722.66</v>
      </c>
      <c r="AC48" s="86">
        <f t="shared" si="17"/>
        <v>446586.66573559999</v>
      </c>
      <c r="AD48" s="87">
        <f t="shared" si="18"/>
        <v>0</v>
      </c>
      <c r="AE48" s="88">
        <v>0</v>
      </c>
      <c r="AF48" s="89">
        <f t="shared" si="36"/>
        <v>2878336</v>
      </c>
      <c r="AG48" s="115">
        <f t="shared" si="86"/>
        <v>5756672</v>
      </c>
      <c r="AH48" s="86">
        <v>0</v>
      </c>
      <c r="AI48" s="86">
        <f t="shared" si="87"/>
        <v>0</v>
      </c>
      <c r="AJ48" s="86">
        <f t="shared" si="88"/>
        <v>2878336</v>
      </c>
      <c r="AK48" s="86">
        <f t="shared" si="21"/>
        <v>0</v>
      </c>
      <c r="AL48" s="86">
        <f t="shared" si="22"/>
        <v>2878336</v>
      </c>
      <c r="AM48" s="86">
        <f t="shared" si="78"/>
        <v>5756672</v>
      </c>
      <c r="AN48" s="90">
        <f t="shared" si="26"/>
        <v>40296704</v>
      </c>
    </row>
    <row r="49" spans="1:42" s="93" customFormat="1" ht="15" customHeight="1" outlineLevel="2" thickBot="1" x14ac:dyDescent="0.25">
      <c r="A49" s="91">
        <v>1914550</v>
      </c>
      <c r="B49" s="69">
        <v>0.16</v>
      </c>
      <c r="C49" s="94">
        <f t="shared" ref="C49:C54" si="118">A49*B49</f>
        <v>306328</v>
      </c>
      <c r="D49" s="94">
        <f t="shared" ref="D49:D54" si="119">ROUND(A49+C49,0)</f>
        <v>2220878</v>
      </c>
      <c r="E49" s="78" t="s">
        <v>41</v>
      </c>
      <c r="F49" s="92" t="s">
        <v>40</v>
      </c>
      <c r="G49" s="96">
        <v>16</v>
      </c>
      <c r="H49" s="79" t="s">
        <v>67</v>
      </c>
      <c r="I49" s="80">
        <f t="shared" ref="I49:I54" si="120">D49</f>
        <v>2220878</v>
      </c>
      <c r="J49" s="81">
        <v>30</v>
      </c>
      <c r="K49" s="82">
        <f t="shared" ref="K49:K54" si="121">I49/30*J49</f>
        <v>2220878</v>
      </c>
      <c r="L49" s="83">
        <f t="shared" si="5"/>
        <v>140606</v>
      </c>
      <c r="M49" s="82">
        <v>0</v>
      </c>
      <c r="N49" s="82">
        <v>0</v>
      </c>
      <c r="O49" s="82">
        <f t="shared" si="6"/>
        <v>2361484</v>
      </c>
      <c r="P49" s="82">
        <v>0</v>
      </c>
      <c r="Q49" s="84">
        <f t="shared" ref="Q49:Q54" si="122">+J49</f>
        <v>30</v>
      </c>
      <c r="R49" s="82">
        <f t="shared" ref="R49:R54" si="123">(IF((O49-L49)&lt;D$2/30*Q49,D$2/30*Q49,(O49-L49)))+IF((((P49-((I49+P49)*40%))))&gt;1,(((P49-((I49+P49)*40%)))),0)</f>
        <v>2220878</v>
      </c>
      <c r="S49" s="85">
        <f t="shared" si="24"/>
        <v>0</v>
      </c>
      <c r="T49" s="85">
        <f>CEILING((R49)*12%,100)+CEILING((R49)*10%,100)</f>
        <v>488700</v>
      </c>
      <c r="U49" s="85">
        <f>CEILING((R49)*6.96%,100)</f>
        <v>154600</v>
      </c>
      <c r="V49" s="85">
        <f t="shared" ref="V49:V54" si="124">CEILING((R49)*4%,100)</f>
        <v>88900</v>
      </c>
      <c r="W49" s="85">
        <f t="shared" ref="W49:W54" si="125">(R49)*0.17%</f>
        <v>3775.4926000000005</v>
      </c>
      <c r="X49" s="85">
        <f t="shared" si="82"/>
        <v>735975.4926</v>
      </c>
      <c r="Y49" s="85">
        <f>((O49-L49)*4.1667%)*2</f>
        <v>185074.647252</v>
      </c>
      <c r="Z49" s="85">
        <f t="shared" si="83"/>
        <v>196790.2546172</v>
      </c>
      <c r="AA49" s="85">
        <f t="shared" si="84"/>
        <v>196790.2546172</v>
      </c>
      <c r="AB49" s="85">
        <f t="shared" si="85"/>
        <v>23614.84</v>
      </c>
      <c r="AC49" s="86">
        <f t="shared" si="17"/>
        <v>602269.9964863999</v>
      </c>
      <c r="AD49" s="87">
        <v>0</v>
      </c>
      <c r="AE49" s="88">
        <v>0</v>
      </c>
      <c r="AF49" s="89">
        <f t="shared" si="36"/>
        <v>3699729</v>
      </c>
      <c r="AG49" s="115">
        <f t="shared" si="86"/>
        <v>59195664</v>
      </c>
      <c r="AH49" s="86">
        <v>0</v>
      </c>
      <c r="AI49" s="86">
        <f t="shared" si="87"/>
        <v>0</v>
      </c>
      <c r="AJ49" s="86">
        <f t="shared" si="88"/>
        <v>3699729</v>
      </c>
      <c r="AK49" s="86">
        <f t="shared" ref="AK49:AK54" si="126">+AH49*19%</f>
        <v>0</v>
      </c>
      <c r="AL49" s="86">
        <f t="shared" ref="AL49:AL54" si="127">ROUND(AJ49+AK49,0)</f>
        <v>3699729</v>
      </c>
      <c r="AM49" s="86">
        <f t="shared" si="78"/>
        <v>59195664</v>
      </c>
      <c r="AN49" s="90">
        <f t="shared" si="26"/>
        <v>414369648</v>
      </c>
    </row>
    <row r="50" spans="1:42" s="93" customFormat="1" ht="15" customHeight="1" outlineLevel="2" thickBot="1" x14ac:dyDescent="0.25">
      <c r="A50" s="91">
        <v>2287524</v>
      </c>
      <c r="B50" s="69">
        <v>0.16</v>
      </c>
      <c r="C50" s="94">
        <f t="shared" si="118"/>
        <v>366003.84</v>
      </c>
      <c r="D50" s="94">
        <f t="shared" si="119"/>
        <v>2653528</v>
      </c>
      <c r="E50" s="78" t="s">
        <v>41</v>
      </c>
      <c r="F50" s="92" t="s">
        <v>40</v>
      </c>
      <c r="G50" s="96">
        <v>20</v>
      </c>
      <c r="H50" s="79" t="s">
        <v>68</v>
      </c>
      <c r="I50" s="80">
        <f t="shared" si="120"/>
        <v>2653528</v>
      </c>
      <c r="J50" s="81">
        <v>30</v>
      </c>
      <c r="K50" s="82">
        <f t="shared" si="121"/>
        <v>2653528</v>
      </c>
      <c r="L50" s="83">
        <f t="shared" si="5"/>
        <v>0</v>
      </c>
      <c r="M50" s="82">
        <v>0</v>
      </c>
      <c r="N50" s="82">
        <v>0</v>
      </c>
      <c r="O50" s="82">
        <f t="shared" si="6"/>
        <v>2653528</v>
      </c>
      <c r="P50" s="82">
        <v>0</v>
      </c>
      <c r="Q50" s="84">
        <f t="shared" si="122"/>
        <v>30</v>
      </c>
      <c r="R50" s="82">
        <f t="shared" si="123"/>
        <v>2653528</v>
      </c>
      <c r="S50" s="85">
        <f t="shared" si="24"/>
        <v>0</v>
      </c>
      <c r="T50" s="85">
        <f>CEILING((R50)*12%,100)</f>
        <v>318500</v>
      </c>
      <c r="U50" s="85">
        <f>CEILING((R50)*2.436%,100)</f>
        <v>64700</v>
      </c>
      <c r="V50" s="85">
        <f t="shared" si="124"/>
        <v>106200</v>
      </c>
      <c r="W50" s="85">
        <f t="shared" si="125"/>
        <v>4510.9976000000006</v>
      </c>
      <c r="X50" s="85">
        <f t="shared" si="82"/>
        <v>493910.9976</v>
      </c>
      <c r="Y50" s="85">
        <f>(O50-L50)*4.1667%</f>
        <v>110564.55117599999</v>
      </c>
      <c r="Z50" s="85">
        <f t="shared" si="83"/>
        <v>221127.2448824</v>
      </c>
      <c r="AA50" s="85">
        <f t="shared" si="84"/>
        <v>221127.2448824</v>
      </c>
      <c r="AB50" s="85">
        <f t="shared" si="85"/>
        <v>26535.279999999999</v>
      </c>
      <c r="AC50" s="86">
        <f t="shared" si="17"/>
        <v>579354.32094080001</v>
      </c>
      <c r="AD50" s="87">
        <v>0</v>
      </c>
      <c r="AE50" s="88">
        <v>0</v>
      </c>
      <c r="AF50" s="89">
        <f t="shared" si="36"/>
        <v>3726793</v>
      </c>
      <c r="AG50" s="115">
        <f t="shared" si="86"/>
        <v>74535860</v>
      </c>
      <c r="AH50" s="86">
        <v>0</v>
      </c>
      <c r="AI50" s="86">
        <f t="shared" si="87"/>
        <v>0</v>
      </c>
      <c r="AJ50" s="86">
        <f t="shared" si="88"/>
        <v>3726793</v>
      </c>
      <c r="AK50" s="86">
        <f t="shared" si="126"/>
        <v>0</v>
      </c>
      <c r="AL50" s="86">
        <f t="shared" si="127"/>
        <v>3726793</v>
      </c>
      <c r="AM50" s="86">
        <f t="shared" si="78"/>
        <v>74535860</v>
      </c>
      <c r="AN50" s="90">
        <f t="shared" si="26"/>
        <v>521751020</v>
      </c>
    </row>
    <row r="51" spans="1:42" s="93" customFormat="1" ht="15" customHeight="1" outlineLevel="2" thickBot="1" x14ac:dyDescent="0.25">
      <c r="A51" s="91">
        <v>2959811</v>
      </c>
      <c r="B51" s="69">
        <v>0.1</v>
      </c>
      <c r="C51" s="94">
        <f t="shared" si="118"/>
        <v>295981.10000000003</v>
      </c>
      <c r="D51" s="94">
        <f t="shared" si="119"/>
        <v>3255792</v>
      </c>
      <c r="E51" s="78" t="s">
        <v>41</v>
      </c>
      <c r="F51" s="92" t="s">
        <v>40</v>
      </c>
      <c r="G51" s="96">
        <v>1</v>
      </c>
      <c r="H51" s="79" t="s">
        <v>79</v>
      </c>
      <c r="I51" s="80">
        <f t="shared" si="120"/>
        <v>3255792</v>
      </c>
      <c r="J51" s="81">
        <v>30</v>
      </c>
      <c r="K51" s="82">
        <f t="shared" si="121"/>
        <v>3255792</v>
      </c>
      <c r="L51" s="83">
        <f t="shared" si="5"/>
        <v>0</v>
      </c>
      <c r="M51" s="82">
        <v>0</v>
      </c>
      <c r="N51" s="82">
        <v>0</v>
      </c>
      <c r="O51" s="82">
        <f t="shared" si="6"/>
        <v>3255792</v>
      </c>
      <c r="P51" s="82">
        <v>0</v>
      </c>
      <c r="Q51" s="84">
        <f t="shared" si="122"/>
        <v>30</v>
      </c>
      <c r="R51" s="82">
        <f t="shared" si="123"/>
        <v>3255792</v>
      </c>
      <c r="S51" s="85">
        <f t="shared" si="24"/>
        <v>0</v>
      </c>
      <c r="T51" s="85">
        <f>CEILING((R51)*12%,100)</f>
        <v>390700</v>
      </c>
      <c r="U51" s="85">
        <f>CEILING((R51)*2.436%,100)</f>
        <v>79400</v>
      </c>
      <c r="V51" s="85">
        <f t="shared" si="124"/>
        <v>130300</v>
      </c>
      <c r="W51" s="85">
        <f t="shared" si="125"/>
        <v>5534.8464000000004</v>
      </c>
      <c r="X51" s="85">
        <f t="shared" si="82"/>
        <v>605934.84640000004</v>
      </c>
      <c r="Y51" s="85">
        <f>(O51-L51)*4.1667%</f>
        <v>135659.08526399999</v>
      </c>
      <c r="Z51" s="85">
        <f t="shared" si="83"/>
        <v>271315.8914736</v>
      </c>
      <c r="AA51" s="85">
        <f t="shared" si="84"/>
        <v>271315.8914736</v>
      </c>
      <c r="AB51" s="85">
        <f t="shared" si="85"/>
        <v>32557.920000000002</v>
      </c>
      <c r="AC51" s="86">
        <f t="shared" si="17"/>
        <v>710848.78821120004</v>
      </c>
      <c r="AD51" s="87">
        <v>0</v>
      </c>
      <c r="AE51" s="88">
        <v>0</v>
      </c>
      <c r="AF51" s="89">
        <f t="shared" si="36"/>
        <v>4572576</v>
      </c>
      <c r="AG51" s="115">
        <f t="shared" si="86"/>
        <v>4572576</v>
      </c>
      <c r="AH51" s="86">
        <v>0</v>
      </c>
      <c r="AI51" s="86">
        <f t="shared" si="87"/>
        <v>0</v>
      </c>
      <c r="AJ51" s="86">
        <f t="shared" si="88"/>
        <v>4572576</v>
      </c>
      <c r="AK51" s="86">
        <f t="shared" si="126"/>
        <v>0</v>
      </c>
      <c r="AL51" s="86">
        <f t="shared" si="127"/>
        <v>4572576</v>
      </c>
      <c r="AM51" s="86">
        <f t="shared" si="78"/>
        <v>4572576</v>
      </c>
      <c r="AN51" s="90">
        <f t="shared" si="26"/>
        <v>32008032</v>
      </c>
    </row>
    <row r="52" spans="1:42" s="93" customFormat="1" ht="15" customHeight="1" outlineLevel="2" thickBot="1" x14ac:dyDescent="0.25">
      <c r="A52" s="91">
        <v>2287524</v>
      </c>
      <c r="B52" s="69">
        <v>0.16</v>
      </c>
      <c r="C52" s="94">
        <f t="shared" si="118"/>
        <v>366003.84</v>
      </c>
      <c r="D52" s="94">
        <f t="shared" si="119"/>
        <v>2653528</v>
      </c>
      <c r="E52" s="78" t="s">
        <v>41</v>
      </c>
      <c r="F52" s="92" t="s">
        <v>40</v>
      </c>
      <c r="G52" s="96">
        <v>6</v>
      </c>
      <c r="H52" s="79" t="s">
        <v>69</v>
      </c>
      <c r="I52" s="80">
        <f t="shared" si="120"/>
        <v>2653528</v>
      </c>
      <c r="J52" s="81">
        <v>30</v>
      </c>
      <c r="K52" s="82">
        <f t="shared" si="121"/>
        <v>2653528</v>
      </c>
      <c r="L52" s="83">
        <f t="shared" si="5"/>
        <v>0</v>
      </c>
      <c r="M52" s="82">
        <v>0</v>
      </c>
      <c r="N52" s="82">
        <v>0</v>
      </c>
      <c r="O52" s="82">
        <f t="shared" si="6"/>
        <v>2653528</v>
      </c>
      <c r="P52" s="82">
        <v>0</v>
      </c>
      <c r="Q52" s="84">
        <f t="shared" si="122"/>
        <v>30</v>
      </c>
      <c r="R52" s="82">
        <f t="shared" si="123"/>
        <v>2653528</v>
      </c>
      <c r="S52" s="85">
        <f t="shared" si="24"/>
        <v>0</v>
      </c>
      <c r="T52" s="85">
        <f>CEILING((R52)*12%,100)</f>
        <v>318500</v>
      </c>
      <c r="U52" s="85">
        <f>CEILING((R52)*2.436%,100)</f>
        <v>64700</v>
      </c>
      <c r="V52" s="85">
        <f t="shared" si="124"/>
        <v>106200</v>
      </c>
      <c r="W52" s="85">
        <f t="shared" si="125"/>
        <v>4510.9976000000006</v>
      </c>
      <c r="X52" s="85">
        <f t="shared" si="82"/>
        <v>493910.9976</v>
      </c>
      <c r="Y52" s="85">
        <f>(O52-L52)*4.1667%</f>
        <v>110564.55117599999</v>
      </c>
      <c r="Z52" s="85">
        <f t="shared" si="83"/>
        <v>221127.2448824</v>
      </c>
      <c r="AA52" s="85">
        <f t="shared" si="84"/>
        <v>221127.2448824</v>
      </c>
      <c r="AB52" s="85">
        <f t="shared" si="85"/>
        <v>26535.279999999999</v>
      </c>
      <c r="AC52" s="86">
        <f t="shared" si="17"/>
        <v>579354.32094080001</v>
      </c>
      <c r="AD52" s="87">
        <v>0</v>
      </c>
      <c r="AE52" s="88">
        <v>0</v>
      </c>
      <c r="AF52" s="89">
        <f t="shared" si="36"/>
        <v>3726793</v>
      </c>
      <c r="AG52" s="115">
        <f t="shared" si="86"/>
        <v>22360758</v>
      </c>
      <c r="AH52" s="86">
        <v>0</v>
      </c>
      <c r="AI52" s="86">
        <f t="shared" si="87"/>
        <v>0</v>
      </c>
      <c r="AJ52" s="86">
        <f t="shared" si="88"/>
        <v>3726793</v>
      </c>
      <c r="AK52" s="86">
        <f t="shared" si="126"/>
        <v>0</v>
      </c>
      <c r="AL52" s="86">
        <f t="shared" si="127"/>
        <v>3726793</v>
      </c>
      <c r="AM52" s="86">
        <f t="shared" si="78"/>
        <v>22360758</v>
      </c>
      <c r="AN52" s="90">
        <f t="shared" si="26"/>
        <v>156525306</v>
      </c>
    </row>
    <row r="53" spans="1:42" s="93" customFormat="1" ht="15" customHeight="1" outlineLevel="2" thickBot="1" x14ac:dyDescent="0.25">
      <c r="A53" s="91">
        <v>2287524</v>
      </c>
      <c r="B53" s="69">
        <v>0.16</v>
      </c>
      <c r="C53" s="94">
        <f t="shared" si="118"/>
        <v>366003.84</v>
      </c>
      <c r="D53" s="94">
        <f t="shared" si="119"/>
        <v>2653528</v>
      </c>
      <c r="E53" s="78" t="s">
        <v>41</v>
      </c>
      <c r="F53" s="92" t="s">
        <v>40</v>
      </c>
      <c r="G53" s="96">
        <v>68</v>
      </c>
      <c r="H53" s="79" t="s">
        <v>70</v>
      </c>
      <c r="I53" s="80">
        <f t="shared" si="120"/>
        <v>2653528</v>
      </c>
      <c r="J53" s="81">
        <v>30</v>
      </c>
      <c r="K53" s="82">
        <f t="shared" si="121"/>
        <v>2653528</v>
      </c>
      <c r="L53" s="83">
        <f t="shared" si="5"/>
        <v>0</v>
      </c>
      <c r="M53" s="82">
        <v>0</v>
      </c>
      <c r="N53" s="82">
        <v>0</v>
      </c>
      <c r="O53" s="82">
        <f t="shared" si="6"/>
        <v>2653528</v>
      </c>
      <c r="P53" s="82">
        <v>0</v>
      </c>
      <c r="Q53" s="84">
        <f t="shared" si="122"/>
        <v>30</v>
      </c>
      <c r="R53" s="82">
        <f t="shared" si="123"/>
        <v>2653528</v>
      </c>
      <c r="S53" s="85">
        <f t="shared" si="24"/>
        <v>0</v>
      </c>
      <c r="T53" s="85">
        <f>CEILING((R53)*12%,100)</f>
        <v>318500</v>
      </c>
      <c r="U53" s="85">
        <f>CEILING((R53)*2.436%,100)</f>
        <v>64700</v>
      </c>
      <c r="V53" s="85">
        <f t="shared" si="124"/>
        <v>106200</v>
      </c>
      <c r="W53" s="85">
        <f t="shared" si="125"/>
        <v>4510.9976000000006</v>
      </c>
      <c r="X53" s="85">
        <f t="shared" si="82"/>
        <v>493910.9976</v>
      </c>
      <c r="Y53" s="85">
        <f>(O53-L53)*4.1667%</f>
        <v>110564.55117599999</v>
      </c>
      <c r="Z53" s="85">
        <f t="shared" si="83"/>
        <v>221127.2448824</v>
      </c>
      <c r="AA53" s="85">
        <f t="shared" si="84"/>
        <v>221127.2448824</v>
      </c>
      <c r="AB53" s="85">
        <f t="shared" si="85"/>
        <v>26535.279999999999</v>
      </c>
      <c r="AC53" s="86">
        <f t="shared" si="17"/>
        <v>579354.32094080001</v>
      </c>
      <c r="AD53" s="87">
        <v>0</v>
      </c>
      <c r="AE53" s="88">
        <v>0</v>
      </c>
      <c r="AF53" s="89">
        <f t="shared" si="36"/>
        <v>3726793</v>
      </c>
      <c r="AG53" s="115">
        <f t="shared" si="86"/>
        <v>253421924</v>
      </c>
      <c r="AH53" s="86">
        <v>0</v>
      </c>
      <c r="AI53" s="86">
        <f t="shared" si="87"/>
        <v>0</v>
      </c>
      <c r="AJ53" s="86">
        <f t="shared" si="88"/>
        <v>3726793</v>
      </c>
      <c r="AK53" s="86">
        <f t="shared" si="126"/>
        <v>0</v>
      </c>
      <c r="AL53" s="86">
        <f t="shared" si="127"/>
        <v>3726793</v>
      </c>
      <c r="AM53" s="86">
        <f t="shared" si="78"/>
        <v>253421924</v>
      </c>
      <c r="AN53" s="90">
        <f t="shared" si="26"/>
        <v>1773953468</v>
      </c>
    </row>
    <row r="54" spans="1:42" s="95" customFormat="1" ht="15" customHeight="1" outlineLevel="2" thickBot="1" x14ac:dyDescent="0.25">
      <c r="A54" s="106">
        <v>1910994</v>
      </c>
      <c r="B54" s="69">
        <v>0.16</v>
      </c>
      <c r="C54" s="107">
        <f t="shared" si="118"/>
        <v>305759.03999999998</v>
      </c>
      <c r="D54" s="107">
        <f t="shared" si="119"/>
        <v>2216753</v>
      </c>
      <c r="E54" s="78" t="s">
        <v>41</v>
      </c>
      <c r="F54" s="108" t="s">
        <v>40</v>
      </c>
      <c r="G54" s="96">
        <v>8</v>
      </c>
      <c r="H54" s="79" t="s">
        <v>71</v>
      </c>
      <c r="I54" s="80">
        <f t="shared" si="120"/>
        <v>2216753</v>
      </c>
      <c r="J54" s="81">
        <v>30</v>
      </c>
      <c r="K54" s="82">
        <f t="shared" si="121"/>
        <v>2216753</v>
      </c>
      <c r="L54" s="83">
        <f t="shared" si="5"/>
        <v>140606</v>
      </c>
      <c r="M54" s="82">
        <v>0</v>
      </c>
      <c r="N54" s="82">
        <v>0</v>
      </c>
      <c r="O54" s="82">
        <f t="shared" si="6"/>
        <v>2357359</v>
      </c>
      <c r="P54" s="82">
        <v>0</v>
      </c>
      <c r="Q54" s="84">
        <f t="shared" si="122"/>
        <v>30</v>
      </c>
      <c r="R54" s="82">
        <f t="shared" si="123"/>
        <v>2216753</v>
      </c>
      <c r="S54" s="85">
        <f t="shared" si="24"/>
        <v>0</v>
      </c>
      <c r="T54" s="85">
        <f>CEILING((R54)*12%,100)</f>
        <v>266100</v>
      </c>
      <c r="U54" s="85">
        <f>CEILING((R54)*2.436%,100)</f>
        <v>54100</v>
      </c>
      <c r="V54" s="85">
        <f t="shared" si="124"/>
        <v>88700</v>
      </c>
      <c r="W54" s="85">
        <f t="shared" si="125"/>
        <v>3768.4801000000002</v>
      </c>
      <c r="X54" s="85">
        <f t="shared" si="82"/>
        <v>412668.48009999999</v>
      </c>
      <c r="Y54" s="85">
        <f>(O54-L54)*4.1667%</f>
        <v>92365.447250999991</v>
      </c>
      <c r="Z54" s="85">
        <f t="shared" si="83"/>
        <v>196446.5047547</v>
      </c>
      <c r="AA54" s="85">
        <f t="shared" si="84"/>
        <v>196446.5047547</v>
      </c>
      <c r="AB54" s="85">
        <f t="shared" si="85"/>
        <v>23573.59</v>
      </c>
      <c r="AC54" s="86">
        <f t="shared" si="17"/>
        <v>508832.0467604</v>
      </c>
      <c r="AD54" s="87">
        <v>0</v>
      </c>
      <c r="AE54" s="88">
        <v>0</v>
      </c>
      <c r="AF54" s="89">
        <f t="shared" si="36"/>
        <v>3278860</v>
      </c>
      <c r="AG54" s="115">
        <f t="shared" si="86"/>
        <v>26230880</v>
      </c>
      <c r="AH54" s="86">
        <v>0</v>
      </c>
      <c r="AI54" s="86">
        <f t="shared" si="87"/>
        <v>0</v>
      </c>
      <c r="AJ54" s="86">
        <f t="shared" si="88"/>
        <v>3278860</v>
      </c>
      <c r="AK54" s="86">
        <f t="shared" si="126"/>
        <v>0</v>
      </c>
      <c r="AL54" s="86">
        <f t="shared" si="127"/>
        <v>3278860</v>
      </c>
      <c r="AM54" s="86">
        <f t="shared" si="78"/>
        <v>26230880</v>
      </c>
      <c r="AN54" s="90">
        <f t="shared" si="26"/>
        <v>183616160</v>
      </c>
    </row>
    <row r="55" spans="1:42" ht="15" customHeight="1" thickBot="1" x14ac:dyDescent="0.3">
      <c r="G55" s="109">
        <f>SUM(G10:G54)</f>
        <v>1120</v>
      </c>
      <c r="H55" s="43"/>
      <c r="I55" s="44"/>
      <c r="J55" s="43"/>
      <c r="K55" s="43"/>
      <c r="L55" s="43"/>
      <c r="M55" s="45"/>
      <c r="N55" s="45"/>
      <c r="O55" s="45"/>
      <c r="P55" s="45"/>
      <c r="Q55" s="46"/>
      <c r="R55" s="47"/>
      <c r="S55" s="43"/>
      <c r="T55" s="43"/>
      <c r="U55" s="48"/>
      <c r="V55" s="43"/>
      <c r="W55" s="43"/>
      <c r="X55" s="43"/>
      <c r="Y55" s="43"/>
      <c r="Z55" s="43"/>
      <c r="AA55" s="43"/>
      <c r="AB55" s="43"/>
      <c r="AC55" s="38"/>
      <c r="AD55" s="43"/>
      <c r="AE55" s="49"/>
      <c r="AF55" s="38"/>
      <c r="AG55" s="116"/>
      <c r="AH55" s="50"/>
      <c r="AI55" s="50">
        <f>SUM(AI10:AI54)</f>
        <v>0</v>
      </c>
      <c r="AJ55" s="38"/>
      <c r="AK55" s="50"/>
      <c r="AL55" s="126" t="s">
        <v>35</v>
      </c>
      <c r="AM55" s="127"/>
      <c r="AN55" s="75">
        <f>SUM(AN10:AN54)</f>
        <v>25709897850</v>
      </c>
      <c r="AO55" s="75"/>
      <c r="AP55" s="119"/>
    </row>
    <row r="56" spans="1:42" ht="15" customHeight="1" thickBot="1" x14ac:dyDescent="0.3">
      <c r="G56" s="99"/>
      <c r="H56" s="43"/>
      <c r="I56" s="44"/>
      <c r="J56" s="43"/>
      <c r="L56" s="71"/>
      <c r="M56" s="45"/>
      <c r="N56" s="45"/>
      <c r="O56" s="45"/>
      <c r="P56" s="45"/>
      <c r="Q56" s="46"/>
      <c r="R56" s="47"/>
      <c r="S56" s="43"/>
      <c r="T56" s="43"/>
      <c r="U56" s="48"/>
      <c r="V56" s="43"/>
      <c r="W56" s="43"/>
      <c r="X56" s="43"/>
      <c r="Y56" s="43"/>
      <c r="Z56" s="43"/>
      <c r="AA56" s="43"/>
      <c r="AB56" s="43"/>
      <c r="AC56" s="43"/>
      <c r="AD56" s="50"/>
      <c r="AE56" s="49"/>
      <c r="AF56" s="43"/>
      <c r="AG56" s="116"/>
      <c r="AH56" s="50"/>
      <c r="AI56" s="50"/>
      <c r="AJ56" s="38"/>
      <c r="AK56" s="50"/>
      <c r="AL56" s="124" t="s">
        <v>97</v>
      </c>
      <c r="AM56" s="125"/>
      <c r="AN56" s="76">
        <v>6726616356</v>
      </c>
      <c r="AO56" s="120">
        <f>AN56/AN55</f>
        <v>0.26163528129303709</v>
      </c>
      <c r="AP56" s="119"/>
    </row>
    <row r="57" spans="1:42" ht="15" customHeight="1" thickBot="1" x14ac:dyDescent="0.3">
      <c r="G57" s="99"/>
      <c r="H57" s="43"/>
      <c r="I57" s="44"/>
      <c r="J57" s="43"/>
      <c r="L57" s="43"/>
      <c r="M57" s="45"/>
      <c r="N57" s="45"/>
      <c r="O57" s="45"/>
      <c r="P57" s="45"/>
      <c r="Q57" s="46"/>
      <c r="R57" s="47"/>
      <c r="S57" s="43"/>
      <c r="T57" s="43"/>
      <c r="U57" s="48"/>
      <c r="V57" s="43"/>
      <c r="W57" s="43"/>
      <c r="X57" s="43"/>
      <c r="Y57" s="43"/>
      <c r="Z57" s="43"/>
      <c r="AA57" s="43"/>
      <c r="AB57" s="43"/>
      <c r="AC57" s="43"/>
      <c r="AD57" s="50"/>
      <c r="AE57" s="49"/>
      <c r="AF57" s="43"/>
      <c r="AG57" s="113"/>
      <c r="AH57" s="50"/>
      <c r="AI57" s="50"/>
      <c r="AJ57" s="38"/>
      <c r="AK57" s="50"/>
      <c r="AL57" s="124" t="s">
        <v>72</v>
      </c>
      <c r="AM57" s="125"/>
      <c r="AN57" s="76">
        <f>+AN55+AN56</f>
        <v>32436514206</v>
      </c>
      <c r="AO57" s="76"/>
    </row>
    <row r="58" spans="1:42" ht="15" customHeight="1" thickBot="1" x14ac:dyDescent="0.3">
      <c r="G58" s="99"/>
      <c r="H58" s="43"/>
      <c r="I58" s="44"/>
      <c r="J58" s="43"/>
      <c r="L58" s="43"/>
      <c r="M58" s="45"/>
      <c r="N58" s="45"/>
      <c r="O58" s="45"/>
      <c r="P58" s="45"/>
      <c r="Q58" s="46"/>
      <c r="R58" s="47"/>
      <c r="S58" s="43"/>
      <c r="T58" s="43"/>
      <c r="U58" s="48"/>
      <c r="V58" s="43"/>
      <c r="W58" s="43"/>
      <c r="X58" s="43"/>
      <c r="Y58" s="43"/>
      <c r="Z58" s="43"/>
      <c r="AA58" s="43"/>
      <c r="AB58" s="43"/>
      <c r="AC58" s="43"/>
      <c r="AD58" s="50"/>
      <c r="AE58" s="49"/>
      <c r="AF58" s="43"/>
      <c r="AG58" s="113"/>
      <c r="AH58" s="50"/>
      <c r="AI58" s="50"/>
      <c r="AJ58" s="38"/>
      <c r="AK58" s="50"/>
      <c r="AL58" s="124" t="s">
        <v>76</v>
      </c>
      <c r="AM58" s="125"/>
      <c r="AN58" s="128"/>
      <c r="AO58" s="76"/>
    </row>
    <row r="59" spans="1:42" ht="15" customHeight="1" thickBot="1" x14ac:dyDescent="0.3">
      <c r="G59" s="99"/>
      <c r="H59" s="43"/>
      <c r="I59" s="44"/>
      <c r="J59" s="43"/>
      <c r="L59" s="43"/>
      <c r="M59" s="45"/>
      <c r="N59" s="45"/>
      <c r="O59" s="45"/>
      <c r="P59" s="45"/>
      <c r="Q59" s="46"/>
      <c r="R59" s="47"/>
      <c r="S59" s="43"/>
      <c r="T59" s="43"/>
      <c r="U59" s="48"/>
      <c r="V59" s="43"/>
      <c r="W59" s="43"/>
      <c r="X59" s="43"/>
      <c r="Y59" s="43"/>
      <c r="Z59" s="43"/>
      <c r="AA59" s="43"/>
      <c r="AB59" s="43"/>
      <c r="AC59" s="43"/>
      <c r="AD59" s="50"/>
      <c r="AE59" s="49"/>
      <c r="AF59" s="43"/>
      <c r="AG59" s="113"/>
      <c r="AH59" s="50"/>
      <c r="AI59" s="50"/>
      <c r="AJ59" s="38"/>
      <c r="AK59" s="50"/>
      <c r="AL59" s="124" t="s">
        <v>77</v>
      </c>
      <c r="AM59" s="125"/>
      <c r="AN59" s="128"/>
      <c r="AO59" s="76"/>
    </row>
    <row r="60" spans="1:42" ht="15" customHeight="1" thickBot="1" x14ac:dyDescent="0.3">
      <c r="H60" s="51"/>
      <c r="I60" s="51"/>
      <c r="J60" s="51"/>
      <c r="K60" s="51"/>
      <c r="L60" s="51"/>
      <c r="M60" s="51"/>
      <c r="N60" s="51"/>
      <c r="O60" s="51"/>
      <c r="P60" s="45"/>
      <c r="Q60" s="46"/>
      <c r="R60" s="47"/>
      <c r="S60" s="43"/>
      <c r="T60" s="43"/>
      <c r="U60" s="48"/>
      <c r="V60" s="43"/>
      <c r="W60" s="43"/>
      <c r="X60" s="43"/>
      <c r="Y60" s="43"/>
      <c r="Z60" s="43"/>
      <c r="AA60" s="43"/>
      <c r="AB60" s="43"/>
      <c r="AC60" s="43"/>
      <c r="AD60" s="50"/>
      <c r="AE60" s="49"/>
      <c r="AF60" s="43"/>
      <c r="AG60" s="113"/>
      <c r="AH60" s="50"/>
      <c r="AI60" s="50"/>
      <c r="AJ60" s="43"/>
      <c r="AK60" s="52"/>
      <c r="AL60" s="122" t="s">
        <v>72</v>
      </c>
      <c r="AM60" s="123"/>
      <c r="AN60" s="77">
        <f>+AN59+AN58+AN57</f>
        <v>32436514206</v>
      </c>
      <c r="AO60" s="77"/>
    </row>
    <row r="61" spans="1:42" ht="12.75" hidden="1" customHeight="1" thickBot="1" x14ac:dyDescent="0.25">
      <c r="G61" s="100" t="s">
        <v>84</v>
      </c>
      <c r="H61" s="51"/>
      <c r="I61" s="51"/>
      <c r="J61" s="51"/>
      <c r="K61" s="51"/>
      <c r="L61" s="51"/>
      <c r="M61" s="51"/>
      <c r="N61" s="51"/>
      <c r="O61" s="51"/>
      <c r="P61" s="45"/>
      <c r="Q61" s="46"/>
      <c r="R61" s="47"/>
      <c r="S61" s="43"/>
      <c r="T61" s="43"/>
      <c r="U61" s="48"/>
      <c r="V61" s="43"/>
      <c r="W61" s="43"/>
      <c r="X61" s="43"/>
      <c r="Y61" s="43"/>
      <c r="Z61" s="43"/>
      <c r="AA61" s="43"/>
      <c r="AB61" s="43"/>
      <c r="AC61" s="43"/>
      <c r="AD61" s="43"/>
      <c r="AE61" s="49"/>
      <c r="AF61" s="43"/>
      <c r="AG61" s="113"/>
      <c r="AH61" s="50"/>
      <c r="AI61" s="50"/>
      <c r="AJ61" s="43"/>
      <c r="AK61" s="43"/>
      <c r="AN61" s="72">
        <f>SUBTOTAL(9,AN10:AN48)</f>
        <v>22627674216</v>
      </c>
    </row>
    <row r="62" spans="1:42" ht="15.6" customHeight="1" x14ac:dyDescent="0.25">
      <c r="G62" s="101"/>
      <c r="I62" s="35"/>
      <c r="J62" s="43"/>
      <c r="L62" s="43"/>
      <c r="M62" s="45"/>
      <c r="N62" s="45"/>
      <c r="O62" s="45"/>
      <c r="P62" s="45"/>
      <c r="Q62" s="46"/>
      <c r="R62" s="47"/>
      <c r="S62" s="43"/>
      <c r="T62" s="43"/>
      <c r="U62" s="48"/>
      <c r="V62" s="43"/>
      <c r="W62" s="43"/>
      <c r="X62" s="50"/>
      <c r="Y62" s="43"/>
      <c r="Z62" s="43"/>
      <c r="AA62" s="43"/>
      <c r="AB62" s="43"/>
      <c r="AC62" s="43"/>
      <c r="AD62" s="43"/>
      <c r="AE62" s="49"/>
      <c r="AF62" s="43"/>
      <c r="AG62" s="113"/>
      <c r="AJ62" s="50"/>
      <c r="AK62" s="50"/>
      <c r="AN62" s="110"/>
    </row>
    <row r="63" spans="1:42" ht="15" hidden="1" customHeight="1" x14ac:dyDescent="0.25">
      <c r="G63" s="101" t="s">
        <v>92</v>
      </c>
      <c r="H63" s="53"/>
      <c r="I63" s="53"/>
      <c r="J63" s="53"/>
      <c r="K63" s="53"/>
      <c r="L63" s="53"/>
      <c r="M63" s="53"/>
      <c r="N63" s="53"/>
      <c r="O63" s="53"/>
      <c r="P63" s="45"/>
      <c r="Q63" s="46"/>
      <c r="R63" s="47"/>
      <c r="S63" s="43"/>
      <c r="T63" s="43"/>
      <c r="U63" s="48"/>
      <c r="V63" s="43"/>
      <c r="W63" s="43"/>
      <c r="X63" s="50"/>
      <c r="Y63" s="43"/>
      <c r="Z63" s="43"/>
      <c r="AA63" s="43"/>
      <c r="AB63" s="43"/>
      <c r="AC63" s="43"/>
      <c r="AD63" s="43"/>
      <c r="AE63" s="49"/>
      <c r="AF63" s="43"/>
      <c r="AG63" s="113"/>
      <c r="AJ63" s="50"/>
      <c r="AK63" s="50"/>
    </row>
    <row r="64" spans="1:42" ht="15.75" hidden="1" customHeight="1" x14ac:dyDescent="0.25">
      <c r="G64" s="101" t="s">
        <v>73</v>
      </c>
      <c r="H64" s="53"/>
      <c r="I64" s="53"/>
      <c r="J64" s="53"/>
      <c r="K64" s="53"/>
      <c r="L64" s="53"/>
      <c r="M64" s="53"/>
      <c r="N64" s="53"/>
      <c r="O64" s="53"/>
      <c r="P64" s="45"/>
      <c r="Q64" s="46"/>
      <c r="R64" s="47"/>
      <c r="S64" s="43"/>
      <c r="T64" s="43"/>
      <c r="U64" s="48"/>
      <c r="V64" s="43"/>
      <c r="W64" s="43"/>
      <c r="X64" s="52"/>
      <c r="Y64" s="43"/>
      <c r="Z64" s="43"/>
      <c r="AA64" s="43"/>
      <c r="AB64" s="43"/>
      <c r="AC64" s="43"/>
      <c r="AD64" s="43"/>
      <c r="AE64" s="49"/>
      <c r="AG64" s="117"/>
      <c r="AJ64" s="52"/>
      <c r="AK64" s="52"/>
    </row>
    <row r="65" spans="7:40" hidden="1" x14ac:dyDescent="0.25">
      <c r="G65" s="102"/>
      <c r="H65" s="53"/>
      <c r="I65" s="53"/>
      <c r="J65" s="53"/>
      <c r="K65" s="53"/>
      <c r="L65" s="53"/>
      <c r="M65" s="53"/>
      <c r="N65" s="53"/>
      <c r="O65" s="53"/>
      <c r="P65" s="45"/>
      <c r="Q65" s="46"/>
      <c r="R65" s="47"/>
      <c r="S65" s="43"/>
      <c r="T65" s="43"/>
      <c r="U65" s="48"/>
      <c r="V65" s="43"/>
      <c r="W65" s="43"/>
      <c r="X65" s="43"/>
      <c r="Y65" s="43"/>
      <c r="Z65" s="43"/>
      <c r="AA65" s="43"/>
      <c r="AB65" s="43"/>
      <c r="AC65" s="43"/>
      <c r="AD65" s="43"/>
      <c r="AE65" s="49"/>
      <c r="AN65" s="121"/>
    </row>
    <row r="66" spans="7:40" hidden="1" x14ac:dyDescent="0.25">
      <c r="AN66" s="72">
        <f>+AN63*0.4</f>
        <v>0</v>
      </c>
    </row>
    <row r="67" spans="7:40" hidden="1" x14ac:dyDescent="0.25"/>
    <row r="68" spans="7:40" hidden="1" x14ac:dyDescent="0.25"/>
    <row r="69" spans="7:40" hidden="1" x14ac:dyDescent="0.25"/>
    <row r="70" spans="7:40" hidden="1" x14ac:dyDescent="0.25"/>
    <row r="71" spans="7:40" hidden="1" x14ac:dyDescent="0.25"/>
    <row r="72" spans="7:40" hidden="1" x14ac:dyDescent="0.25"/>
    <row r="73" spans="7:40" hidden="1" x14ac:dyDescent="0.25"/>
    <row r="74" spans="7:40" hidden="1" x14ac:dyDescent="0.25"/>
    <row r="75" spans="7:40" hidden="1" x14ac:dyDescent="0.25"/>
    <row r="76" spans="7:40" hidden="1" x14ac:dyDescent="0.25"/>
    <row r="77" spans="7:40" hidden="1" x14ac:dyDescent="0.25"/>
    <row r="78" spans="7:40" hidden="1" x14ac:dyDescent="0.25"/>
    <row r="79" spans="7:40" hidden="1" x14ac:dyDescent="0.25"/>
    <row r="80" spans="7:4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</sheetData>
  <sheetProtection algorithmName="SHA-512" hashValue="hPoXFH41hdC9tuCgNmq0n80ynPIVll3+E5rZnaLOF7Pr+N3Ydted3cKoG118oP7BS2vPs/5vBas3C0hzatPH9g==" saltValue="g1KoGvGzX7XPvXDv4OMasA==" spinCount="100000" sheet="1" objects="1" scenarios="1"/>
  <autoFilter ref="A9:AN60" xr:uid="{00000000-0009-0000-0000-000000000000}"/>
  <mergeCells count="6">
    <mergeCell ref="AL60:AM60"/>
    <mergeCell ref="AL59:AM59"/>
    <mergeCell ref="AL55:AM55"/>
    <mergeCell ref="AL56:AM56"/>
    <mergeCell ref="AL57:AM57"/>
    <mergeCell ref="AL58:AM58"/>
  </mergeCells>
  <conditionalFormatting sqref="A10:A11 A28:A31 A34:A40 A13:A25 A42:A54">
    <cfRule type="cellIs" dxfId="4" priority="5" operator="lessThan">
      <formula>1160000</formula>
    </cfRule>
  </conditionalFormatting>
  <conditionalFormatting sqref="A26:A27">
    <cfRule type="cellIs" dxfId="3" priority="4" operator="lessThan">
      <formula>1160000</formula>
    </cfRule>
  </conditionalFormatting>
  <conditionalFormatting sqref="A32:A33">
    <cfRule type="cellIs" dxfId="2" priority="3" operator="lessThan">
      <formula>1160000</formula>
    </cfRule>
  </conditionalFormatting>
  <conditionalFormatting sqref="A12">
    <cfRule type="cellIs" dxfId="1" priority="2" operator="lessThan">
      <formula>1160000</formula>
    </cfRule>
  </conditionalFormatting>
  <conditionalFormatting sqref="A41">
    <cfRule type="cellIs" dxfId="0" priority="1" operator="lessThan">
      <formula>1160000</formula>
    </cfRule>
  </conditionalFormatting>
  <printOptions horizontalCentered="1"/>
  <pageMargins left="0.31496062992125984" right="0.23622047244094491" top="1.1811023622047245" bottom="0.78740157480314965" header="0.39370078740157483" footer="0.19685039370078741"/>
  <pageSetup scale="33" orientation="landscape" horizontalDpi="360" verticalDpi="360" r:id="rId1"/>
  <headerFooter scaleWithDoc="0" alignWithMargins="0"/>
  <ignoredErrors>
    <ignoredError sqref="U12 T14:U14 Y14 T49:Y49 U21 T34 Y34" formula="1"/>
  </ignoredError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20</vt:i4>
      </vt:variant>
    </vt:vector>
  </HeadingPairs>
  <TitlesOfParts>
    <vt:vector size="21" baseType="lpstr">
      <vt:lpstr>ASISTENCIALES </vt:lpstr>
      <vt:lpstr>'ASISTENCIALES '!ABRIL2Q</vt:lpstr>
      <vt:lpstr>'ASISTENCIALES '!Área_de_impresión</vt:lpstr>
      <vt:lpstr>'ASISTENCIALES '!asdfasdf</vt:lpstr>
      <vt:lpstr>'ASISTENCIALES '!comprobantes</vt:lpstr>
      <vt:lpstr>'ASISTENCIALES '!COPREVISION</vt:lpstr>
      <vt:lpstr>'ASISTENCIALES '!FEBRERODOSQUI</vt:lpstr>
      <vt:lpstr>'ASISTENCIALES '!JUNIO1Q</vt:lpstr>
      <vt:lpstr>'ASISTENCIALES '!JUNIO2Q</vt:lpstr>
      <vt:lpstr>'ASISTENCIALES '!marzo</vt:lpstr>
      <vt:lpstr>'ASISTENCIALES '!MAYO1Q</vt:lpstr>
      <vt:lpstr>'ASISTENCIALES '!MAYO2Q</vt:lpstr>
      <vt:lpstr>'ASISTENCIALES '!Print_Area</vt:lpstr>
      <vt:lpstr>'ASISTENCIALES '!Print_Titles</vt:lpstr>
      <vt:lpstr>'ASISTENCIALES '!PROSPERAR</vt:lpstr>
      <vt:lpstr>'ASISTENCIALES '!PROSPERAR2</vt:lpstr>
      <vt:lpstr>'ASISTENCIALES '!PROSPERAR3</vt:lpstr>
      <vt:lpstr>'ASISTENCIALES '!qwe</vt:lpstr>
      <vt:lpstr>'ASISTENCIALES '!sadgfafg</vt:lpstr>
      <vt:lpstr>'ASISTENCIALES '!Títulos_a_imprimir</vt:lpstr>
      <vt:lpstr>'ASISTENCIALES '!we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CONTRATACION06 CON06. CONTRATACION06</cp:lastModifiedBy>
  <cp:lastPrinted>2023-02-15T20:23:06Z</cp:lastPrinted>
  <dcterms:created xsi:type="dcterms:W3CDTF">2022-02-08T19:33:49Z</dcterms:created>
  <dcterms:modified xsi:type="dcterms:W3CDTF">2023-03-03T23:18:40Z</dcterms:modified>
</cp:coreProperties>
</file>